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lionsky/Downloads/redatafiles/"/>
    </mc:Choice>
  </mc:AlternateContent>
  <xr:revisionPtr revIDLastSave="0" documentId="13_ncr:1_{DF87590D-5C2B-554E-933C-347C79B6855E}" xr6:coauthVersionLast="47" xr6:coauthVersionMax="47" xr10:uidLastSave="{00000000-0000-0000-0000-000000000000}"/>
  <bookViews>
    <workbookView xWindow="0" yWindow="500" windowWidth="28720" windowHeight="19880" activeTab="1" xr2:uid="{00000000-000D-0000-FFFF-FFFF00000000}"/>
  </bookViews>
  <sheets>
    <sheet name="Rad53 pS175" sheetId="2" r:id="rId1"/>
    <sheet name="Atg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3" l="1"/>
  <c r="N17" i="3"/>
  <c r="O17" i="3"/>
  <c r="P17" i="3"/>
  <c r="S17" i="3"/>
  <c r="T17" i="3"/>
  <c r="L6" i="3"/>
  <c r="M6" i="3"/>
  <c r="O6" i="3"/>
  <c r="Q6" i="3"/>
  <c r="R6" i="3"/>
  <c r="T6" i="3"/>
  <c r="L24" i="3"/>
  <c r="M24" i="3"/>
  <c r="O24" i="3"/>
  <c r="Q24" i="3"/>
  <c r="R24" i="3"/>
  <c r="T24" i="3"/>
  <c r="L8" i="3"/>
  <c r="N8" i="3"/>
  <c r="O8" i="3"/>
  <c r="Q8" i="3"/>
  <c r="S8" i="3"/>
  <c r="T8" i="3"/>
  <c r="K15" i="3"/>
  <c r="M15" i="3"/>
  <c r="N15" i="3"/>
  <c r="O15" i="3"/>
  <c r="P15" i="3"/>
  <c r="R15" i="3"/>
  <c r="S15" i="3"/>
  <c r="T15" i="3"/>
  <c r="K21" i="3"/>
  <c r="L21" i="3"/>
  <c r="M21" i="3"/>
  <c r="N21" i="3"/>
  <c r="P21" i="3"/>
  <c r="Q21" i="3"/>
  <c r="R21" i="3"/>
  <c r="S21" i="3"/>
  <c r="K7" i="3"/>
  <c r="L7" i="3"/>
  <c r="M7" i="3"/>
  <c r="O7" i="3"/>
  <c r="P7" i="3"/>
  <c r="Q7" i="3"/>
  <c r="R7" i="3"/>
  <c r="T7" i="3"/>
  <c r="K4" i="3"/>
  <c r="L4" i="3"/>
  <c r="M4" i="3"/>
  <c r="N4" i="3"/>
  <c r="O4" i="3"/>
  <c r="P4" i="3"/>
  <c r="Q4" i="3"/>
  <c r="R4" i="3"/>
  <c r="S4" i="3"/>
  <c r="T4" i="3"/>
  <c r="K12" i="3"/>
  <c r="L12" i="3"/>
  <c r="M12" i="3"/>
  <c r="N12" i="3"/>
  <c r="O12" i="3"/>
  <c r="P12" i="3"/>
  <c r="Q12" i="3"/>
  <c r="R12" i="3"/>
  <c r="S12" i="3"/>
  <c r="T12" i="3"/>
  <c r="K13" i="3"/>
  <c r="L13" i="3"/>
  <c r="M13" i="3"/>
  <c r="N13" i="3"/>
  <c r="O13" i="3"/>
  <c r="P13" i="3"/>
  <c r="Q13" i="3"/>
  <c r="R13" i="3"/>
  <c r="S13" i="3"/>
  <c r="T13" i="3"/>
  <c r="K14" i="3"/>
  <c r="L14" i="3"/>
  <c r="M14" i="3"/>
  <c r="N14" i="3"/>
  <c r="O14" i="3"/>
  <c r="P14" i="3"/>
  <c r="Q14" i="3"/>
  <c r="R14" i="3"/>
  <c r="S14" i="3"/>
  <c r="T14" i="3"/>
  <c r="K16" i="3"/>
  <c r="L16" i="3"/>
  <c r="M16" i="3"/>
  <c r="N16" i="3"/>
  <c r="O16" i="3"/>
  <c r="P16" i="3"/>
  <c r="Q16" i="3"/>
  <c r="R16" i="3"/>
  <c r="S16" i="3"/>
  <c r="T16" i="3"/>
  <c r="K5" i="3"/>
  <c r="L5" i="3"/>
  <c r="M5" i="3"/>
  <c r="N5" i="3"/>
  <c r="O5" i="3"/>
  <c r="P5" i="3"/>
  <c r="Q5" i="3"/>
  <c r="R5" i="3"/>
  <c r="S5" i="3"/>
  <c r="T5" i="3"/>
  <c r="K18" i="3"/>
  <c r="L18" i="3"/>
  <c r="M18" i="3"/>
  <c r="N18" i="3"/>
  <c r="O18" i="3"/>
  <c r="P18" i="3"/>
  <c r="Q18" i="3"/>
  <c r="R18" i="3"/>
  <c r="S18" i="3"/>
  <c r="T18" i="3"/>
  <c r="K19" i="3"/>
  <c r="L19" i="3"/>
  <c r="M19" i="3"/>
  <c r="N19" i="3"/>
  <c r="O19" i="3"/>
  <c r="P19" i="3"/>
  <c r="Q19" i="3"/>
  <c r="R19" i="3"/>
  <c r="S19" i="3"/>
  <c r="T19" i="3"/>
  <c r="K20" i="3"/>
  <c r="L20" i="3"/>
  <c r="M20" i="3"/>
  <c r="N20" i="3"/>
  <c r="O20" i="3"/>
  <c r="P20" i="3"/>
  <c r="Q20" i="3"/>
  <c r="R20" i="3"/>
  <c r="S20" i="3"/>
  <c r="T20" i="3"/>
  <c r="K22" i="3"/>
  <c r="L22" i="3"/>
  <c r="M22" i="3"/>
  <c r="N22" i="3"/>
  <c r="O22" i="3"/>
  <c r="P22" i="3"/>
  <c r="Q22" i="3"/>
  <c r="R22" i="3"/>
  <c r="S22" i="3"/>
  <c r="T22" i="3"/>
  <c r="K23" i="3"/>
  <c r="L23" i="3"/>
  <c r="M23" i="3"/>
  <c r="N23" i="3"/>
  <c r="O23" i="3"/>
  <c r="P23" i="3"/>
  <c r="Q23" i="3"/>
  <c r="R23" i="3"/>
  <c r="S23" i="3"/>
  <c r="T23" i="3"/>
  <c r="K25" i="3"/>
  <c r="L25" i="3"/>
  <c r="M25" i="3"/>
  <c r="N25" i="3"/>
  <c r="O25" i="3"/>
  <c r="P25" i="3"/>
  <c r="Q25" i="3"/>
  <c r="R25" i="3"/>
  <c r="S25" i="3"/>
  <c r="T25" i="3"/>
  <c r="K9" i="3"/>
  <c r="L9" i="3"/>
  <c r="M9" i="3"/>
  <c r="N9" i="3"/>
  <c r="O9" i="3"/>
  <c r="P9" i="3"/>
  <c r="Q9" i="3"/>
  <c r="R9" i="3"/>
  <c r="S9" i="3"/>
  <c r="T9" i="3"/>
  <c r="K10" i="3"/>
  <c r="L10" i="3"/>
  <c r="M10" i="3"/>
  <c r="N10" i="3"/>
  <c r="O10" i="3"/>
  <c r="P10" i="3"/>
  <c r="Q10" i="3"/>
  <c r="R10" i="3"/>
  <c r="S10" i="3"/>
  <c r="T10" i="3"/>
  <c r="L11" i="3"/>
  <c r="P11" i="3"/>
  <c r="Q11" i="3"/>
  <c r="K11" i="3"/>
  <c r="U12" i="3"/>
  <c r="V12" i="3"/>
  <c r="U13" i="3"/>
  <c r="V13" i="3"/>
  <c r="U14" i="3"/>
  <c r="V14" i="3"/>
  <c r="U15" i="3"/>
  <c r="V15" i="3"/>
  <c r="U16" i="3"/>
  <c r="V16" i="3"/>
  <c r="U17" i="3"/>
  <c r="V17" i="3"/>
  <c r="U5" i="3"/>
  <c r="V5" i="3"/>
  <c r="U18" i="3"/>
  <c r="V18" i="3"/>
  <c r="U19" i="3"/>
  <c r="V19" i="3"/>
  <c r="U20" i="3"/>
  <c r="V20" i="3"/>
  <c r="U21" i="3"/>
  <c r="V21" i="3"/>
  <c r="U22" i="3"/>
  <c r="V22" i="3"/>
  <c r="U23" i="3"/>
  <c r="V23" i="3"/>
  <c r="U6" i="3"/>
  <c r="V6" i="3"/>
  <c r="U24" i="3"/>
  <c r="V24" i="3"/>
  <c r="U25" i="3"/>
  <c r="V25" i="3"/>
  <c r="U7" i="3"/>
  <c r="V7" i="3"/>
  <c r="U8" i="3"/>
  <c r="V8" i="3"/>
  <c r="U9" i="3"/>
  <c r="V9" i="3"/>
  <c r="U10" i="3"/>
  <c r="V10" i="3"/>
  <c r="U11" i="3"/>
  <c r="V11" i="3"/>
  <c r="U4" i="3"/>
  <c r="V4" i="3"/>
  <c r="C3" i="2"/>
  <c r="D3" i="2"/>
  <c r="F3" i="2"/>
  <c r="G3" i="2"/>
  <c r="C9" i="2" s="1"/>
  <c r="H3" i="2"/>
  <c r="I3" i="2"/>
  <c r="K3" i="2"/>
  <c r="L3" i="2"/>
  <c r="M3" i="2"/>
  <c r="N3" i="2"/>
  <c r="P3" i="2"/>
  <c r="Q3" i="2"/>
  <c r="R3" i="2"/>
  <c r="S3" i="2"/>
  <c r="U3" i="2"/>
  <c r="B3" i="2"/>
  <c r="D9" i="2" s="1"/>
  <c r="AE6" i="3" l="1"/>
  <c r="AE11" i="3"/>
  <c r="AB25" i="3"/>
  <c r="AB24" i="3"/>
  <c r="AE8" i="3"/>
  <c r="AE23" i="3"/>
  <c r="AE15" i="3"/>
  <c r="AE20" i="3"/>
  <c r="AE24" i="3"/>
  <c r="AE12" i="3"/>
  <c r="AE16" i="3"/>
  <c r="AE13" i="3"/>
  <c r="AE5" i="3"/>
  <c r="AE7" i="3"/>
  <c r="AE25" i="3"/>
  <c r="AE4" i="3"/>
  <c r="AE9" i="3"/>
  <c r="AE18" i="3"/>
  <c r="AE10" i="3"/>
  <c r="AE19" i="3"/>
  <c r="AE17" i="3"/>
  <c r="AE21" i="3"/>
  <c r="AE22" i="3"/>
  <c r="AE14" i="3"/>
  <c r="W11" i="3"/>
  <c r="Y11" i="3" s="1"/>
  <c r="AB6" i="3"/>
  <c r="AA14" i="3"/>
  <c r="AA6" i="3"/>
  <c r="AB16" i="3"/>
  <c r="AA22" i="3"/>
  <c r="X10" i="3"/>
  <c r="AB9" i="3"/>
  <c r="X19" i="3"/>
  <c r="AB18" i="3"/>
  <c r="X12" i="3"/>
  <c r="AB4" i="3"/>
  <c r="X15" i="3"/>
  <c r="X24" i="3"/>
  <c r="X17" i="3"/>
  <c r="AB23" i="3"/>
  <c r="AA9" i="3"/>
  <c r="AA4" i="3"/>
  <c r="AA8" i="3"/>
  <c r="W23" i="3"/>
  <c r="Y23" i="3" s="1"/>
  <c r="AA18" i="3"/>
  <c r="W16" i="3"/>
  <c r="Y16" i="3" s="1"/>
  <c r="AA7" i="3"/>
  <c r="AB15" i="3"/>
  <c r="AB17" i="3"/>
  <c r="AB10" i="3"/>
  <c r="AD10" i="3" s="1"/>
  <c r="AA25" i="3"/>
  <c r="AA5" i="3"/>
  <c r="AB12" i="3"/>
  <c r="AB19" i="3"/>
  <c r="X21" i="3"/>
  <c r="W15" i="3"/>
  <c r="Y15" i="3" s="1"/>
  <c r="W24" i="3"/>
  <c r="Y24" i="3" s="1"/>
  <c r="W17" i="3"/>
  <c r="Y17" i="3" s="1"/>
  <c r="AB22" i="3"/>
  <c r="AB5" i="3"/>
  <c r="AB14" i="3"/>
  <c r="AB7" i="3"/>
  <c r="X6" i="3"/>
  <c r="AA21" i="3"/>
  <c r="AB8" i="3"/>
  <c r="AA20" i="3"/>
  <c r="AA13" i="3"/>
  <c r="X7" i="3"/>
  <c r="W21" i="3"/>
  <c r="Y21" i="3" s="1"/>
  <c r="AA15" i="3"/>
  <c r="AA17" i="3"/>
  <c r="W25" i="3"/>
  <c r="Y25" i="3" s="1"/>
  <c r="W5" i="3"/>
  <c r="Y5" i="3" s="1"/>
  <c r="AB21" i="3"/>
  <c r="AD21" i="3" s="1"/>
  <c r="W7" i="3"/>
  <c r="Y7" i="3" s="1"/>
  <c r="X20" i="3"/>
  <c r="X13" i="3"/>
  <c r="AA23" i="3"/>
  <c r="AA16" i="3"/>
  <c r="W9" i="3"/>
  <c r="Y9" i="3" s="1"/>
  <c r="X22" i="3"/>
  <c r="W18" i="3"/>
  <c r="Y18" i="3" s="1"/>
  <c r="X14" i="3"/>
  <c r="W4" i="3"/>
  <c r="Y4" i="3" s="1"/>
  <c r="W10" i="3"/>
  <c r="Y10" i="3" s="1"/>
  <c r="W19" i="3"/>
  <c r="Y19" i="3" s="1"/>
  <c r="AA11" i="3"/>
  <c r="AC11" i="3" s="1"/>
  <c r="AB20" i="3"/>
  <c r="X11" i="3"/>
  <c r="X23" i="3"/>
  <c r="X16" i="3"/>
  <c r="X8" i="3"/>
  <c r="AB11" i="3"/>
  <c r="W12" i="3"/>
  <c r="Y12" i="3" s="1"/>
  <c r="AB13" i="3"/>
  <c r="W20" i="3"/>
  <c r="Y20" i="3" s="1"/>
  <c r="W13" i="3"/>
  <c r="Y13" i="3" s="1"/>
  <c r="X9" i="3"/>
  <c r="X25" i="3"/>
  <c r="X18" i="3"/>
  <c r="X5" i="3"/>
  <c r="X4" i="3"/>
  <c r="AA10" i="3"/>
  <c r="AA19" i="3"/>
  <c r="AA12" i="3"/>
  <c r="AA24" i="3"/>
  <c r="AC24" i="3" s="1"/>
  <c r="W22" i="3"/>
  <c r="Y22" i="3" s="1"/>
  <c r="W14" i="3"/>
  <c r="Y14" i="3" s="1"/>
  <c r="W8" i="3"/>
  <c r="Y8" i="3" s="1"/>
  <c r="W6" i="3"/>
  <c r="Y6" i="3" s="1"/>
  <c r="B8" i="2"/>
  <c r="B9" i="2"/>
  <c r="C8" i="2"/>
  <c r="AC25" i="3" l="1"/>
  <c r="AC15" i="3"/>
  <c r="AD15" i="3"/>
  <c r="AD24" i="3"/>
  <c r="AC14" i="3"/>
  <c r="AD5" i="3"/>
  <c r="AD13" i="3"/>
  <c r="AC17" i="3"/>
  <c r="AC10" i="3"/>
  <c r="AC16" i="3"/>
  <c r="AC13" i="3"/>
  <c r="AC8" i="3"/>
  <c r="AD12" i="3"/>
  <c r="AC9" i="3"/>
  <c r="AD16" i="3"/>
  <c r="AD8" i="3"/>
  <c r="AD14" i="3"/>
  <c r="AD17" i="3"/>
  <c r="AD4" i="3"/>
  <c r="AC7" i="3"/>
  <c r="AD18" i="3"/>
  <c r="AD7" i="3"/>
  <c r="AC12" i="3"/>
  <c r="AD11" i="3"/>
  <c r="AC18" i="3"/>
  <c r="AD6" i="3"/>
  <c r="AD22" i="3"/>
  <c r="AC19" i="3"/>
  <c r="AD9" i="3"/>
  <c r="AC23" i="3"/>
  <c r="AC20" i="3"/>
  <c r="AD19" i="3"/>
  <c r="AC4" i="3"/>
  <c r="AC22" i="3"/>
  <c r="AD20" i="3"/>
  <c r="AC21" i="3"/>
  <c r="AC5" i="3"/>
  <c r="AD23" i="3"/>
  <c r="AC6" i="3"/>
  <c r="AD25" i="3"/>
  <c r="Z23" i="3"/>
  <c r="Z8" i="3"/>
  <c r="Z10" i="3"/>
  <c r="Z16" i="3"/>
  <c r="Z11" i="3"/>
  <c r="Z17" i="3"/>
  <c r="Z24" i="3"/>
  <c r="Z21" i="3"/>
  <c r="Z22" i="3"/>
  <c r="Z19" i="3"/>
  <c r="Z4" i="3"/>
  <c r="Z25" i="3"/>
  <c r="Z15" i="3"/>
  <c r="Z12" i="3"/>
  <c r="Z6" i="3"/>
  <c r="Z5" i="3"/>
  <c r="Z13" i="3"/>
  <c r="Z7" i="3"/>
  <c r="Z18" i="3"/>
  <c r="Z20" i="3"/>
  <c r="Z9" i="3"/>
  <c r="Z14" i="3"/>
</calcChain>
</file>

<file path=xl/sharedStrings.xml><?xml version="1.0" encoding="utf-8"?>
<sst xmlns="http://schemas.openxmlformats.org/spreadsheetml/2006/main" count="235" uniqueCount="179">
  <si>
    <t>N/SD_1_6_normalized to protein</t>
  </si>
  <si>
    <t>N/SD_2_6_normalized to protein</t>
  </si>
  <si>
    <t>N/SD_3_6_normalized to protein</t>
  </si>
  <si>
    <t>N/SD_4_6_normalized to protein</t>
  </si>
  <si>
    <t>N/SD_5_6_normalized to protein</t>
  </si>
  <si>
    <t>AA/SD_1_6_normalized to protein</t>
  </si>
  <si>
    <t>AA/SD_2_6_normalized to protein</t>
  </si>
  <si>
    <t>AA/SD_3_6_normalized to protein</t>
  </si>
  <si>
    <t>AA/SD_4_6_normalized to protein</t>
  </si>
  <si>
    <t>AA/SD_5_6_normalized to protein</t>
  </si>
  <si>
    <t>N/SD_1_6</t>
  </si>
  <si>
    <t>N/SD_2_6</t>
  </si>
  <si>
    <t>N/SD_3_6</t>
  </si>
  <si>
    <t>N/SD_4_6</t>
  </si>
  <si>
    <t>N/SD_5_6</t>
  </si>
  <si>
    <t>AA/SD_1_6</t>
  </si>
  <si>
    <t>AA/SD_2_6</t>
  </si>
  <si>
    <t>AA/SD_3_6</t>
  </si>
  <si>
    <t>AA/SD_4_6</t>
  </si>
  <si>
    <t>AA/SD_5_6</t>
  </si>
  <si>
    <t>Amino acid</t>
  </si>
  <si>
    <t>Protein group IDs</t>
  </si>
  <si>
    <t>Localization prob</t>
  </si>
  <si>
    <t>PEP</t>
  </si>
  <si>
    <t>Score</t>
  </si>
  <si>
    <t>Delta score</t>
  </si>
  <si>
    <t>Score for localization</t>
  </si>
  <si>
    <t>Mass error [ppm]</t>
  </si>
  <si>
    <t>Intensity</t>
  </si>
  <si>
    <t>Intensity L</t>
  </si>
  <si>
    <t>Intensity M</t>
  </si>
  <si>
    <t>Intensity H</t>
  </si>
  <si>
    <t>Position</t>
  </si>
  <si>
    <t>Proteins</t>
  </si>
  <si>
    <t>Positions within proteins</t>
  </si>
  <si>
    <t>Leading proteins</t>
  </si>
  <si>
    <t>Protein</t>
  </si>
  <si>
    <t>Protein names</t>
  </si>
  <si>
    <t>Gene names</t>
  </si>
  <si>
    <t>Sequence window</t>
  </si>
  <si>
    <t>Phospho (STY) Probabilities</t>
  </si>
  <si>
    <t>id</t>
  </si>
  <si>
    <t>Number of Phospho (STY)</t>
  </si>
  <si>
    <t>S</t>
  </si>
  <si>
    <t>P22216</t>
  </si>
  <si>
    <t>Serine/threonine-protein kinase RAD53</t>
  </si>
  <si>
    <t>RAD53</t>
  </si>
  <si>
    <t>VDRIRSNLKNTSKIASPGLTSSTASSMVANK</t>
  </si>
  <si>
    <t>IAS(1)PGLTSSTASSMVANK</t>
  </si>
  <si>
    <t>_</t>
  </si>
  <si>
    <t>log2</t>
  </si>
  <si>
    <t>ratio</t>
  </si>
  <si>
    <t>average</t>
  </si>
  <si>
    <t>stdev</t>
  </si>
  <si>
    <t>p value</t>
  </si>
  <si>
    <t>N</t>
  </si>
  <si>
    <t>AA</t>
  </si>
  <si>
    <t>SD</t>
  </si>
  <si>
    <t>N/SD_1_6_protein</t>
  </si>
  <si>
    <t>N/SD_2_6_protein</t>
  </si>
  <si>
    <t>N/SD_3_6_protein</t>
  </si>
  <si>
    <t>N/SD_4_6_protein</t>
  </si>
  <si>
    <t>N/SD_5_6_protein</t>
  </si>
  <si>
    <t>AA/SD_1_6_protein</t>
  </si>
  <si>
    <t>AA/SD_2_6_protein</t>
  </si>
  <si>
    <t>AA/SD_3_6_protein</t>
  </si>
  <si>
    <t>AA/SD_4_6_protein</t>
  </si>
  <si>
    <t>AA/SD_5_6_protein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</si>
  <si>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</si>
  <si>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</si>
  <si>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</si>
  <si>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</si>
  <si>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</si>
  <si>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</si>
  <si>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</si>
  <si>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</si>
  <si>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Protein IDs</t>
  </si>
  <si>
    <t>Majority protein IDs</t>
  </si>
  <si>
    <t>P53104</t>
  </si>
  <si>
    <t>Serine/threonine-protein kinase ATG1</t>
  </si>
  <si>
    <t>ATG1</t>
  </si>
  <si>
    <t>Q12527</t>
  </si>
  <si>
    <t>Autophagy-related protein 11</t>
  </si>
  <si>
    <t>ATG11</t>
  </si>
  <si>
    <t>Q06628</t>
  </si>
  <si>
    <t>Autophagy-related protein 13</t>
  </si>
  <si>
    <t>ATG13</t>
  </si>
  <si>
    <t>P25641</t>
  </si>
  <si>
    <t>Putative lipase ATG15</t>
  </si>
  <si>
    <t>ATG15</t>
  </si>
  <si>
    <t>Q06410</t>
  </si>
  <si>
    <t>Autophagy-related protein 17</t>
  </si>
  <si>
    <t>ATG17</t>
  </si>
  <si>
    <t>P43601</t>
  </si>
  <si>
    <t>Autophagy-related protein 18</t>
  </si>
  <si>
    <t>ATG18</t>
  </si>
  <si>
    <t>P35193</t>
  </si>
  <si>
    <t>Autophagy-related protein 19</t>
  </si>
  <si>
    <t>ATG19</t>
  </si>
  <si>
    <t>P53855</t>
  </si>
  <si>
    <t>Autophagy-related protein 2</t>
  </si>
  <si>
    <t>ATG2</t>
  </si>
  <si>
    <t>Q07528</t>
  </si>
  <si>
    <t>Autophagy-related protein 20</t>
  </si>
  <si>
    <t>ATG20</t>
  </si>
  <si>
    <t>Q02887</t>
  </si>
  <si>
    <t>Autophagy-related protein 21</t>
  </si>
  <si>
    <t>ATG21</t>
  </si>
  <si>
    <t>P25568</t>
  </si>
  <si>
    <t>Autophagy-related protein 22</t>
  </si>
  <si>
    <t>ATG22</t>
  </si>
  <si>
    <t>Q06671</t>
  </si>
  <si>
    <t>Autophagy-related protein 23</t>
  </si>
  <si>
    <t>ATG23</t>
  </si>
  <si>
    <t>Q06321</t>
  </si>
  <si>
    <t>Sterol 3-beta-glucosyltransferase</t>
  </si>
  <si>
    <t>ATG26</t>
  </si>
  <si>
    <t>P46989</t>
  </si>
  <si>
    <t>Autophagy-related protein 27</t>
  </si>
  <si>
    <t>ATG27</t>
  </si>
  <si>
    <t>P40344</t>
  </si>
  <si>
    <t>Autophagy-related protein 3</t>
  </si>
  <si>
    <t>ATG3</t>
  </si>
  <si>
    <t>Q06485</t>
  </si>
  <si>
    <t>Autophagy-related protein 33</t>
  </si>
  <si>
    <t>ATG33</t>
  </si>
  <si>
    <t>Q05789</t>
  </si>
  <si>
    <t>Autophagy-related protein 38</t>
  </si>
  <si>
    <t>ATG38</t>
  </si>
  <si>
    <t>P53867</t>
  </si>
  <si>
    <t>Cysteine protease ATG4</t>
  </si>
  <si>
    <t>ATG4</t>
  </si>
  <si>
    <t>Q12380</t>
  </si>
  <si>
    <t>Autophagy protein 5</t>
  </si>
  <si>
    <t>ATG5</t>
  </si>
  <si>
    <t>P38862</t>
  </si>
  <si>
    <t>Ubiquitin-like modifier-activating enzyme ATG7</t>
  </si>
  <si>
    <t>ATG7</t>
  </si>
  <si>
    <t>P38182</t>
  </si>
  <si>
    <t>Autophagy-related protein 8</t>
  </si>
  <si>
    <t>ATG8</t>
  </si>
  <si>
    <t>Q12142</t>
  </si>
  <si>
    <t>Autophagy-related protein 9</t>
  </si>
  <si>
    <t>ATG9</t>
  </si>
  <si>
    <t>count_N</t>
  </si>
  <si>
    <t>count_AA</t>
  </si>
  <si>
    <t>stdev_N</t>
  </si>
  <si>
    <t>stdev_AA</t>
  </si>
  <si>
    <t>average_N</t>
  </si>
  <si>
    <t>average_AA</t>
  </si>
  <si>
    <t>relative_N</t>
  </si>
  <si>
    <t>relative_A</t>
  </si>
  <si>
    <t>Ratio_N/SD_1_6_protein</t>
  </si>
  <si>
    <t>Ratio_N/SD_2_6_protein</t>
  </si>
  <si>
    <t>Ratio_N/SD_3_6_protein</t>
  </si>
  <si>
    <t>Ratio_N/SD_4_6_protein</t>
  </si>
  <si>
    <t>Ratio_N/SD_5_6_protein</t>
  </si>
  <si>
    <t>Ratio_AA/SD_1_6_protein</t>
  </si>
  <si>
    <t>Ratio_AA/SD_2_6_protein</t>
  </si>
  <si>
    <t>Ratio_AA/SD_3_6_protein</t>
  </si>
  <si>
    <t>Ratio_AA/SD_4_6_protein</t>
  </si>
  <si>
    <t>Ratio_AA/SD_5_6_protein</t>
  </si>
  <si>
    <t>ATG01</t>
  </si>
  <si>
    <t>ATG02</t>
  </si>
  <si>
    <t>ATG03</t>
  </si>
  <si>
    <t>ATG04</t>
  </si>
  <si>
    <t>ATG05</t>
  </si>
  <si>
    <t>ATG07</t>
  </si>
  <si>
    <t>ATG08</t>
  </si>
  <si>
    <t>ATG09</t>
  </si>
  <si>
    <t>p-value</t>
  </si>
  <si>
    <t>sig?</t>
  </si>
  <si>
    <t>***</t>
  </si>
  <si>
    <t>*</t>
  </si>
  <si>
    <t>**</t>
  </si>
  <si>
    <t>relative stdev_N</t>
  </si>
  <si>
    <t>relative stdev_AA</t>
  </si>
  <si>
    <t>****</t>
  </si>
  <si>
    <r>
      <t xml:space="preserve">Data File S3. </t>
    </r>
    <r>
      <rPr>
        <sz val="12"/>
        <color theme="1"/>
        <rFont val="Times New Roman"/>
        <family val="1"/>
      </rPr>
      <t>Expression ratios of Atg proteins in nitrogen starvation (N) and amino acid starvation (AA) relative to nutrient-rich conditions (SD) in five independent SILAC experiments.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</si>
</sst>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10" xfId="0" applyFont="1" applyBorder="1" applyAlignment="1">
      <alignment wrapText="1"/>
    </xf>
    <xf numFmtId="0" fontId="0" fillId="33" borderId="0" xfId="0" applyFill="1"/>
    <xf numFmtId="11" fontId="0" fillId="33" borderId="0" xfId="0" applyNumberFormat="1" applyFill="1"/>
    <xf numFmtId="0" fontId="16" fillId="34" borderId="10" xfId="0" applyFont="1" applyFill="1" applyBorder="1" applyAlignment="1">
      <alignment wrapText="1"/>
    </xf>
    <xf numFmtId="0" fontId="16" fillId="35" borderId="10" xfId="0" applyFont="1" applyFill="1" applyBorder="1" applyAlignment="1">
      <alignment wrapText="1"/>
    </xf>
    <xf numFmtId="0" fontId="0" fillId="34" borderId="0" xfId="0" applyFill="1"/>
    <xf numFmtId="0" fontId="0" fillId="35" borderId="0" xfId="0" applyFill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Fig3.I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'Rad53 pS175'!$C$7:$C$9</c:f>
                <c:numCache>
                  <c:formatCode>General</c:formatCode>
                  <c:ptCount val="3"/>
                  <c:pt idx="1">
                    <c:v>0.21054612169302389</c:v>
                  </c:pt>
                  <c:pt idx="2">
                    <c:v>0.51957227776513826</c:v>
                  </c:pt>
                </c:numCache>
              </c:numRef>
            </c:plus>
            <c:minus>
              <c:numRef>
                <c:f>'Rad53 pS175'!$C$7:$C$9</c:f>
                <c:numCache>
                  <c:formatCode>General</c:formatCode>
                  <c:ptCount val="3"/>
                  <c:pt idx="1">
                    <c:v>0.21054612169302389</c:v>
                  </c:pt>
                  <c:pt idx="2">
                    <c:v>0.51957227776513826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'Rad53 pS175'!$A$7:$A$9</c:f>
              <c:strCache>
                <c:ptCount val="3"/>
                <c:pt idx="0">
                  <c:v>SD</c:v>
                </c:pt>
                <c:pt idx="1">
                  <c:v>N</c:v>
                </c:pt>
                <c:pt idx="2">
                  <c:v>AA</c:v>
                </c:pt>
              </c:strCache>
            </c:strRef>
          </c:cat>
          <c:val>
            <c:numRef>
              <c:f>'Rad53 pS175'!$B$7:$B$9</c:f>
              <c:numCache>
                <c:formatCode>General</c:formatCode>
                <c:ptCount val="3"/>
                <c:pt idx="0">
                  <c:v>1</c:v>
                </c:pt>
                <c:pt idx="1">
                  <c:v>2.3116797969769132</c:v>
                </c:pt>
                <c:pt idx="2">
                  <c:v>1.1274536299819242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37-434A-9163-760242BEF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3761616"/>
        <c:axId val="1663747472"/>
      </c:barChart>
      <c:catAx>
        <c:axId val="166376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747472"/>
        <c:crosses val="autoZero"/>
        <c:auto val="1"/>
        <c:lblAlgn val="ctr"/>
        <c:lblOffset val="100"/>
        <c:noMultiLvlLbl val="0"/>
      </c:catAx>
      <c:valAx>
        <c:axId val="166374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change in p-Ser175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76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Atgs!$Y$3</c:f>
              <c:strCache>
                <c:ptCount val="1"/>
                <c:pt idx="0">
                  <c:v>relative_N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Atgs!$AC$4:$AC$25</c:f>
                <c:numCache>
                  <c:formatCode>General</c:formatCode>
                  <c:ptCount val="22"/>
                  <c:pt idx="0">
                    <c:v>0.11255888986734087</c:v>
                  </c:pt>
                  <c:pt idx="1">
                    <c:v>0.10836191309288817</c:v>
                  </c:pt>
                  <c:pt idx="2">
                    <c:v>0.46934598788310239</c:v>
                  </c:pt>
                  <c:pt idx="3">
                    <c:v>0.23846077880248254</c:v>
                  </c:pt>
                  <c:pt idx="4">
                    <c:v>0.41654914485062094</c:v>
                  </c:pt>
                  <c:pt idx="5">
                    <c:v>0.36822129067865877</c:v>
                  </c:pt>
                  <c:pt idx="6">
                    <c:v>0.31752613437960991</c:v>
                  </c:pt>
                  <c:pt idx="7">
                    <c:v>0.1692042452441509</c:v>
                  </c:pt>
                  <c:pt idx="8">
                    <c:v>0.70802609943070238</c:v>
                  </c:pt>
                  <c:pt idx="9">
                    <c:v>0.67569763359674806</c:v>
                  </c:pt>
                  <c:pt idx="10">
                    <c:v>0.16055624422270459</c:v>
                  </c:pt>
                  <c:pt idx="11">
                    <c:v>8.8116136689406169E-2</c:v>
                  </c:pt>
                  <c:pt idx="12">
                    <c:v>0.13433863264609677</c:v>
                  </c:pt>
                  <c:pt idx="13">
                    <c:v>0.45880508170427842</c:v>
                  </c:pt>
                  <c:pt idx="14">
                    <c:v>9.4717475798145878E-2</c:v>
                  </c:pt>
                  <c:pt idx="15">
                    <c:v>9.0914400710705875E-2</c:v>
                  </c:pt>
                  <c:pt idx="16">
                    <c:v>0.17887949882099113</c:v>
                  </c:pt>
                  <c:pt idx="17">
                    <c:v>0.28354121465329923</c:v>
                  </c:pt>
                  <c:pt idx="18">
                    <c:v>0.13353495476374877</c:v>
                  </c:pt>
                  <c:pt idx="19">
                    <c:v>7.762279267597913E-2</c:v>
                  </c:pt>
                  <c:pt idx="20">
                    <c:v>0.47174724401263379</c:v>
                  </c:pt>
                  <c:pt idx="21">
                    <c:v>0.42219268675448779</c:v>
                  </c:pt>
                </c:numCache>
              </c:numRef>
            </c:plus>
            <c:minus>
              <c:numRef>
                <c:f>Atgs!$AC$4:$AC$25</c:f>
                <c:numCache>
                  <c:formatCode>General</c:formatCode>
                  <c:ptCount val="22"/>
                  <c:pt idx="0">
                    <c:v>0.11255888986734087</c:v>
                  </c:pt>
                  <c:pt idx="1">
                    <c:v>0.10836191309288817</c:v>
                  </c:pt>
                  <c:pt idx="2">
                    <c:v>0.46934598788310239</c:v>
                  </c:pt>
                  <c:pt idx="3">
                    <c:v>0.23846077880248254</c:v>
                  </c:pt>
                  <c:pt idx="4">
                    <c:v>0.41654914485062094</c:v>
                  </c:pt>
                  <c:pt idx="5">
                    <c:v>0.36822129067865877</c:v>
                  </c:pt>
                  <c:pt idx="6">
                    <c:v>0.31752613437960991</c:v>
                  </c:pt>
                  <c:pt idx="7">
                    <c:v>0.1692042452441509</c:v>
                  </c:pt>
                  <c:pt idx="8">
                    <c:v>0.70802609943070238</c:v>
                  </c:pt>
                  <c:pt idx="9">
                    <c:v>0.67569763359674806</c:v>
                  </c:pt>
                  <c:pt idx="10">
                    <c:v>0.16055624422270459</c:v>
                  </c:pt>
                  <c:pt idx="11">
                    <c:v>8.8116136689406169E-2</c:v>
                  </c:pt>
                  <c:pt idx="12">
                    <c:v>0.13433863264609677</c:v>
                  </c:pt>
                  <c:pt idx="13">
                    <c:v>0.45880508170427842</c:v>
                  </c:pt>
                  <c:pt idx="14">
                    <c:v>9.4717475798145878E-2</c:v>
                  </c:pt>
                  <c:pt idx="15">
                    <c:v>9.0914400710705875E-2</c:v>
                  </c:pt>
                  <c:pt idx="16">
                    <c:v>0.17887949882099113</c:v>
                  </c:pt>
                  <c:pt idx="17">
                    <c:v>0.28354121465329923</c:v>
                  </c:pt>
                  <c:pt idx="18">
                    <c:v>0.13353495476374877</c:v>
                  </c:pt>
                  <c:pt idx="19">
                    <c:v>7.762279267597913E-2</c:v>
                  </c:pt>
                  <c:pt idx="20">
                    <c:v>0.47174724401263379</c:v>
                  </c:pt>
                  <c:pt idx="21">
                    <c:v>0.42219268675448779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Atgs!$AX$4:$AX$25</c:f>
              <c:strCache>
                <c:ptCount val="22"/>
                <c:pt idx="0">
                  <c:v>ATG1</c:v>
                </c:pt>
                <c:pt idx="1">
                  <c:v>ATG2</c:v>
                </c:pt>
                <c:pt idx="2">
                  <c:v>ATG3</c:v>
                </c:pt>
                <c:pt idx="3">
                  <c:v>ATG4</c:v>
                </c:pt>
                <c:pt idx="4">
                  <c:v>ATG5</c:v>
                </c:pt>
                <c:pt idx="5">
                  <c:v>ATG7</c:v>
                </c:pt>
                <c:pt idx="6">
                  <c:v>ATG8</c:v>
                </c:pt>
                <c:pt idx="7">
                  <c:v>ATG9</c:v>
                </c:pt>
                <c:pt idx="8">
                  <c:v>ATG11</c:v>
                </c:pt>
                <c:pt idx="9">
                  <c:v>ATG13</c:v>
                </c:pt>
                <c:pt idx="10">
                  <c:v>ATG15</c:v>
                </c:pt>
                <c:pt idx="11">
                  <c:v>ATG17</c:v>
                </c:pt>
                <c:pt idx="12">
                  <c:v>ATG18</c:v>
                </c:pt>
                <c:pt idx="13">
                  <c:v>ATG19</c:v>
                </c:pt>
                <c:pt idx="14">
                  <c:v>ATG20</c:v>
                </c:pt>
                <c:pt idx="15">
                  <c:v>ATG21</c:v>
                </c:pt>
                <c:pt idx="16">
                  <c:v>ATG22</c:v>
                </c:pt>
                <c:pt idx="17">
                  <c:v>ATG23</c:v>
                </c:pt>
                <c:pt idx="18">
                  <c:v>ATG26</c:v>
                </c:pt>
                <c:pt idx="19">
                  <c:v>ATG27</c:v>
                </c:pt>
                <c:pt idx="20">
                  <c:v>ATG33</c:v>
                </c:pt>
                <c:pt idx="21">
                  <c:v>ATG38</c:v>
                </c:pt>
              </c:strCache>
            </c:strRef>
          </c:cat>
          <c:val>
            <c:numRef>
              <c:f>Atgs!$Y$4:$Y$25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F2-4F8E-95C4-8DFFAA678E36}"/>
            </c:ext>
          </c:extLst>
        </c:ser>
        <c:ser>
          <c:idx val="1"/>
          <c:order val="1"/>
          <c:tx>
            <c:strRef>
              <c:f>Atgs!$Z$3</c:f>
              <c:strCache>
                <c:ptCount val="1"/>
                <c:pt idx="0">
                  <c:v>relative_A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Atgs!$AD$4:$AD$25</c:f>
                <c:numCache>
                  <c:formatCode>General</c:formatCode>
                  <c:ptCount val="22"/>
                  <c:pt idx="0">
                    <c:v>0.11449702840695933</c:v>
                  </c:pt>
                  <c:pt idx="1">
                    <c:v>0.16742945525971353</c:v>
                  </c:pt>
                  <c:pt idx="2">
                    <c:v>0.37178046038513374</c:v>
                  </c:pt>
                  <c:pt idx="3">
                    <c:v>0.15376806021663098</c:v>
                  </c:pt>
                  <c:pt idx="4">
                    <c:v>0.13552309860837852</c:v>
                  </c:pt>
                  <c:pt idx="5">
                    <c:v>0.22876707599126814</c:v>
                  </c:pt>
                  <c:pt idx="6">
                    <c:v>0.31633721624684724</c:v>
                  </c:pt>
                  <c:pt idx="7">
                    <c:v>8.3628076369742427E-2</c:v>
                  </c:pt>
                  <c:pt idx="8">
                    <c:v>4.5494575949214647E-2</c:v>
                  </c:pt>
                  <c:pt idx="9">
                    <c:v>0.25775321358135272</c:v>
                  </c:pt>
                  <c:pt idx="10">
                    <c:v>0.20578597660915202</c:v>
                  </c:pt>
                  <c:pt idx="11">
                    <c:v>0.12524770346712211</c:v>
                  </c:pt>
                  <c:pt idx="12">
                    <c:v>5.9177793739164736E-2</c:v>
                  </c:pt>
                  <c:pt idx="13">
                    <c:v>0.37553323897747515</c:v>
                  </c:pt>
                  <c:pt idx="14">
                    <c:v>4.9396288154556225E-2</c:v>
                  </c:pt>
                  <c:pt idx="15">
                    <c:v>0.15009779081485924</c:v>
                  </c:pt>
                  <c:pt idx="16">
                    <c:v>0.19493414356579103</c:v>
                  </c:pt>
                  <c:pt idx="17">
                    <c:v>0.13365591578064429</c:v>
                  </c:pt>
                  <c:pt idx="18">
                    <c:v>7.31675933678088E-2</c:v>
                  </c:pt>
                  <c:pt idx="19">
                    <c:v>4.6162633850881589E-2</c:v>
                  </c:pt>
                  <c:pt idx="20">
                    <c:v>0.21453397126410825</c:v>
                  </c:pt>
                  <c:pt idx="21">
                    <c:v>0.36139312888906427</c:v>
                  </c:pt>
                </c:numCache>
              </c:numRef>
            </c:plus>
            <c:minus>
              <c:numRef>
                <c:f>Atgs!$AD$4:$AD$25</c:f>
                <c:numCache>
                  <c:formatCode>General</c:formatCode>
                  <c:ptCount val="22"/>
                  <c:pt idx="0">
                    <c:v>0.11449702840695933</c:v>
                  </c:pt>
                  <c:pt idx="1">
                    <c:v>0.16742945525971353</c:v>
                  </c:pt>
                  <c:pt idx="2">
                    <c:v>0.37178046038513374</c:v>
                  </c:pt>
                  <c:pt idx="3">
                    <c:v>0.15376806021663098</c:v>
                  </c:pt>
                  <c:pt idx="4">
                    <c:v>0.13552309860837852</c:v>
                  </c:pt>
                  <c:pt idx="5">
                    <c:v>0.22876707599126814</c:v>
                  </c:pt>
                  <c:pt idx="6">
                    <c:v>0.31633721624684724</c:v>
                  </c:pt>
                  <c:pt idx="7">
                    <c:v>8.3628076369742427E-2</c:v>
                  </c:pt>
                  <c:pt idx="8">
                    <c:v>4.5494575949214647E-2</c:v>
                  </c:pt>
                  <c:pt idx="9">
                    <c:v>0.25775321358135272</c:v>
                  </c:pt>
                  <c:pt idx="10">
                    <c:v>0.20578597660915202</c:v>
                  </c:pt>
                  <c:pt idx="11">
                    <c:v>0.12524770346712211</c:v>
                  </c:pt>
                  <c:pt idx="12">
                    <c:v>5.9177793739164736E-2</c:v>
                  </c:pt>
                  <c:pt idx="13">
                    <c:v>0.37553323897747515</c:v>
                  </c:pt>
                  <c:pt idx="14">
                    <c:v>4.9396288154556225E-2</c:v>
                  </c:pt>
                  <c:pt idx="15">
                    <c:v>0.15009779081485924</c:v>
                  </c:pt>
                  <c:pt idx="16">
                    <c:v>0.19493414356579103</c:v>
                  </c:pt>
                  <c:pt idx="17">
                    <c:v>0.13365591578064429</c:v>
                  </c:pt>
                  <c:pt idx="18">
                    <c:v>7.31675933678088E-2</c:v>
                  </c:pt>
                  <c:pt idx="19">
                    <c:v>4.6162633850881589E-2</c:v>
                  </c:pt>
                  <c:pt idx="20">
                    <c:v>0.21453397126410825</c:v>
                  </c:pt>
                  <c:pt idx="21">
                    <c:v>0.36139312888906427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Atgs!$AX$4:$AX$25</c:f>
              <c:strCache>
                <c:ptCount val="22"/>
                <c:pt idx="0">
                  <c:v>ATG1</c:v>
                </c:pt>
                <c:pt idx="1">
                  <c:v>ATG2</c:v>
                </c:pt>
                <c:pt idx="2">
                  <c:v>ATG3</c:v>
                </c:pt>
                <c:pt idx="3">
                  <c:v>ATG4</c:v>
                </c:pt>
                <c:pt idx="4">
                  <c:v>ATG5</c:v>
                </c:pt>
                <c:pt idx="5">
                  <c:v>ATG7</c:v>
                </c:pt>
                <c:pt idx="6">
                  <c:v>ATG8</c:v>
                </c:pt>
                <c:pt idx="7">
                  <c:v>ATG9</c:v>
                </c:pt>
                <c:pt idx="8">
                  <c:v>ATG11</c:v>
                </c:pt>
                <c:pt idx="9">
                  <c:v>ATG13</c:v>
                </c:pt>
                <c:pt idx="10">
                  <c:v>ATG15</c:v>
                </c:pt>
                <c:pt idx="11">
                  <c:v>ATG17</c:v>
                </c:pt>
                <c:pt idx="12">
                  <c:v>ATG18</c:v>
                </c:pt>
                <c:pt idx="13">
                  <c:v>ATG19</c:v>
                </c:pt>
                <c:pt idx="14">
                  <c:v>ATG20</c:v>
                </c:pt>
                <c:pt idx="15">
                  <c:v>ATG21</c:v>
                </c:pt>
                <c:pt idx="16">
                  <c:v>ATG22</c:v>
                </c:pt>
                <c:pt idx="17">
                  <c:v>ATG23</c:v>
                </c:pt>
                <c:pt idx="18">
                  <c:v>ATG26</c:v>
                </c:pt>
                <c:pt idx="19">
                  <c:v>ATG27</c:v>
                </c:pt>
                <c:pt idx="20">
                  <c:v>ATG33</c:v>
                </c:pt>
                <c:pt idx="21">
                  <c:v>ATG38</c:v>
                </c:pt>
              </c:strCache>
            </c:strRef>
          </c:cat>
          <c:val>
            <c:numRef>
              <c:f>Atgs!$Z$4:$Z$25</c:f>
              <c:numCache>
                <c:formatCode>General</c:formatCode>
                <c:ptCount val="22"/>
                <c:pt idx="0">
                  <c:v>0.53621223483775182</c:v>
                </c:pt>
                <c:pt idx="1">
                  <c:v>0.88353102375771053</c:v>
                </c:pt>
                <c:pt idx="2">
                  <c:v>0.89797856444571733</c:v>
                </c:pt>
                <c:pt idx="3">
                  <c:v>0.70830281388497185</c:v>
                </c:pt>
                <c:pt idx="4">
                  <c:v>0.86919025116368054</c:v>
                </c:pt>
                <c:pt idx="5">
                  <c:v>0.71723080997871991</c:v>
                </c:pt>
                <c:pt idx="6">
                  <c:v>0.97765508026741066</c:v>
                </c:pt>
                <c:pt idx="7">
                  <c:v>0.53874189949529339</c:v>
                </c:pt>
                <c:pt idx="8">
                  <c:v>0.41524877313260011</c:v>
                </c:pt>
                <c:pt idx="9">
                  <c:v>0.81836625867430191</c:v>
                </c:pt>
                <c:pt idx="10">
                  <c:v>0.49635508393421784</c:v>
                </c:pt>
                <c:pt idx="11">
                  <c:v>0.86894680313216821</c:v>
                </c:pt>
                <c:pt idx="12">
                  <c:v>0.93448551157633852</c:v>
                </c:pt>
                <c:pt idx="13">
                  <c:v>0.79656008310541082</c:v>
                </c:pt>
                <c:pt idx="14">
                  <c:v>0.77069579249110709</c:v>
                </c:pt>
                <c:pt idx="15">
                  <c:v>0.86638492348340268</c:v>
                </c:pt>
                <c:pt idx="16">
                  <c:v>0.63585712873592892</c:v>
                </c:pt>
                <c:pt idx="17">
                  <c:v>0.65638956695318706</c:v>
                </c:pt>
                <c:pt idx="18">
                  <c:v>0.71468753052506306</c:v>
                </c:pt>
                <c:pt idx="19">
                  <c:v>0.87858337318647828</c:v>
                </c:pt>
                <c:pt idx="20">
                  <c:v>0.49182756177869208</c:v>
                </c:pt>
                <c:pt idx="21">
                  <c:v>0.67926920533183599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F2-4F8E-95C4-8DFFAA678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5028816"/>
        <c:axId val="1685026320"/>
      </c:barChart>
      <c:catAx>
        <c:axId val="168502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026320"/>
        <c:crosses val="autoZero"/>
        <c:auto val="1"/>
        <c:lblAlgn val="ctr"/>
        <c:lblOffset val="100"/>
        <c:noMultiLvlLbl val="0"/>
      </c:catAx>
      <c:valAx>
        <c:axId val="168502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502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3</xdr:row>
      <xdr:rowOff>95250</xdr:rowOff>
    </xdr:from>
    <xdr:to>
      <xdr:col>13</xdr:col>
      <xdr:colOff>466725</xdr:colOff>
      <xdr:row>17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ADB6E1-9AC2-43A3-825E-D338D4EFE4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6</xdr:row>
      <xdr:rowOff>180975</xdr:rowOff>
    </xdr:from>
    <xdr:to>
      <xdr:col>12</xdr:col>
      <xdr:colOff>276225</xdr:colOff>
      <xdr:row>6</xdr:row>
      <xdr:rowOff>180975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191E521-77F8-40CC-BD0A-03F64B4C9042}"/>
            </a:ext>
          </a:extLst>
        </xdr:cNvPr>
        <xdr:cNvCxnSpPr/>
      </xdr:nvCxnSpPr>
      <xdr:spPr>
        <a:xfrm>
          <a:off x="6305550" y="18954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114300</xdr:colOff>
      <xdr:row>5</xdr:row>
      <xdr:rowOff>171450</xdr:rowOff>
    </xdr:from>
    <xdr:to>
      <xdr:col>11</xdr:col>
      <xdr:colOff>466725</xdr:colOff>
      <xdr:row>7</xdr:row>
      <xdr:rowOff>66675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6CF7E31-19DF-4DAB-851D-33F192E0A39B}"/>
            </a:ext>
          </a:extLst>
        </xdr:cNvPr>
        <xdr:cNvSpPr txBox="1"/>
      </xdr:nvSpPr>
      <xdr:spPr>
        <a:xfrm>
          <a:off x="6819900" y="1695450"/>
          <a:ext cx="3524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**</a:t>
          </a:r>
          <a:endParaRPr lang="en-CH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185736</xdr:colOff>
      <xdr:row>29</xdr:row>
      <xdr:rowOff>80961</xdr:rowOff>
    </xdr:from>
    <xdr:to>
      <xdr:col>30</xdr:col>
      <xdr:colOff>590549</xdr:colOff>
      <xdr:row>45</xdr:row>
      <xdr:rowOff>142874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4406A9-246C-4484-A0E9-55AD10F0B6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581025</xdr:colOff>
      <xdr:row>31</xdr:row>
      <xdr:rowOff>28575</xdr:rowOff>
    </xdr:from>
    <xdr:to>
      <xdr:col>16</xdr:col>
      <xdr:colOff>257175</xdr:colOff>
      <xdr:row>33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80F871F-6528-4C1D-9AF2-658AB9A686B5}"/>
            </a:ext>
          </a:extLst>
        </xdr:cNvPr>
        <xdr:cNvSpPr txBox="1"/>
      </xdr:nvSpPr>
      <xdr:spPr>
        <a:xfrm>
          <a:off x="9725025" y="6505575"/>
          <a:ext cx="2857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t"/>
        <a:lstStyle/>
        <a:p>
          <a:pPr algn="ctr"/>
          <a:r>
            <a:rPr lang="en-GB" sz="1100"/>
            <a:t>****</a:t>
          </a:r>
          <a:endParaRPr lang="en-CH" sz="1100"/>
        </a:p>
      </xdr:txBody>
    </xdr:sp>
    <xdr:clientData/>
  </xdr:twoCellAnchor>
  <xdr:twoCellAnchor>
    <xdr:from>
      <xdr:col>17</xdr:col>
      <xdr:colOff>581025</xdr:colOff>
      <xdr:row>31</xdr:row>
      <xdr:rowOff>133350</xdr:rowOff>
    </xdr:from>
    <xdr:to>
      <xdr:col>18</xdr:col>
      <xdr:colOff>257175</xdr:colOff>
      <xdr:row>33</xdr:row>
      <xdr:rowOff>95250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043FE67-9D51-48A0-BE9E-3E91EC1DE8DE}"/>
            </a:ext>
          </a:extLst>
        </xdr:cNvPr>
        <xdr:cNvSpPr txBox="1"/>
      </xdr:nvSpPr>
      <xdr:spPr>
        <a:xfrm>
          <a:off x="10944225" y="6610350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</a:t>
          </a:r>
          <a:endParaRPr lang="en-CH" sz="1100"/>
        </a:p>
      </xdr:txBody>
    </xdr:sp>
    <xdr:clientData/>
  </xdr:twoCellAnchor>
  <xdr:twoCellAnchor>
    <xdr:from>
      <xdr:col>20</xdr:col>
      <xdr:colOff>419100</xdr:colOff>
      <xdr:row>31</xdr:row>
      <xdr:rowOff>152400</xdr:rowOff>
    </xdr:from>
    <xdr:to>
      <xdr:col>21</xdr:col>
      <xdr:colOff>95250</xdr:colOff>
      <xdr:row>33</xdr:row>
      <xdr:rowOff>114300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D1498B0-9F53-40F0-B6AE-37185EAC4874}"/>
            </a:ext>
          </a:extLst>
        </xdr:cNvPr>
        <xdr:cNvSpPr txBox="1"/>
      </xdr:nvSpPr>
      <xdr:spPr>
        <a:xfrm>
          <a:off x="12611100" y="6629400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</a:t>
          </a:r>
          <a:endParaRPr lang="en-CH" sz="1100"/>
        </a:p>
      </xdr:txBody>
    </xdr:sp>
    <xdr:clientData/>
  </xdr:twoCellAnchor>
  <xdr:twoCellAnchor>
    <xdr:from>
      <xdr:col>27</xdr:col>
      <xdr:colOff>257175</xdr:colOff>
      <xdr:row>31</xdr:row>
      <xdr:rowOff>104775</xdr:rowOff>
    </xdr:from>
    <xdr:to>
      <xdr:col>27</xdr:col>
      <xdr:colOff>542925</xdr:colOff>
      <xdr:row>33</xdr:row>
      <xdr:rowOff>66675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2E8F8C0-B011-415D-85E0-EF2BBC77EB6D}"/>
            </a:ext>
          </a:extLst>
        </xdr:cNvPr>
        <xdr:cNvSpPr txBox="1"/>
      </xdr:nvSpPr>
      <xdr:spPr>
        <a:xfrm>
          <a:off x="16716375" y="6581775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</a:t>
          </a:r>
          <a:endParaRPr lang="en-CH" sz="1100"/>
        </a:p>
      </xdr:txBody>
    </xdr:sp>
    <xdr:clientData/>
  </xdr:twoCellAnchor>
  <xdr:twoCellAnchor>
    <xdr:from>
      <xdr:col>22</xdr:col>
      <xdr:colOff>428625</xdr:colOff>
      <xdr:row>31</xdr:row>
      <xdr:rowOff>142875</xdr:rowOff>
    </xdr:from>
    <xdr:to>
      <xdr:col>23</xdr:col>
      <xdr:colOff>104775</xdr:colOff>
      <xdr:row>33</xdr:row>
      <xdr:rowOff>104775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266152A-8426-4F9B-BE58-A6A2D7041BA8}"/>
            </a:ext>
          </a:extLst>
        </xdr:cNvPr>
        <xdr:cNvSpPr txBox="1"/>
      </xdr:nvSpPr>
      <xdr:spPr>
        <a:xfrm>
          <a:off x="13839825" y="6619875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**</a:t>
          </a:r>
          <a:endParaRPr lang="en-CH" sz="1100"/>
        </a:p>
      </xdr:txBody>
    </xdr:sp>
    <xdr:clientData/>
  </xdr:twoCellAnchor>
  <xdr:twoCellAnchor>
    <xdr:from>
      <xdr:col>26</xdr:col>
      <xdr:colOff>428625</xdr:colOff>
      <xdr:row>31</xdr:row>
      <xdr:rowOff>142875</xdr:rowOff>
    </xdr:from>
    <xdr:to>
      <xdr:col>27</xdr:col>
      <xdr:colOff>104775</xdr:colOff>
      <xdr:row>33</xdr:row>
      <xdr:rowOff>142875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E29E931-6D22-40F6-B3D8-ECCD0C3DBE98}"/>
            </a:ext>
          </a:extLst>
        </xdr:cNvPr>
        <xdr:cNvSpPr txBox="1"/>
      </xdr:nvSpPr>
      <xdr:spPr>
        <a:xfrm>
          <a:off x="16278225" y="6619875"/>
          <a:ext cx="28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**</a:t>
          </a:r>
          <a:endParaRPr lang="en-CH" sz="1100"/>
        </a:p>
      </xdr:txBody>
    </xdr:sp>
    <xdr:clientData/>
  </xdr:twoCellAnchor>
  <xdr:twoCellAnchor>
    <xdr:from>
      <xdr:col>28</xdr:col>
      <xdr:colOff>57150</xdr:colOff>
      <xdr:row>31</xdr:row>
      <xdr:rowOff>161925</xdr:rowOff>
    </xdr:from>
    <xdr:to>
      <xdr:col>28</xdr:col>
      <xdr:colOff>342900</xdr:colOff>
      <xdr:row>33</xdr:row>
      <xdr:rowOff>123825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90F8820-46D0-491B-A27C-24A9B996E86B}"/>
            </a:ext>
          </a:extLst>
        </xdr:cNvPr>
        <xdr:cNvSpPr txBox="1"/>
      </xdr:nvSpPr>
      <xdr:spPr>
        <a:xfrm>
          <a:off x="17125950" y="6638925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**</a:t>
          </a:r>
          <a:endParaRPr lang="en-CH" sz="1100"/>
        </a:p>
      </xdr:txBody>
    </xdr:sp>
    <xdr:clientData/>
  </xdr:twoCellAnchor>
  <xdr:twoCellAnchor>
    <xdr:from>
      <xdr:col>28</xdr:col>
      <xdr:colOff>485775</xdr:colOff>
      <xdr:row>32</xdr:row>
      <xdr:rowOff>19050</xdr:rowOff>
    </xdr:from>
    <xdr:to>
      <xdr:col>29</xdr:col>
      <xdr:colOff>161925</xdr:colOff>
      <xdr:row>33</xdr:row>
      <xdr:rowOff>171450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ED92E5E-9FE3-446E-A1B2-5068446263D8}"/>
            </a:ext>
          </a:extLst>
        </xdr:cNvPr>
        <xdr:cNvSpPr txBox="1"/>
      </xdr:nvSpPr>
      <xdr:spPr>
        <a:xfrm>
          <a:off x="17554575" y="6686550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**</a:t>
          </a:r>
          <a:endParaRPr lang="en-CH" sz="1100"/>
        </a:p>
      </xdr:txBody>
    </xdr:sp>
    <xdr:clientData/>
  </xdr:twoCellAnchor>
  <xdr:twoCellAnchor>
    <xdr:from>
      <xdr:col>25</xdr:col>
      <xdr:colOff>257175</xdr:colOff>
      <xdr:row>32</xdr:row>
      <xdr:rowOff>171450</xdr:rowOff>
    </xdr:from>
    <xdr:to>
      <xdr:col>25</xdr:col>
      <xdr:colOff>542925</xdr:colOff>
      <xdr:row>34</xdr:row>
      <xdr:rowOff>133350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FA7ED9B-76D9-4CDC-835B-0B2C7759E174}"/>
            </a:ext>
          </a:extLst>
        </xdr:cNvPr>
        <xdr:cNvSpPr txBox="1"/>
      </xdr:nvSpPr>
      <xdr:spPr>
        <a:xfrm>
          <a:off x="15497175" y="6838950"/>
          <a:ext cx="2857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/>
        <a:lstStyle/>
        <a:p>
          <a:pPr algn="ctr"/>
          <a:r>
            <a:rPr lang="en-GB" sz="1100"/>
            <a:t>***</a:t>
          </a:r>
          <a:endParaRPr lang="en-CH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0.04439</cdr:x>
      <cdr:y>0.26187</cdr:y>
    </cdr:from>
    <cdr:to>
      <cdr:x>0.06234</cdr:x>
      <cdr:y>0.26187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D12FB51-DF8D-4569-A81F-578A9CEC12CE}"/>
            </a:ext>
          </a:extLst>
        </cdr:cNvPr>
        <cdr:cNvCxnSpPr/>
      </cdr:nvCxnSpPr>
      <cdr:spPr>
        <a:xfrm xmlns:a="http://schemas.openxmlformats.org/drawingml/2006/main">
          <a:off x="423864" y="814389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0.17739</cdr:x>
      <cdr:y>0.24451</cdr:y>
    </cdr:from>
    <cdr:to>
      <cdr:x>0.19535</cdr:x>
      <cdr:y>0.24451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1693864" y="760414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0.35096</cdr:x>
      <cdr:y>0.24758</cdr:y>
    </cdr:from>
    <cdr:to>
      <cdr:x>0.36891</cdr:x>
      <cdr:y>0.24758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3351214" y="769939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0.48063</cdr:x>
      <cdr:y>0.24758</cdr:y>
    </cdr:from>
    <cdr:to>
      <cdr:x>0.49859</cdr:x>
      <cdr:y>0.24758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4589464" y="769939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0.6522</cdr:x>
      <cdr:y>0.32415</cdr:y>
    </cdr:from>
    <cdr:to>
      <cdr:x>0.67016</cdr:x>
      <cdr:y>0.32415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6227764" y="1008064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0.73699</cdr:x>
      <cdr:y>0.26289</cdr:y>
    </cdr:from>
    <cdr:to>
      <cdr:x>0.75495</cdr:x>
      <cdr:y>0.26289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7037389" y="817564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0.78088</cdr:x>
      <cdr:y>0.23839</cdr:y>
    </cdr:from>
    <cdr:to>
      <cdr:x>0.79884</cdr:x>
      <cdr:y>0.23839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7456489" y="741364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0.82477</cdr:x>
      <cdr:y>0.26289</cdr:y>
    </cdr:from>
    <cdr:to>
      <cdr:x>0.84273</cdr:x>
      <cdr:y>0.26289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7875589" y="817564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0.86966</cdr:x>
      <cdr:y>0.26902</cdr:y>
    </cdr:from>
    <cdr:to>
      <cdr:x>0.88761</cdr:x>
      <cdr:y>0.26902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9DB606FE-6E10-46C6-962E-7B17843AAD12}"/>
            </a:ext>
          </a:extLst>
        </cdr:cNvPr>
        <cdr:cNvCxnSpPr/>
      </cdr:nvCxnSpPr>
      <cdr:spPr>
        <a:xfrm xmlns:a="http://schemas.openxmlformats.org/drawingml/2006/main">
          <a:off x="8304214" y="836614"/>
          <a:ext cx="171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96E5B-01BB-4982-8BE6-AAACDA60A067}">
  <dimension ref="A1:AR9"/>
  <sheetViews>
    <sheetView zoomScale="70" zoomScaleNormal="70" workbookViewId="0">
      <selection activeCell="E12" sqref="E12"/>
    </sheetView>
  </sheetViews>
  <sheetFormatPr baseColWidth="10" defaultColWidth="8.83203125" defaultRowHeight="15" x14ac:dyDescent="0.2"/>
  <sheetData>
    <row r="1" spans="1:44" s="1" customFormat="1" ht="64" x14ac:dyDescent="0.2">
      <c r="A1" s="1" t="s">
        <v>49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</row>
    <row r="2" spans="1:44" s="2" customFormat="1" x14ac:dyDescent="0.2">
      <c r="A2" s="2" t="s">
        <v>50</v>
      </c>
      <c r="B2" s="2">
        <v>1.2026350498199501</v>
      </c>
      <c r="C2" s="2">
        <v>1.37510979175568</v>
      </c>
      <c r="D2" s="2">
        <v>1.17995989322662</v>
      </c>
      <c r="F2" s="2">
        <v>1.0604218244552599</v>
      </c>
      <c r="G2" s="2">
        <v>0.14678561687469499</v>
      </c>
      <c r="H2" s="2">
        <v>0.81418520212173495</v>
      </c>
      <c r="I2" s="2">
        <v>0.21127152442932101</v>
      </c>
      <c r="K2" s="2">
        <v>-1.03889071941376</v>
      </c>
      <c r="L2" s="2">
        <v>1.2324765920639</v>
      </c>
      <c r="M2" s="2">
        <v>1.4456369876861599</v>
      </c>
      <c r="N2" s="2">
        <v>1.2642962932586701</v>
      </c>
      <c r="P2" s="2">
        <v>1.0022343397140501</v>
      </c>
      <c r="Q2" s="2">
        <v>0.26195201277732799</v>
      </c>
      <c r="R2" s="2">
        <v>0.90179598331451405</v>
      </c>
      <c r="S2" s="2">
        <v>0.34122642874717701</v>
      </c>
      <c r="U2" s="2">
        <v>-1.0241068601608301</v>
      </c>
      <c r="V2" s="2" t="s">
        <v>43</v>
      </c>
      <c r="W2" s="2">
        <v>718</v>
      </c>
      <c r="X2" s="2">
        <v>1</v>
      </c>
      <c r="Y2" s="3">
        <v>1.1487600000000001E-45</v>
      </c>
      <c r="Z2" s="2">
        <v>236.78</v>
      </c>
      <c r="AA2" s="2">
        <v>188.32</v>
      </c>
      <c r="AB2" s="2">
        <v>193.69</v>
      </c>
      <c r="AC2" s="2">
        <v>0.58823999999999999</v>
      </c>
      <c r="AD2" s="2">
        <v>1244000000</v>
      </c>
      <c r="AE2" s="2">
        <v>372860000</v>
      </c>
      <c r="AF2" s="2">
        <v>395550000</v>
      </c>
      <c r="AG2" s="2">
        <v>475570000</v>
      </c>
      <c r="AH2" s="2">
        <v>175</v>
      </c>
      <c r="AI2" s="2" t="s">
        <v>44</v>
      </c>
      <c r="AJ2" s="2">
        <v>175</v>
      </c>
      <c r="AK2" s="2" t="s">
        <v>44</v>
      </c>
      <c r="AL2" s="2" t="s">
        <v>44</v>
      </c>
      <c r="AM2" s="2" t="s">
        <v>45</v>
      </c>
      <c r="AN2" s="2" t="s">
        <v>46</v>
      </c>
      <c r="AO2" s="2" t="s">
        <v>47</v>
      </c>
      <c r="AP2" s="2" t="s">
        <v>48</v>
      </c>
      <c r="AQ2" s="2">
        <v>4079</v>
      </c>
      <c r="AR2" s="2">
        <v>1</v>
      </c>
    </row>
    <row r="3" spans="1:44" x14ac:dyDescent="0.2">
      <c r="A3" t="s">
        <v>51</v>
      </c>
      <c r="B3">
        <f>2^B2</f>
        <v>2.3015966874707692</v>
      </c>
      <c r="C3">
        <f t="shared" ref="C3:U3" si="0">2^C2</f>
        <v>2.5938765005807305</v>
      </c>
      <c r="D3">
        <f t="shared" si="0"/>
        <v>2.2657047833567221</v>
      </c>
      <c r="F3">
        <f t="shared" si="0"/>
        <v>2.0855412164994314</v>
      </c>
      <c r="G3">
        <f t="shared" si="0"/>
        <v>1.1071000582336421</v>
      </c>
      <c r="H3">
        <f t="shared" si="0"/>
        <v>1.7583048250208675</v>
      </c>
      <c r="I3">
        <f t="shared" si="0"/>
        <v>1.1577080845497656</v>
      </c>
      <c r="K3">
        <f t="shared" si="0"/>
        <v>0.48670155212342192</v>
      </c>
      <c r="L3">
        <f t="shared" si="0"/>
        <v>2.3497000339832406</v>
      </c>
      <c r="M3">
        <f t="shared" si="0"/>
        <v>2.7238306101686138</v>
      </c>
      <c r="N3">
        <f t="shared" si="0"/>
        <v>2.4021001352384168</v>
      </c>
      <c r="P3">
        <f t="shared" si="0"/>
        <v>2.0030998523381967</v>
      </c>
      <c r="Q3">
        <f t="shared" si="0"/>
        <v>1.199100028413103</v>
      </c>
      <c r="R3">
        <f t="shared" si="0"/>
        <v>1.8683904592806388</v>
      </c>
      <c r="S3">
        <f t="shared" si="0"/>
        <v>1.2668330656043476</v>
      </c>
      <c r="U3">
        <f t="shared" si="0"/>
        <v>0.49171461445164721</v>
      </c>
    </row>
    <row r="6" spans="1:44" x14ac:dyDescent="0.2">
      <c r="B6" t="s">
        <v>52</v>
      </c>
      <c r="C6" t="s">
        <v>53</v>
      </c>
      <c r="D6" t="s">
        <v>54</v>
      </c>
    </row>
    <row r="7" spans="1:44" x14ac:dyDescent="0.2">
      <c r="A7" t="s">
        <v>57</v>
      </c>
      <c r="B7">
        <v>1</v>
      </c>
    </row>
    <row r="8" spans="1:44" x14ac:dyDescent="0.2">
      <c r="A8" t="s">
        <v>55</v>
      </c>
      <c r="B8">
        <f>AVERAGE(B3:F3)</f>
        <v>2.3116797969769132</v>
      </c>
      <c r="C8">
        <f>STDEV(B3:F3)</f>
        <v>0.21054612169302389</v>
      </c>
    </row>
    <row r="9" spans="1:44" x14ac:dyDescent="0.2">
      <c r="A9" t="s">
        <v>56</v>
      </c>
      <c r="B9">
        <f>AVERAGE(G3:K3)</f>
        <v>1.1274536299819242</v>
      </c>
      <c r="C9">
        <f>STDEV(G3:K3)</f>
        <v>0.51957227776513826</v>
      </c>
      <c r="D9">
        <f>TTEST(B3:F3,G3:K3,1,2)</f>
        <v>2.7660137674495235E-3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71FF-B07B-4BF4-B76D-EB49DC368A71}">
  <dimension ref="A1:AY31"/>
  <sheetViews>
    <sheetView tabSelected="1" zoomScale="91" zoomScaleNormal="91" workbookViewId="0"/>
  </sheetViews>
  <sheetFormatPr baseColWidth="10" defaultColWidth="8.83203125" defaultRowHeight="15" x14ac:dyDescent="0.2"/>
  <cols>
    <col min="31" max="31" width="12" bestFit="1" customWidth="1"/>
    <col min="32" max="32" width="12" customWidth="1"/>
  </cols>
  <sheetData>
    <row r="1" spans="1:51" ht="25.25" customHeight="1" x14ac:dyDescent="0.2">
      <c r="A1" s="8" t="s">
        <v>178</v>
      </c>
    </row>
    <row r="3" spans="1:51" s="1" customFormat="1" ht="80" x14ac:dyDescent="0.2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" t="s">
        <v>63</v>
      </c>
      <c r="G3" s="1" t="s">
        <v>64</v>
      </c>
      <c r="H3" s="1" t="s">
        <v>65</v>
      </c>
      <c r="I3" s="1" t="s">
        <v>66</v>
      </c>
      <c r="J3" s="1" t="s">
        <v>67</v>
      </c>
      <c r="K3" s="1" t="s">
        <v>152</v>
      </c>
      <c r="L3" s="1" t="s">
        <v>153</v>
      </c>
      <c r="M3" s="1" t="s">
        <v>154</v>
      </c>
      <c r="N3" s="1" t="s">
        <v>155</v>
      </c>
      <c r="O3" s="1" t="s">
        <v>156</v>
      </c>
      <c r="P3" s="1" t="s">
        <v>157</v>
      </c>
      <c r="Q3" s="1" t="s">
        <v>158</v>
      </c>
      <c r="R3" s="1" t="s">
        <v>159</v>
      </c>
      <c r="S3" s="1" t="s">
        <v>160</v>
      </c>
      <c r="T3" s="1" t="s">
        <v>161</v>
      </c>
      <c r="U3" s="1" t="s">
        <v>144</v>
      </c>
      <c r="V3" s="1" t="s">
        <v>145</v>
      </c>
      <c r="W3" s="1" t="s">
        <v>148</v>
      </c>
      <c r="X3" s="1" t="s">
        <v>149</v>
      </c>
      <c r="Y3" s="1" t="s">
        <v>150</v>
      </c>
      <c r="Z3" s="1" t="s">
        <v>151</v>
      </c>
      <c r="AA3" s="1" t="s">
        <v>146</v>
      </c>
      <c r="AB3" s="1" t="s">
        <v>147</v>
      </c>
      <c r="AC3" s="1" t="s">
        <v>175</v>
      </c>
      <c r="AD3" s="1" t="s">
        <v>176</v>
      </c>
      <c r="AE3" s="1" t="s">
        <v>170</v>
      </c>
      <c r="AF3" s="1" t="s">
        <v>171</v>
      </c>
      <c r="AG3" s="1" t="s">
        <v>68</v>
      </c>
      <c r="AH3" s="1" t="s">
        <v>69</v>
      </c>
      <c r="AI3" s="1" t="s">
        <v>70</v>
      </c>
      <c r="AJ3" s="1" t="s">
        <v>71</v>
      </c>
      <c r="AK3" s="1" t="s">
        <v>72</v>
      </c>
      <c r="AL3" s="1" t="s">
        <v>73</v>
      </c>
      <c r="AM3" s="1" t="s">
        <v>74</v>
      </c>
      <c r="AN3" s="1" t="s">
        <v>75</v>
      </c>
      <c r="AO3" s="1" t="s">
        <v>24</v>
      </c>
      <c r="AP3" s="1" t="s">
        <v>28</v>
      </c>
      <c r="AQ3" s="1" t="s">
        <v>29</v>
      </c>
      <c r="AR3" s="1" t="s">
        <v>30</v>
      </c>
      <c r="AS3" s="1" t="s">
        <v>31</v>
      </c>
      <c r="AT3" s="1" t="s">
        <v>76</v>
      </c>
      <c r="AU3" s="1" t="s">
        <v>77</v>
      </c>
      <c r="AV3" s="1" t="s">
        <v>37</v>
      </c>
      <c r="AW3" s="1" t="s">
        <v>38</v>
      </c>
      <c r="AX3" s="1" t="s">
        <v>38</v>
      </c>
      <c r="AY3" s="1" t="s">
        <v>41</v>
      </c>
    </row>
    <row r="4" spans="1:51" s="7" customFormat="1" x14ac:dyDescent="0.2">
      <c r="A4" s="7">
        <v>1.4022855758667001</v>
      </c>
      <c r="B4" s="7">
        <v>1.6143591403961199</v>
      </c>
      <c r="C4" s="7">
        <v>1.82003593444824</v>
      </c>
      <c r="D4" s="7">
        <v>1.5262691974639899</v>
      </c>
      <c r="E4" s="7">
        <v>1.5045695304870601</v>
      </c>
      <c r="F4" s="7">
        <v>0.59349721670150801</v>
      </c>
      <c r="G4" s="7">
        <v>0.469030261039734</v>
      </c>
      <c r="H4" s="7">
        <v>1.1424489021301301</v>
      </c>
      <c r="I4" s="7">
        <v>0.493237465620041</v>
      </c>
      <c r="J4" s="7">
        <v>0.59464406967163097</v>
      </c>
      <c r="K4" s="7">
        <f t="shared" ref="K4:T5" si="0">2^A4</f>
        <v>2.6431999706799356</v>
      </c>
      <c r="L4" s="7">
        <f t="shared" si="0"/>
        <v>3.0617556295147383</v>
      </c>
      <c r="M4" s="7">
        <f t="shared" si="0"/>
        <v>3.5308999312337361</v>
      </c>
      <c r="N4" s="7">
        <f t="shared" si="0"/>
        <v>2.8804000507096736</v>
      </c>
      <c r="O4" s="7">
        <f t="shared" si="0"/>
        <v>2.8373999662853273</v>
      </c>
      <c r="P4" s="7">
        <f t="shared" si="0"/>
        <v>1.5089000209576502</v>
      </c>
      <c r="Q4" s="7">
        <f t="shared" si="0"/>
        <v>1.3841787493867699</v>
      </c>
      <c r="R4" s="7">
        <f t="shared" si="0"/>
        <v>2.207554265320109</v>
      </c>
      <c r="S4" s="7">
        <f t="shared" si="0"/>
        <v>1.4076000452906166</v>
      </c>
      <c r="T4" s="7">
        <f t="shared" si="0"/>
        <v>1.5100999796589174</v>
      </c>
      <c r="U4" s="7">
        <f t="shared" ref="U4:U25" si="1">COUNT(A4:E4)</f>
        <v>5</v>
      </c>
      <c r="V4" s="7">
        <f t="shared" ref="V4:V25" si="2">COUNT(F4:J4)</f>
        <v>5</v>
      </c>
      <c r="W4" s="7">
        <f t="shared" ref="W4:W25" si="3">AVERAGE(K4:O4)</f>
        <v>2.990731109684682</v>
      </c>
      <c r="X4" s="7">
        <f t="shared" ref="X4:X25" si="4">AVERAGE(P4:T4)</f>
        <v>1.6036666121228127</v>
      </c>
      <c r="Y4" s="7">
        <f t="shared" ref="Y4:Y25" si="5">W4/W4</f>
        <v>1</v>
      </c>
      <c r="Z4" s="7">
        <f t="shared" ref="Z4:Z25" si="6">X4/W4</f>
        <v>0.53621223483775182</v>
      </c>
      <c r="AA4" s="7">
        <f t="shared" ref="AA4:AA25" si="7">STDEV(K4:O4)</f>
        <v>0.3366333735978283</v>
      </c>
      <c r="AB4" s="7">
        <f t="shared" ref="AB4:AB25" si="8">STDEV(P4:T4)</f>
        <v>0.34242982482314405</v>
      </c>
      <c r="AC4" s="7">
        <f>AA4/W4</f>
        <v>0.11255888986734087</v>
      </c>
      <c r="AD4" s="7">
        <f>AB4/W4</f>
        <v>0.11449702840695933</v>
      </c>
      <c r="AE4" s="7">
        <f>TTEST(P4:T4,K4:O4,1,2)</f>
        <v>9.8206385917995085E-5</v>
      </c>
      <c r="AF4" t="s">
        <v>177</v>
      </c>
      <c r="AG4" s="7">
        <v>41</v>
      </c>
      <c r="AH4" s="7">
        <v>41</v>
      </c>
      <c r="AI4" s="7">
        <v>41</v>
      </c>
      <c r="AJ4" s="7">
        <v>51.2</v>
      </c>
      <c r="AK4" s="7">
        <v>51.2</v>
      </c>
      <c r="AL4" s="7">
        <v>51.2</v>
      </c>
      <c r="AM4" s="7">
        <v>101.72</v>
      </c>
      <c r="AN4" s="7">
        <v>0</v>
      </c>
      <c r="AO4" s="7">
        <v>323.31</v>
      </c>
      <c r="AP4" s="7">
        <v>3925700000</v>
      </c>
      <c r="AQ4" s="7">
        <v>1294300000</v>
      </c>
      <c r="AR4" s="7">
        <v>1330000000</v>
      </c>
      <c r="AS4" s="7">
        <v>1301400000</v>
      </c>
      <c r="AT4" s="7" t="s">
        <v>78</v>
      </c>
      <c r="AU4" s="7" t="s">
        <v>78</v>
      </c>
      <c r="AV4" s="7" t="s">
        <v>79</v>
      </c>
      <c r="AW4" s="7" t="s">
        <v>162</v>
      </c>
      <c r="AX4" s="7" t="s">
        <v>80</v>
      </c>
      <c r="AY4" s="7">
        <v>3113</v>
      </c>
    </row>
    <row r="5" spans="1:51" s="6" customFormat="1" x14ac:dyDescent="0.2">
      <c r="A5" s="6">
        <v>3.08304410427809E-2</v>
      </c>
      <c r="B5" s="6">
        <v>0.27638030052185097</v>
      </c>
      <c r="C5" s="6">
        <v>0.14886909723281899</v>
      </c>
      <c r="D5" s="6">
        <v>-7.2831682860851302E-2</v>
      </c>
      <c r="E5" s="6">
        <v>-8.47926735877991E-2</v>
      </c>
      <c r="F5" s="6">
        <v>-0.136093258857727</v>
      </c>
      <c r="G5" s="6">
        <v>0.24764521420002</v>
      </c>
      <c r="H5" s="6">
        <v>-1.66389383375645E-2</v>
      </c>
      <c r="I5" s="6">
        <v>-0.32357004284858698</v>
      </c>
      <c r="J5" s="6">
        <v>-0.43335038423538202</v>
      </c>
      <c r="K5" s="6">
        <f t="shared" si="0"/>
        <v>1.0216000077110683</v>
      </c>
      <c r="L5" s="6">
        <f t="shared" si="0"/>
        <v>1.2111523067511321</v>
      </c>
      <c r="M5" s="6">
        <f t="shared" si="0"/>
        <v>1.1087000412694334</v>
      </c>
      <c r="N5" s="6">
        <f t="shared" si="0"/>
        <v>0.95077001971934594</v>
      </c>
      <c r="O5" s="6">
        <f t="shared" si="0"/>
        <v>0.9429200310681467</v>
      </c>
      <c r="P5" s="6">
        <f t="shared" si="0"/>
        <v>0.90997999914852379</v>
      </c>
      <c r="Q5" s="6">
        <f t="shared" si="0"/>
        <v>1.1872676587592761</v>
      </c>
      <c r="R5" s="6">
        <f t="shared" si="0"/>
        <v>0.98853301959023265</v>
      </c>
      <c r="S5" s="6">
        <f t="shared" si="0"/>
        <v>0.79909002864274314</v>
      </c>
      <c r="T5" s="6">
        <f t="shared" si="0"/>
        <v>0.74054002380847217</v>
      </c>
      <c r="U5" s="6">
        <f t="shared" si="1"/>
        <v>5</v>
      </c>
      <c r="V5" s="6">
        <f t="shared" si="2"/>
        <v>5</v>
      </c>
      <c r="W5" s="6">
        <f t="shared" si="3"/>
        <v>1.0470284813038251</v>
      </c>
      <c r="X5" s="6">
        <f t="shared" si="4"/>
        <v>0.9250821459898495</v>
      </c>
      <c r="Y5" s="6">
        <f t="shared" si="5"/>
        <v>1</v>
      </c>
      <c r="Z5" s="6">
        <f t="shared" si="6"/>
        <v>0.88353102375771053</v>
      </c>
      <c r="AA5" s="6">
        <f t="shared" si="7"/>
        <v>0.11345800929682379</v>
      </c>
      <c r="AB5" s="6">
        <f t="shared" si="8"/>
        <v>0.1753034082661046</v>
      </c>
      <c r="AC5" s="6">
        <f t="shared" ref="AC5:AC25" si="9">AA5/W5</f>
        <v>0.10836191309288817</v>
      </c>
      <c r="AD5" s="6">
        <f t="shared" ref="AD5:AD25" si="10">AB5/W5</f>
        <v>0.16742945525971353</v>
      </c>
      <c r="AE5" s="6">
        <f t="shared" ref="AE5:AE25" si="11">TTEST(P5:T5,K5:O5,1,2)</f>
        <v>0.11395156777558292</v>
      </c>
      <c r="AG5" s="6">
        <v>32</v>
      </c>
      <c r="AH5" s="6">
        <v>32</v>
      </c>
      <c r="AI5" s="6">
        <v>32</v>
      </c>
      <c r="AJ5" s="6">
        <v>26.8</v>
      </c>
      <c r="AK5" s="6">
        <v>26.8</v>
      </c>
      <c r="AL5" s="6">
        <v>26.8</v>
      </c>
      <c r="AM5" s="6">
        <v>178.41</v>
      </c>
      <c r="AN5" s="6">
        <v>0</v>
      </c>
      <c r="AO5" s="6">
        <v>323.31</v>
      </c>
      <c r="AP5" s="6">
        <v>2354600000</v>
      </c>
      <c r="AQ5" s="6">
        <v>798950000</v>
      </c>
      <c r="AR5" s="6">
        <v>806210000</v>
      </c>
      <c r="AS5" s="6">
        <v>749400000</v>
      </c>
      <c r="AT5" s="6" t="s">
        <v>99</v>
      </c>
      <c r="AU5" s="6" t="s">
        <v>99</v>
      </c>
      <c r="AV5" s="6" t="s">
        <v>100</v>
      </c>
      <c r="AW5" s="6" t="s">
        <v>163</v>
      </c>
      <c r="AX5" s="6" t="s">
        <v>101</v>
      </c>
      <c r="AY5" s="6">
        <v>3376</v>
      </c>
    </row>
    <row r="6" spans="1:51" s="6" customFormat="1" x14ac:dyDescent="0.2">
      <c r="B6" s="6">
        <v>-0.74889051914215099</v>
      </c>
      <c r="C6" s="6">
        <v>0.74312716722488403</v>
      </c>
      <c r="E6" s="6">
        <v>0.70026212930679299</v>
      </c>
      <c r="G6" s="6">
        <v>-0.61992937326431297</v>
      </c>
      <c r="H6" s="6">
        <v>0.30826929211616499</v>
      </c>
      <c r="J6" s="6">
        <v>0.68481868505477905</v>
      </c>
      <c r="L6" s="6">
        <f>2^B6</f>
        <v>0.59506100344633606</v>
      </c>
      <c r="M6" s="6">
        <f>2^C6</f>
        <v>1.6738000169770033</v>
      </c>
      <c r="O6" s="6">
        <f>2^E6</f>
        <v>1.6247999826111785</v>
      </c>
      <c r="Q6" s="6">
        <f>2^G6</f>
        <v>0.65070278191551145</v>
      </c>
      <c r="R6" s="6">
        <f>2^H6</f>
        <v>1.2382213945232516</v>
      </c>
      <c r="T6" s="6">
        <f>2^J6</f>
        <v>1.6074999415044455</v>
      </c>
      <c r="U6" s="6">
        <f t="shared" si="1"/>
        <v>3</v>
      </c>
      <c r="V6" s="6">
        <f t="shared" si="2"/>
        <v>3</v>
      </c>
      <c r="W6" s="6">
        <f t="shared" si="3"/>
        <v>1.297887001011506</v>
      </c>
      <c r="X6" s="6">
        <f t="shared" si="4"/>
        <v>1.1654747059810695</v>
      </c>
      <c r="Y6" s="6">
        <f t="shared" si="5"/>
        <v>1</v>
      </c>
      <c r="Z6" s="6">
        <f t="shared" si="6"/>
        <v>0.89797856444571733</v>
      </c>
      <c r="AA6" s="6">
        <f t="shared" si="7"/>
        <v>0.60915805665038236</v>
      </c>
      <c r="AB6" s="6">
        <f t="shared" si="8"/>
        <v>0.48252902676393822</v>
      </c>
      <c r="AC6" s="6">
        <f t="shared" si="9"/>
        <v>0.46934598788310239</v>
      </c>
      <c r="AD6" s="6">
        <f t="shared" si="10"/>
        <v>0.37178046038513374</v>
      </c>
      <c r="AE6" s="6">
        <f t="shared" si="11"/>
        <v>0.39129203676937752</v>
      </c>
      <c r="AG6" s="6">
        <v>10</v>
      </c>
      <c r="AH6" s="6">
        <v>10</v>
      </c>
      <c r="AI6" s="6">
        <v>10</v>
      </c>
      <c r="AJ6" s="6">
        <v>47.7</v>
      </c>
      <c r="AK6" s="6">
        <v>47.7</v>
      </c>
      <c r="AL6" s="6">
        <v>47.7</v>
      </c>
      <c r="AM6" s="6">
        <v>35.887</v>
      </c>
      <c r="AN6" s="6">
        <v>0</v>
      </c>
      <c r="AO6" s="6">
        <v>323.31</v>
      </c>
      <c r="AP6" s="6">
        <v>3718200000</v>
      </c>
      <c r="AQ6" s="6">
        <v>2525200000</v>
      </c>
      <c r="AR6" s="6">
        <v>477650000</v>
      </c>
      <c r="AS6" s="6">
        <v>715330000</v>
      </c>
      <c r="AT6" s="6" t="s">
        <v>120</v>
      </c>
      <c r="AU6" s="6" t="s">
        <v>120</v>
      </c>
      <c r="AV6" s="6" t="s">
        <v>121</v>
      </c>
      <c r="AW6" s="6" t="s">
        <v>164</v>
      </c>
      <c r="AX6" s="6" t="s">
        <v>122</v>
      </c>
      <c r="AY6" s="6">
        <v>2405</v>
      </c>
    </row>
    <row r="7" spans="1:51" s="7" customFormat="1" x14ac:dyDescent="0.2">
      <c r="A7" s="7">
        <v>0.61258846521377597</v>
      </c>
      <c r="B7" s="7">
        <v>0.97154396772384599</v>
      </c>
      <c r="C7" s="7">
        <v>0.85239845514297496</v>
      </c>
      <c r="E7" s="7">
        <v>0.12763324379921001</v>
      </c>
      <c r="F7" s="7">
        <v>0.293017327785492</v>
      </c>
      <c r="G7" s="7">
        <v>0.51923853158950795</v>
      </c>
      <c r="H7" s="7">
        <v>-4.7538317739963497E-2</v>
      </c>
      <c r="J7" s="7">
        <v>-0.154232978820801</v>
      </c>
      <c r="K7" s="7">
        <f>2^A7</f>
        <v>1.5290000620155497</v>
      </c>
      <c r="L7" s="7">
        <f>2^B7</f>
        <v>1.9609380624080146</v>
      </c>
      <c r="M7" s="7">
        <f>2^C7</f>
        <v>1.8055000436220192</v>
      </c>
      <c r="O7" s="7">
        <f>2^E7</f>
        <v>1.0924999727940568</v>
      </c>
      <c r="P7" s="7">
        <f>2^F7</f>
        <v>1.2252000473334466</v>
      </c>
      <c r="Q7" s="7">
        <f>2^G7</f>
        <v>1.4331985922553148</v>
      </c>
      <c r="R7" s="7">
        <f>2^H7</f>
        <v>0.96758592088018247</v>
      </c>
      <c r="T7" s="7">
        <f>2^J7</f>
        <v>0.89860999961090915</v>
      </c>
      <c r="U7" s="7">
        <f t="shared" si="1"/>
        <v>4</v>
      </c>
      <c r="V7" s="7">
        <f t="shared" si="2"/>
        <v>4</v>
      </c>
      <c r="W7" s="7">
        <f t="shared" si="3"/>
        <v>1.5969845352099101</v>
      </c>
      <c r="X7" s="7">
        <f t="shared" si="4"/>
        <v>1.1311486400199633</v>
      </c>
      <c r="Y7" s="7">
        <f t="shared" si="5"/>
        <v>1</v>
      </c>
      <c r="Z7" s="7">
        <f t="shared" si="6"/>
        <v>0.70830281388497185</v>
      </c>
      <c r="AA7" s="7">
        <f t="shared" si="7"/>
        <v>0.38081817600167578</v>
      </c>
      <c r="AB7" s="7">
        <f t="shared" si="8"/>
        <v>0.2455652141751859</v>
      </c>
      <c r="AC7" s="7">
        <f t="shared" si="9"/>
        <v>0.23846077880248254</v>
      </c>
      <c r="AD7" s="7">
        <f t="shared" si="10"/>
        <v>0.15376806021663098</v>
      </c>
      <c r="AE7" s="7">
        <f t="shared" si="11"/>
        <v>4.2758966494039832E-2</v>
      </c>
      <c r="AF7" s="7" t="s">
        <v>173</v>
      </c>
      <c r="AG7" s="7">
        <v>11</v>
      </c>
      <c r="AH7" s="7">
        <v>11</v>
      </c>
      <c r="AI7" s="7">
        <v>11</v>
      </c>
      <c r="AJ7" s="7">
        <v>34.200000000000003</v>
      </c>
      <c r="AK7" s="7">
        <v>34.200000000000003</v>
      </c>
      <c r="AL7" s="7">
        <v>34.200000000000003</v>
      </c>
      <c r="AM7" s="7">
        <v>55.142000000000003</v>
      </c>
      <c r="AN7" s="7">
        <v>0</v>
      </c>
      <c r="AO7" s="7">
        <v>323.31</v>
      </c>
      <c r="AP7" s="7">
        <v>2766300000</v>
      </c>
      <c r="AQ7" s="7">
        <v>983230000</v>
      </c>
      <c r="AR7" s="7">
        <v>926240000</v>
      </c>
      <c r="AS7" s="7">
        <v>856850000</v>
      </c>
      <c r="AT7" s="7" t="s">
        <v>129</v>
      </c>
      <c r="AU7" s="7" t="s">
        <v>129</v>
      </c>
      <c r="AV7" s="7" t="s">
        <v>130</v>
      </c>
      <c r="AW7" s="7" t="s">
        <v>165</v>
      </c>
      <c r="AX7" s="7" t="s">
        <v>131</v>
      </c>
      <c r="AY7" s="7">
        <v>3385</v>
      </c>
    </row>
    <row r="8" spans="1:51" s="6" customFormat="1" x14ac:dyDescent="0.2">
      <c r="B8" s="6">
        <v>0.79646050930023204</v>
      </c>
      <c r="D8" s="6">
        <v>5.2694074809551197E-2</v>
      </c>
      <c r="E8" s="6">
        <v>-0.35273152589798001</v>
      </c>
      <c r="G8" s="6">
        <v>0.26926881074905401</v>
      </c>
      <c r="I8" s="6">
        <v>-0.16990700364112901</v>
      </c>
      <c r="J8" s="6">
        <v>-3.27861635014415E-3</v>
      </c>
      <c r="L8" s="6">
        <f t="shared" ref="L8:L14" si="12">2^B8</f>
        <v>1.7368347656422916</v>
      </c>
      <c r="N8" s="6">
        <f>2^D8</f>
        <v>1.0371999737630753</v>
      </c>
      <c r="O8" s="6">
        <f>2^E8</f>
        <v>0.78310001139759211</v>
      </c>
      <c r="Q8" s="6">
        <f t="shared" ref="Q8:Q14" si="13">2^G8</f>
        <v>1.2051968528767105</v>
      </c>
      <c r="S8" s="6">
        <f>2^I8</f>
        <v>0.88889997795818776</v>
      </c>
      <c r="T8" s="6">
        <f>2^J8</f>
        <v>0.9977300166385823</v>
      </c>
      <c r="U8" s="6">
        <f t="shared" si="1"/>
        <v>3</v>
      </c>
      <c r="V8" s="6">
        <f t="shared" si="2"/>
        <v>3</v>
      </c>
      <c r="W8" s="6">
        <f t="shared" si="3"/>
        <v>1.1857115836009864</v>
      </c>
      <c r="X8" s="6">
        <f t="shared" si="4"/>
        <v>1.0306089491578267</v>
      </c>
      <c r="Y8" s="6">
        <f t="shared" si="5"/>
        <v>1</v>
      </c>
      <c r="Z8" s="6">
        <f t="shared" si="6"/>
        <v>0.86919025116368054</v>
      </c>
      <c r="AA8" s="6">
        <f t="shared" si="7"/>
        <v>0.49390714618846643</v>
      </c>
      <c r="AB8" s="6">
        <f t="shared" si="8"/>
        <v>0.16069130786545313</v>
      </c>
      <c r="AC8" s="6">
        <f t="shared" si="9"/>
        <v>0.41654914485062094</v>
      </c>
      <c r="AD8" s="6">
        <f t="shared" si="10"/>
        <v>0.13552309860837852</v>
      </c>
      <c r="AE8" s="6">
        <f t="shared" si="11"/>
        <v>0.3161397792929419</v>
      </c>
      <c r="AG8" s="6">
        <v>5</v>
      </c>
      <c r="AH8" s="6">
        <v>5</v>
      </c>
      <c r="AI8" s="6">
        <v>5</v>
      </c>
      <c r="AJ8" s="6">
        <v>19.399999999999999</v>
      </c>
      <c r="AK8" s="6">
        <v>19.399999999999999</v>
      </c>
      <c r="AL8" s="6">
        <v>19.399999999999999</v>
      </c>
      <c r="AM8" s="6">
        <v>33.56</v>
      </c>
      <c r="AN8" s="6">
        <v>0</v>
      </c>
      <c r="AO8" s="6">
        <v>15.977</v>
      </c>
      <c r="AP8" s="6">
        <v>602300000</v>
      </c>
      <c r="AQ8" s="6">
        <v>245830000</v>
      </c>
      <c r="AR8" s="6">
        <v>181970000</v>
      </c>
      <c r="AS8" s="6">
        <v>174500000</v>
      </c>
      <c r="AT8" s="6" t="s">
        <v>132</v>
      </c>
      <c r="AU8" s="6" t="s">
        <v>132</v>
      </c>
      <c r="AV8" s="6" t="s">
        <v>133</v>
      </c>
      <c r="AW8" s="6" t="s">
        <v>166</v>
      </c>
      <c r="AX8" s="6" t="s">
        <v>134</v>
      </c>
      <c r="AY8" s="6">
        <v>4777</v>
      </c>
    </row>
    <row r="9" spans="1:51" s="6" customFormat="1" x14ac:dyDescent="0.2">
      <c r="A9" s="6">
        <v>-0.91536414623260498</v>
      </c>
      <c r="B9" s="6">
        <v>0.94330555200576804</v>
      </c>
      <c r="C9" s="6">
        <v>0.66165840625762895</v>
      </c>
      <c r="D9" s="6">
        <v>0.65232586860656705</v>
      </c>
      <c r="E9" s="6">
        <v>0.72778981924056996</v>
      </c>
      <c r="F9" s="6">
        <v>-1.0589838027954099</v>
      </c>
      <c r="G9" s="6">
        <v>0.41063922643661499</v>
      </c>
      <c r="H9" s="6">
        <v>0.30986002087593101</v>
      </c>
      <c r="I9" s="6">
        <v>7.6285377144813496E-2</v>
      </c>
      <c r="J9" s="6">
        <v>0.14535132050514199</v>
      </c>
      <c r="K9" s="6">
        <f t="shared" ref="K9:K23" si="14">2^A9</f>
        <v>0.5302100251059958</v>
      </c>
      <c r="L9" s="6">
        <f t="shared" si="12"/>
        <v>1.9229290756310524</v>
      </c>
      <c r="M9" s="6">
        <f>2^C9</f>
        <v>1.5819000040636886</v>
      </c>
      <c r="N9" s="6">
        <f>2^D9</f>
        <v>1.5717000008342781</v>
      </c>
      <c r="O9" s="6">
        <f>2^E9</f>
        <v>1.6561000341711813</v>
      </c>
      <c r="P9" s="6">
        <f t="shared" ref="P9:P23" si="15">2^F9</f>
        <v>0.47997001913502163</v>
      </c>
      <c r="Q9" s="6">
        <f t="shared" si="13"/>
        <v>1.3292746559944906</v>
      </c>
      <c r="R9" s="6">
        <f>2^H9</f>
        <v>1.2395874217272609</v>
      </c>
      <c r="S9" s="6">
        <f>2^I9</f>
        <v>1.0542999520136553</v>
      </c>
      <c r="T9" s="6">
        <f>2^J9</f>
        <v>1.1059999501179203</v>
      </c>
      <c r="U9" s="6">
        <f t="shared" si="1"/>
        <v>5</v>
      </c>
      <c r="V9" s="6">
        <f t="shared" si="2"/>
        <v>5</v>
      </c>
      <c r="W9" s="6">
        <f t="shared" si="3"/>
        <v>1.4525678279612393</v>
      </c>
      <c r="X9" s="6">
        <f t="shared" si="4"/>
        <v>1.0418263997976696</v>
      </c>
      <c r="Y9" s="6">
        <f t="shared" si="5"/>
        <v>1</v>
      </c>
      <c r="Z9" s="6">
        <f t="shared" si="6"/>
        <v>0.71723080997871991</v>
      </c>
      <c r="AA9" s="6">
        <f t="shared" si="7"/>
        <v>0.53486640041018352</v>
      </c>
      <c r="AB9" s="6">
        <f t="shared" si="8"/>
        <v>0.33229969468168014</v>
      </c>
      <c r="AC9" s="6">
        <f t="shared" si="9"/>
        <v>0.36822129067865877</v>
      </c>
      <c r="AD9" s="6">
        <f t="shared" si="10"/>
        <v>0.22876707599126814</v>
      </c>
      <c r="AE9" s="6">
        <f t="shared" si="11"/>
        <v>9.1398118010349E-2</v>
      </c>
      <c r="AG9" s="6">
        <v>22</v>
      </c>
      <c r="AH9" s="6">
        <v>22</v>
      </c>
      <c r="AI9" s="6">
        <v>22</v>
      </c>
      <c r="AJ9" s="6">
        <v>40.799999999999997</v>
      </c>
      <c r="AK9" s="6">
        <v>40.799999999999997</v>
      </c>
      <c r="AL9" s="6">
        <v>40.799999999999997</v>
      </c>
      <c r="AM9" s="6">
        <v>71.427000000000007</v>
      </c>
      <c r="AN9" s="6">
        <v>0</v>
      </c>
      <c r="AO9" s="6">
        <v>190.54</v>
      </c>
      <c r="AP9" s="6">
        <v>8190400000</v>
      </c>
      <c r="AQ9" s="6">
        <v>3721600000</v>
      </c>
      <c r="AR9" s="6">
        <v>2457600000</v>
      </c>
      <c r="AS9" s="6">
        <v>2011200000</v>
      </c>
      <c r="AT9" s="6" t="s">
        <v>135</v>
      </c>
      <c r="AU9" s="6" t="s">
        <v>135</v>
      </c>
      <c r="AV9" s="6" t="s">
        <v>136</v>
      </c>
      <c r="AW9" s="6" t="s">
        <v>167</v>
      </c>
      <c r="AX9" s="6" t="s">
        <v>137</v>
      </c>
      <c r="AY9" s="6">
        <v>2050</v>
      </c>
    </row>
    <row r="10" spans="1:51" s="6" customFormat="1" x14ac:dyDescent="0.2">
      <c r="A10" s="6">
        <v>0.87688034772872903</v>
      </c>
      <c r="B10" s="6">
        <v>1.2984597682952901</v>
      </c>
      <c r="C10" s="6">
        <v>1.67065906524658</v>
      </c>
      <c r="D10" s="6">
        <v>0.67373728752136197</v>
      </c>
      <c r="E10" s="6">
        <v>0.699551582336426</v>
      </c>
      <c r="F10" s="6">
        <v>0.76222121715545699</v>
      </c>
      <c r="G10" s="6">
        <v>1.1215808391571001</v>
      </c>
      <c r="H10" s="6">
        <v>1.6932945251464799</v>
      </c>
      <c r="I10" s="6">
        <v>0.83017414808273304</v>
      </c>
      <c r="J10" s="6">
        <v>0.65626752376556396</v>
      </c>
      <c r="K10" s="6">
        <f t="shared" si="14"/>
        <v>1.8364000134491747</v>
      </c>
      <c r="L10" s="6">
        <f t="shared" si="12"/>
        <v>2.4596614719945826</v>
      </c>
      <c r="M10" s="6">
        <f>2^C10</f>
        <v>3.1835999643533057</v>
      </c>
      <c r="N10" s="6">
        <f>2^D10</f>
        <v>1.5951999697838821</v>
      </c>
      <c r="O10" s="6">
        <f>2^E10</f>
        <v>1.6239999435063286</v>
      </c>
      <c r="P10" s="6">
        <f t="shared" si="15"/>
        <v>1.6960999825956711</v>
      </c>
      <c r="Q10" s="6">
        <f t="shared" si="13"/>
        <v>2.1758526189366219</v>
      </c>
      <c r="R10" s="6">
        <f>2^H10</f>
        <v>3.2339436150804817</v>
      </c>
      <c r="S10" s="6">
        <f>2^I10</f>
        <v>1.7778999601339924</v>
      </c>
      <c r="T10" s="6">
        <f>2^J10</f>
        <v>1.5759999879522211</v>
      </c>
      <c r="U10" s="6">
        <f t="shared" si="1"/>
        <v>5</v>
      </c>
      <c r="V10" s="6">
        <f t="shared" si="2"/>
        <v>5</v>
      </c>
      <c r="W10" s="6">
        <f t="shared" si="3"/>
        <v>2.1397722726174546</v>
      </c>
      <c r="X10" s="6">
        <f t="shared" si="4"/>
        <v>2.0919592329397974</v>
      </c>
      <c r="Y10" s="6">
        <f t="shared" si="5"/>
        <v>1</v>
      </c>
      <c r="Z10" s="6">
        <f t="shared" si="6"/>
        <v>0.97765508026741066</v>
      </c>
      <c r="AA10" s="6">
        <f t="shared" si="7"/>
        <v>0.67943361817689318</v>
      </c>
      <c r="AB10" s="6">
        <f t="shared" si="8"/>
        <v>0.6768896041219955</v>
      </c>
      <c r="AC10" s="6">
        <f t="shared" si="9"/>
        <v>0.31752613437960991</v>
      </c>
      <c r="AD10" s="6">
        <f t="shared" si="10"/>
        <v>0.31633721624684724</v>
      </c>
      <c r="AE10" s="6">
        <f t="shared" si="11"/>
        <v>0.45699242568707293</v>
      </c>
      <c r="AG10" s="6">
        <v>5</v>
      </c>
      <c r="AH10" s="6">
        <v>5</v>
      </c>
      <c r="AI10" s="6">
        <v>5</v>
      </c>
      <c r="AJ10" s="6">
        <v>41</v>
      </c>
      <c r="AK10" s="6">
        <v>41</v>
      </c>
      <c r="AL10" s="6">
        <v>41</v>
      </c>
      <c r="AM10" s="6">
        <v>13.627000000000001</v>
      </c>
      <c r="AN10" s="6">
        <v>0</v>
      </c>
      <c r="AO10" s="6">
        <v>54.28</v>
      </c>
      <c r="AP10" s="6">
        <v>3963700000</v>
      </c>
      <c r="AQ10" s="6">
        <v>1365400000</v>
      </c>
      <c r="AR10" s="6">
        <v>1062500000</v>
      </c>
      <c r="AS10" s="6">
        <v>1535800000</v>
      </c>
      <c r="AT10" s="6" t="s">
        <v>138</v>
      </c>
      <c r="AU10" s="6" t="s">
        <v>138</v>
      </c>
      <c r="AV10" s="6" t="s">
        <v>139</v>
      </c>
      <c r="AW10" s="6" t="s">
        <v>168</v>
      </c>
      <c r="AX10" s="6" t="s">
        <v>140</v>
      </c>
      <c r="AY10" s="6">
        <v>1754</v>
      </c>
    </row>
    <row r="11" spans="1:51" s="7" customFormat="1" x14ac:dyDescent="0.2">
      <c r="A11" s="7">
        <v>1.00798487663269</v>
      </c>
      <c r="B11" s="7">
        <v>1.35487031936646</v>
      </c>
      <c r="F11" s="7">
        <v>0.44974625110626198</v>
      </c>
      <c r="G11" s="7">
        <v>0.13175572454929399</v>
      </c>
      <c r="K11" s="7">
        <f t="shared" si="14"/>
        <v>2.0111000788886031</v>
      </c>
      <c r="L11" s="7">
        <f t="shared" si="12"/>
        <v>2.5577412425764638</v>
      </c>
      <c r="P11" s="7">
        <f t="shared" si="15"/>
        <v>1.365800011441114</v>
      </c>
      <c r="Q11" s="7">
        <f t="shared" si="13"/>
        <v>1.0956262405775625</v>
      </c>
      <c r="U11" s="7">
        <f t="shared" si="1"/>
        <v>2</v>
      </c>
      <c r="V11" s="7">
        <f t="shared" si="2"/>
        <v>2</v>
      </c>
      <c r="W11" s="7">
        <f t="shared" si="3"/>
        <v>2.2844206607325335</v>
      </c>
      <c r="X11" s="7">
        <f t="shared" si="4"/>
        <v>1.2307131260093382</v>
      </c>
      <c r="Y11" s="7">
        <f t="shared" si="5"/>
        <v>1</v>
      </c>
      <c r="Z11" s="7">
        <f t="shared" si="6"/>
        <v>0.53874189949529339</v>
      </c>
      <c r="AA11" s="7">
        <f t="shared" si="7"/>
        <v>0.38653367371939285</v>
      </c>
      <c r="AB11" s="7">
        <f t="shared" si="8"/>
        <v>0.19104170547635776</v>
      </c>
      <c r="AC11" s="7">
        <f t="shared" si="9"/>
        <v>0.1692042452441509</v>
      </c>
      <c r="AD11" s="7">
        <f t="shared" si="10"/>
        <v>8.3628076369742427E-2</v>
      </c>
      <c r="AE11" s="7">
        <f t="shared" si="11"/>
        <v>3.7242698288898313E-2</v>
      </c>
      <c r="AF11" s="7" t="s">
        <v>173</v>
      </c>
      <c r="AG11" s="7">
        <v>20</v>
      </c>
      <c r="AH11" s="7">
        <v>20</v>
      </c>
      <c r="AI11" s="7">
        <v>20</v>
      </c>
      <c r="AJ11" s="7">
        <v>24.9</v>
      </c>
      <c r="AK11" s="7">
        <v>24.9</v>
      </c>
      <c r="AL11" s="7">
        <v>24.9</v>
      </c>
      <c r="AM11" s="7">
        <v>115.4</v>
      </c>
      <c r="AN11" s="7">
        <v>0</v>
      </c>
      <c r="AO11" s="7">
        <v>323.31</v>
      </c>
      <c r="AP11" s="7">
        <v>1093600000</v>
      </c>
      <c r="AQ11" s="7">
        <v>335080000</v>
      </c>
      <c r="AR11" s="7">
        <v>358830000</v>
      </c>
      <c r="AS11" s="7">
        <v>399710000</v>
      </c>
      <c r="AT11" s="7" t="s">
        <v>141</v>
      </c>
      <c r="AU11" s="7" t="s">
        <v>141</v>
      </c>
      <c r="AV11" s="7" t="s">
        <v>142</v>
      </c>
      <c r="AW11" s="7" t="s">
        <v>169</v>
      </c>
      <c r="AX11" s="7" t="s">
        <v>143</v>
      </c>
      <c r="AY11" s="7">
        <v>4617</v>
      </c>
    </row>
    <row r="12" spans="1:51" s="6" customFormat="1" x14ac:dyDescent="0.2">
      <c r="A12" s="6">
        <v>0.431034505367279</v>
      </c>
      <c r="B12" s="6">
        <v>0.92062526941299405</v>
      </c>
      <c r="C12" s="6">
        <v>2.3237159252166699</v>
      </c>
      <c r="D12" s="6">
        <v>0.64071351289749101</v>
      </c>
      <c r="E12" s="6">
        <v>0.384381413459778</v>
      </c>
      <c r="F12" s="6">
        <v>0.12393098324537299</v>
      </c>
      <c r="G12" s="6">
        <v>-8.6919680237770094E-2</v>
      </c>
      <c r="H12" s="6">
        <v>-0.22119654715061199</v>
      </c>
      <c r="I12" s="6">
        <v>-0.25489175319671598</v>
      </c>
      <c r="J12" s="6">
        <v>-0.17299395799636799</v>
      </c>
      <c r="K12" s="6">
        <f t="shared" si="14"/>
        <v>1.3481999766521133</v>
      </c>
      <c r="L12" s="6">
        <f t="shared" si="12"/>
        <v>1.8929355210103045</v>
      </c>
      <c r="M12" s="6">
        <f t="shared" ref="M12:O16" si="16">2^C12</f>
        <v>5.0061999885714874</v>
      </c>
      <c r="N12" s="6">
        <f t="shared" si="16"/>
        <v>1.5591000519354699</v>
      </c>
      <c r="O12" s="6">
        <f t="shared" si="16"/>
        <v>1.3052999916286996</v>
      </c>
      <c r="P12" s="6">
        <f t="shared" si="15"/>
        <v>1.0896999810608494</v>
      </c>
      <c r="Q12" s="6">
        <f t="shared" si="13"/>
        <v>0.94153088132320484</v>
      </c>
      <c r="R12" s="6">
        <f t="shared" ref="R12:T16" si="17">2^H12</f>
        <v>0.85785365182860762</v>
      </c>
      <c r="S12" s="6">
        <f t="shared" si="17"/>
        <v>0.8380500120114226</v>
      </c>
      <c r="T12" s="6">
        <f t="shared" si="17"/>
        <v>0.88700001989848765</v>
      </c>
      <c r="U12" s="6">
        <f t="shared" si="1"/>
        <v>5</v>
      </c>
      <c r="V12" s="6">
        <f t="shared" si="2"/>
        <v>5</v>
      </c>
      <c r="W12" s="6">
        <f t="shared" si="3"/>
        <v>2.2223471059596145</v>
      </c>
      <c r="X12" s="6">
        <f t="shared" si="4"/>
        <v>0.92282690922451438</v>
      </c>
      <c r="Y12" s="6">
        <f t="shared" si="5"/>
        <v>1</v>
      </c>
      <c r="Z12" s="6">
        <f t="shared" si="6"/>
        <v>0.41524877313260011</v>
      </c>
      <c r="AA12" s="6">
        <f t="shared" si="7"/>
        <v>1.5734797530136957</v>
      </c>
      <c r="AB12" s="6">
        <f t="shared" si="8"/>
        <v>0.10110473919759705</v>
      </c>
      <c r="AC12" s="6">
        <f t="shared" si="9"/>
        <v>0.70802609943070238</v>
      </c>
      <c r="AD12" s="6">
        <f t="shared" si="10"/>
        <v>4.5494575949214647E-2</v>
      </c>
      <c r="AE12" s="6">
        <f t="shared" si="11"/>
        <v>5.1290574091520054E-2</v>
      </c>
      <c r="AG12" s="6">
        <v>23</v>
      </c>
      <c r="AH12" s="6">
        <v>23</v>
      </c>
      <c r="AI12" s="6">
        <v>23</v>
      </c>
      <c r="AJ12" s="6">
        <v>25.7</v>
      </c>
      <c r="AK12" s="6">
        <v>25.7</v>
      </c>
      <c r="AL12" s="6">
        <v>25.7</v>
      </c>
      <c r="AM12" s="6">
        <v>135.02000000000001</v>
      </c>
      <c r="AN12" s="6">
        <v>0</v>
      </c>
      <c r="AO12" s="6">
        <v>323.31</v>
      </c>
      <c r="AP12" s="6">
        <v>5175800000</v>
      </c>
      <c r="AQ12" s="6">
        <v>710620000</v>
      </c>
      <c r="AR12" s="6">
        <v>728450000</v>
      </c>
      <c r="AS12" s="6">
        <v>3736800000</v>
      </c>
      <c r="AT12" s="6" t="s">
        <v>81</v>
      </c>
      <c r="AU12" s="6" t="s">
        <v>81</v>
      </c>
      <c r="AV12" s="6" t="s">
        <v>82</v>
      </c>
      <c r="AW12" s="6" t="s">
        <v>83</v>
      </c>
      <c r="AX12" s="6" t="s">
        <v>83</v>
      </c>
      <c r="AY12" s="6">
        <v>4877</v>
      </c>
    </row>
    <row r="13" spans="1:51" s="6" customFormat="1" x14ac:dyDescent="0.2">
      <c r="A13" s="6">
        <v>0.68974649906158403</v>
      </c>
      <c r="B13" s="6">
        <v>0.74886864423751798</v>
      </c>
      <c r="C13" s="6">
        <v>1.9985926151275599</v>
      </c>
      <c r="D13" s="6">
        <v>0.15756112337112399</v>
      </c>
      <c r="E13" s="6">
        <v>-0.24809068441391</v>
      </c>
      <c r="F13" s="6">
        <v>1.10010290145874</v>
      </c>
      <c r="G13" s="6">
        <v>0.47555509209632901</v>
      </c>
      <c r="H13" s="6">
        <v>0.89899545907974199</v>
      </c>
      <c r="I13" s="6">
        <v>0.180020526051521</v>
      </c>
      <c r="J13" s="6">
        <v>5.0466798245906802E-2</v>
      </c>
      <c r="K13" s="6">
        <f t="shared" si="14"/>
        <v>1.6130000677178677</v>
      </c>
      <c r="L13" s="6">
        <f t="shared" si="12"/>
        <v>1.6804744921865142</v>
      </c>
      <c r="M13" s="6">
        <f t="shared" si="16"/>
        <v>3.996099803253558</v>
      </c>
      <c r="N13" s="6">
        <f t="shared" si="16"/>
        <v>1.1153999592402017</v>
      </c>
      <c r="O13" s="6">
        <f t="shared" si="16"/>
        <v>0.84201002517701362</v>
      </c>
      <c r="P13" s="6">
        <f t="shared" si="15"/>
        <v>2.1436998208445419</v>
      </c>
      <c r="Q13" s="6">
        <f t="shared" si="13"/>
        <v>1.3904531083968767</v>
      </c>
      <c r="R13" s="6">
        <f t="shared" si="17"/>
        <v>1.864767103461348</v>
      </c>
      <c r="S13" s="6">
        <f t="shared" si="17"/>
        <v>1.1329000036006101</v>
      </c>
      <c r="T13" s="6">
        <f t="shared" si="17"/>
        <v>1.0355999482415339</v>
      </c>
      <c r="U13" s="6">
        <f t="shared" si="1"/>
        <v>5</v>
      </c>
      <c r="V13" s="6">
        <f t="shared" si="2"/>
        <v>5</v>
      </c>
      <c r="W13" s="6">
        <f t="shared" si="3"/>
        <v>1.8493968695150311</v>
      </c>
      <c r="X13" s="6">
        <f t="shared" si="4"/>
        <v>1.5134839969089822</v>
      </c>
      <c r="Y13" s="6">
        <f t="shared" si="5"/>
        <v>1</v>
      </c>
      <c r="Z13" s="6">
        <f t="shared" si="6"/>
        <v>0.81836625867430191</v>
      </c>
      <c r="AA13" s="6">
        <f t="shared" si="7"/>
        <v>1.2496330883125404</v>
      </c>
      <c r="AB13" s="6">
        <f t="shared" si="8"/>
        <v>0.47668798630479292</v>
      </c>
      <c r="AC13" s="6">
        <f t="shared" si="9"/>
        <v>0.67569763359674806</v>
      </c>
      <c r="AD13" s="6">
        <f t="shared" si="10"/>
        <v>0.25775321358135272</v>
      </c>
      <c r="AE13" s="6">
        <f t="shared" si="11"/>
        <v>0.29488447783361338</v>
      </c>
      <c r="AG13" s="6">
        <v>37</v>
      </c>
      <c r="AH13" s="6">
        <v>37</v>
      </c>
      <c r="AI13" s="6">
        <v>37</v>
      </c>
      <c r="AJ13" s="6">
        <v>50.1</v>
      </c>
      <c r="AK13" s="6">
        <v>50.1</v>
      </c>
      <c r="AL13" s="6">
        <v>50.1</v>
      </c>
      <c r="AM13" s="6">
        <v>83.28</v>
      </c>
      <c r="AN13" s="6">
        <v>0</v>
      </c>
      <c r="AO13" s="6">
        <v>323.31</v>
      </c>
      <c r="AP13" s="6">
        <v>807210000</v>
      </c>
      <c r="AQ13" s="6">
        <v>290820000</v>
      </c>
      <c r="AR13" s="6">
        <v>245510000</v>
      </c>
      <c r="AS13" s="6">
        <v>270890000</v>
      </c>
      <c r="AT13" s="6" t="s">
        <v>84</v>
      </c>
      <c r="AU13" s="6" t="s">
        <v>84</v>
      </c>
      <c r="AV13" s="6" t="s">
        <v>85</v>
      </c>
      <c r="AW13" s="6" t="s">
        <v>86</v>
      </c>
      <c r="AX13" s="6" t="s">
        <v>86</v>
      </c>
      <c r="AY13" s="6">
        <v>4227</v>
      </c>
    </row>
    <row r="14" spans="1:51" s="7" customFormat="1" x14ac:dyDescent="0.2">
      <c r="A14" s="7">
        <v>1.43007123470306</v>
      </c>
      <c r="B14" s="7">
        <v>2.0031197071075399</v>
      </c>
      <c r="C14" s="7">
        <v>1.49906778335571</v>
      </c>
      <c r="D14" s="7">
        <v>1.6714745759964</v>
      </c>
      <c r="E14" s="7">
        <v>1.7112746238708501</v>
      </c>
      <c r="F14" s="7">
        <v>0.56520718336105302</v>
      </c>
      <c r="G14" s="7">
        <v>0.60876017808914196</v>
      </c>
      <c r="H14" s="7">
        <v>0.37785682082176197</v>
      </c>
      <c r="I14" s="7">
        <v>1.4279816150665301</v>
      </c>
      <c r="J14" s="7">
        <v>-8.6292915046215099E-2</v>
      </c>
      <c r="K14" s="7">
        <f t="shared" si="14"/>
        <v>2.6946001993861142</v>
      </c>
      <c r="L14" s="7">
        <f t="shared" si="12"/>
        <v>4.0086590235752579</v>
      </c>
      <c r="M14" s="7">
        <f t="shared" si="16"/>
        <v>2.826600089177377</v>
      </c>
      <c r="N14" s="7">
        <f t="shared" si="16"/>
        <v>3.1854000633703192</v>
      </c>
      <c r="O14" s="7">
        <f t="shared" si="16"/>
        <v>3.2744999837057258</v>
      </c>
      <c r="P14" s="7">
        <f t="shared" si="15"/>
        <v>1.4795999772182735</v>
      </c>
      <c r="Q14" s="7">
        <f t="shared" si="13"/>
        <v>1.5249481371878388</v>
      </c>
      <c r="R14" s="7">
        <f t="shared" si="17"/>
        <v>1.2994100970836555</v>
      </c>
      <c r="S14" s="7">
        <f t="shared" si="17"/>
        <v>2.6907001279828049</v>
      </c>
      <c r="T14" s="7">
        <f t="shared" si="17"/>
        <v>0.94194000935843125</v>
      </c>
      <c r="U14" s="7">
        <f t="shared" si="1"/>
        <v>5</v>
      </c>
      <c r="V14" s="7">
        <f t="shared" si="2"/>
        <v>5</v>
      </c>
      <c r="W14" s="7">
        <f t="shared" si="3"/>
        <v>3.1979518718429585</v>
      </c>
      <c r="X14" s="7">
        <f t="shared" si="4"/>
        <v>1.5873196697662006</v>
      </c>
      <c r="Y14" s="7">
        <f t="shared" si="5"/>
        <v>1</v>
      </c>
      <c r="Z14" s="7">
        <f t="shared" si="6"/>
        <v>0.49635508393421784</v>
      </c>
      <c r="AA14" s="7">
        <f t="shared" si="7"/>
        <v>0.51345114174807338</v>
      </c>
      <c r="AB14" s="7">
        <f t="shared" si="8"/>
        <v>0.658093649096269</v>
      </c>
      <c r="AC14" s="7">
        <f t="shared" si="9"/>
        <v>0.16055624422270459</v>
      </c>
      <c r="AD14" s="7">
        <f t="shared" si="10"/>
        <v>0.20578597660915202</v>
      </c>
      <c r="AE14" s="7">
        <f t="shared" si="11"/>
        <v>1.2821375828312286E-3</v>
      </c>
      <c r="AF14" s="7" t="s">
        <v>174</v>
      </c>
      <c r="AG14" s="7">
        <v>8</v>
      </c>
      <c r="AH14" s="7">
        <v>8</v>
      </c>
      <c r="AI14" s="7">
        <v>8</v>
      </c>
      <c r="AJ14" s="7">
        <v>21</v>
      </c>
      <c r="AK14" s="7">
        <v>21</v>
      </c>
      <c r="AL14" s="7">
        <v>21</v>
      </c>
      <c r="AM14" s="7">
        <v>58.433999999999997</v>
      </c>
      <c r="AN14" s="7">
        <v>0</v>
      </c>
      <c r="AO14" s="7">
        <v>105.52</v>
      </c>
      <c r="AP14" s="7">
        <v>3587200000</v>
      </c>
      <c r="AQ14" s="7">
        <v>1128700000</v>
      </c>
      <c r="AR14" s="7">
        <v>1213900000</v>
      </c>
      <c r="AS14" s="7">
        <v>1244600000</v>
      </c>
      <c r="AT14" s="7" t="s">
        <v>87</v>
      </c>
      <c r="AU14" s="7" t="s">
        <v>87</v>
      </c>
      <c r="AV14" s="7" t="s">
        <v>88</v>
      </c>
      <c r="AW14" s="7" t="s">
        <v>89</v>
      </c>
      <c r="AX14" s="7" t="s">
        <v>89</v>
      </c>
      <c r="AY14" s="7">
        <v>918</v>
      </c>
    </row>
    <row r="15" spans="1:51" s="6" customFormat="1" x14ac:dyDescent="0.2">
      <c r="A15" s="6">
        <v>5.0606124103069298E-2</v>
      </c>
      <c r="C15" s="6">
        <v>0.27285927534103399</v>
      </c>
      <c r="D15" s="6">
        <v>7.3390631005167996E-3</v>
      </c>
      <c r="E15" s="6">
        <v>3.4356519579887397E-2</v>
      </c>
      <c r="F15" s="6">
        <v>-0.20546355843544001</v>
      </c>
      <c r="H15" s="6">
        <v>0.173059016466141</v>
      </c>
      <c r="I15" s="6">
        <v>-0.25227749347686801</v>
      </c>
      <c r="J15" s="6">
        <v>-0.186360388994217</v>
      </c>
      <c r="K15" s="6">
        <f t="shared" si="14"/>
        <v>1.035699964401348</v>
      </c>
      <c r="M15" s="6">
        <f t="shared" si="16"/>
        <v>1.2081999863108086</v>
      </c>
      <c r="N15" s="6">
        <f t="shared" si="16"/>
        <v>1.0051000119079401</v>
      </c>
      <c r="O15" s="6">
        <f t="shared" si="16"/>
        <v>1.0240999452940098</v>
      </c>
      <c r="P15" s="6">
        <f t="shared" si="15"/>
        <v>0.86725997941205191</v>
      </c>
      <c r="R15" s="6">
        <f t="shared" si="17"/>
        <v>1.1274465317668692</v>
      </c>
      <c r="S15" s="6">
        <f t="shared" si="17"/>
        <v>0.83956999131249532</v>
      </c>
      <c r="T15" s="6">
        <f t="shared" si="17"/>
        <v>0.87882000195490884</v>
      </c>
      <c r="U15" s="6">
        <f t="shared" si="1"/>
        <v>4</v>
      </c>
      <c r="V15" s="6">
        <f t="shared" si="2"/>
        <v>4</v>
      </c>
      <c r="W15" s="6">
        <f t="shared" si="3"/>
        <v>1.0682749769785267</v>
      </c>
      <c r="X15" s="6">
        <f t="shared" si="4"/>
        <v>0.92827412611158133</v>
      </c>
      <c r="Y15" s="6">
        <f t="shared" si="5"/>
        <v>1</v>
      </c>
      <c r="Z15" s="6">
        <f t="shared" si="6"/>
        <v>0.86894680313216821</v>
      </c>
      <c r="AA15" s="6">
        <f t="shared" si="7"/>
        <v>9.4132263893312085E-2</v>
      </c>
      <c r="AB15" s="6">
        <f t="shared" si="8"/>
        <v>0.13379898753795322</v>
      </c>
      <c r="AC15" s="6">
        <f t="shared" si="9"/>
        <v>8.8116136689406169E-2</v>
      </c>
      <c r="AD15" s="6">
        <f t="shared" si="10"/>
        <v>0.12524770346712211</v>
      </c>
      <c r="AE15" s="6">
        <f t="shared" si="11"/>
        <v>6.8910718028207016E-2</v>
      </c>
      <c r="AG15" s="6">
        <v>15</v>
      </c>
      <c r="AH15" s="6">
        <v>15</v>
      </c>
      <c r="AI15" s="6">
        <v>15</v>
      </c>
      <c r="AJ15" s="6">
        <v>35</v>
      </c>
      <c r="AK15" s="6">
        <v>35</v>
      </c>
      <c r="AL15" s="6">
        <v>35</v>
      </c>
      <c r="AM15" s="6">
        <v>48.655999999999999</v>
      </c>
      <c r="AN15" s="6">
        <v>0</v>
      </c>
      <c r="AO15" s="6">
        <v>77.754000000000005</v>
      </c>
      <c r="AP15" s="6">
        <v>4080500000</v>
      </c>
      <c r="AQ15" s="6">
        <v>1452300000</v>
      </c>
      <c r="AR15" s="6">
        <v>1301800000</v>
      </c>
      <c r="AS15" s="6">
        <v>1326300000</v>
      </c>
      <c r="AT15" s="6" t="s">
        <v>90</v>
      </c>
      <c r="AU15" s="6" t="s">
        <v>90</v>
      </c>
      <c r="AV15" s="6" t="s">
        <v>91</v>
      </c>
      <c r="AW15" s="6" t="s">
        <v>92</v>
      </c>
      <c r="AX15" s="6" t="s">
        <v>92</v>
      </c>
      <c r="AY15" s="6">
        <v>4184</v>
      </c>
    </row>
    <row r="16" spans="1:51" s="6" customFormat="1" x14ac:dyDescent="0.2">
      <c r="A16" s="6">
        <v>0.29560542106628401</v>
      </c>
      <c r="B16" s="6">
        <v>0.37493532896041898</v>
      </c>
      <c r="C16" s="6">
        <v>-3.1046660616993901E-2</v>
      </c>
      <c r="D16" s="6">
        <v>-6.6986396908760099E-2</v>
      </c>
      <c r="E16" s="6">
        <v>0.182565152645111</v>
      </c>
      <c r="F16" s="6">
        <v>0.16594403982162501</v>
      </c>
      <c r="G16" s="6">
        <v>-6.6261537373065907E-2</v>
      </c>
      <c r="H16" s="6">
        <v>9.6298381686210605E-2</v>
      </c>
      <c r="I16" s="6">
        <v>2.7384588029235601E-3</v>
      </c>
      <c r="J16" s="6">
        <v>0.108490958809853</v>
      </c>
      <c r="K16" s="6">
        <f t="shared" si="14"/>
        <v>1.2273999425545767</v>
      </c>
      <c r="L16" s="6">
        <f>2^B16</f>
        <v>1.2967814231124208</v>
      </c>
      <c r="M16" s="6">
        <f t="shared" si="16"/>
        <v>0.97870999578611806</v>
      </c>
      <c r="N16" s="6">
        <f t="shared" si="16"/>
        <v>0.95463001525056024</v>
      </c>
      <c r="O16" s="6">
        <f t="shared" si="16"/>
        <v>1.1348999767339811</v>
      </c>
      <c r="P16" s="6">
        <f t="shared" si="15"/>
        <v>1.1218999627128741</v>
      </c>
      <c r="Q16" s="6">
        <f>2^G16</f>
        <v>0.95510977466923974</v>
      </c>
      <c r="R16" s="6">
        <f t="shared" si="17"/>
        <v>1.0690270671183995</v>
      </c>
      <c r="S16" s="6">
        <f t="shared" si="17"/>
        <v>1.0018999576349057</v>
      </c>
      <c r="T16" s="6">
        <f t="shared" si="17"/>
        <v>1.0780999672822094</v>
      </c>
      <c r="U16" s="6">
        <f t="shared" si="1"/>
        <v>5</v>
      </c>
      <c r="V16" s="6">
        <f t="shared" si="2"/>
        <v>5</v>
      </c>
      <c r="W16" s="6">
        <f t="shared" si="3"/>
        <v>1.1184842706875315</v>
      </c>
      <c r="X16" s="6">
        <f t="shared" si="4"/>
        <v>1.0452073458835258</v>
      </c>
      <c r="Y16" s="6">
        <f t="shared" si="5"/>
        <v>1</v>
      </c>
      <c r="Z16" s="6">
        <f t="shared" si="6"/>
        <v>0.93448551157633852</v>
      </c>
      <c r="AA16" s="6">
        <f t="shared" si="7"/>
        <v>0.15025564756032977</v>
      </c>
      <c r="AB16" s="6">
        <f t="shared" si="8"/>
        <v>6.618943147124684E-2</v>
      </c>
      <c r="AC16" s="6">
        <f t="shared" si="9"/>
        <v>0.13433863264609677</v>
      </c>
      <c r="AD16" s="6">
        <f t="shared" si="10"/>
        <v>5.9177793739164736E-2</v>
      </c>
      <c r="AE16" s="6">
        <f t="shared" si="11"/>
        <v>0.17376318406649469</v>
      </c>
      <c r="AG16" s="6">
        <v>10</v>
      </c>
      <c r="AH16" s="6">
        <v>10</v>
      </c>
      <c r="AI16" s="6">
        <v>10</v>
      </c>
      <c r="AJ16" s="6">
        <v>25.4</v>
      </c>
      <c r="AK16" s="6">
        <v>25.4</v>
      </c>
      <c r="AL16" s="6">
        <v>25.4</v>
      </c>
      <c r="AM16" s="6">
        <v>55.101999999999997</v>
      </c>
      <c r="AN16" s="6">
        <v>0</v>
      </c>
      <c r="AO16" s="6">
        <v>205.39</v>
      </c>
      <c r="AP16" s="6">
        <v>3095400000</v>
      </c>
      <c r="AQ16" s="6">
        <v>1178600000</v>
      </c>
      <c r="AR16" s="6">
        <v>956720000</v>
      </c>
      <c r="AS16" s="6">
        <v>960180000</v>
      </c>
      <c r="AT16" s="6" t="s">
        <v>93</v>
      </c>
      <c r="AU16" s="6" t="s">
        <v>93</v>
      </c>
      <c r="AV16" s="6" t="s">
        <v>94</v>
      </c>
      <c r="AW16" s="6" t="s">
        <v>95</v>
      </c>
      <c r="AX16" s="6" t="s">
        <v>95</v>
      </c>
      <c r="AY16" s="6">
        <v>2707</v>
      </c>
    </row>
    <row r="17" spans="1:51" s="6" customFormat="1" x14ac:dyDescent="0.2">
      <c r="A17" s="6">
        <v>-0.45284634828567499</v>
      </c>
      <c r="D17" s="6">
        <v>-0.65803700685501099</v>
      </c>
      <c r="E17" s="6">
        <v>-1.9427506923675499</v>
      </c>
      <c r="F17" s="6">
        <v>-1.6692810058593801</v>
      </c>
      <c r="I17" s="6">
        <v>-0.58612430095672596</v>
      </c>
      <c r="J17" s="6">
        <v>-1.67373883724213</v>
      </c>
      <c r="K17" s="6">
        <f t="shared" si="14"/>
        <v>0.73059999640535478</v>
      </c>
      <c r="N17" s="6">
        <f t="shared" ref="N17:O20" si="18">2^D17</f>
        <v>0.63374000461887536</v>
      </c>
      <c r="O17" s="6">
        <f t="shared" si="18"/>
        <v>0.26012001327541628</v>
      </c>
      <c r="P17" s="6">
        <f t="shared" si="15"/>
        <v>0.31440999671234998</v>
      </c>
      <c r="S17" s="6">
        <f t="shared" ref="S17:T20" si="19">2^I17</f>
        <v>0.66613001707213459</v>
      </c>
      <c r="T17" s="6">
        <f t="shared" si="19"/>
        <v>0.31343999020745844</v>
      </c>
      <c r="U17" s="6">
        <f t="shared" si="1"/>
        <v>3</v>
      </c>
      <c r="V17" s="6">
        <f t="shared" si="2"/>
        <v>3</v>
      </c>
      <c r="W17" s="6">
        <f t="shared" si="3"/>
        <v>0.54148667143321549</v>
      </c>
      <c r="X17" s="6">
        <f t="shared" si="4"/>
        <v>0.43132666799731439</v>
      </c>
      <c r="Y17" s="6">
        <f t="shared" si="5"/>
        <v>1</v>
      </c>
      <c r="Z17" s="6">
        <f t="shared" si="6"/>
        <v>0.79656008310541082</v>
      </c>
      <c r="AA17" s="6">
        <f t="shared" si="7"/>
        <v>0.24843683652869419</v>
      </c>
      <c r="AB17" s="6">
        <f t="shared" si="8"/>
        <v>0.20334624358644729</v>
      </c>
      <c r="AC17" s="6">
        <f t="shared" si="9"/>
        <v>0.45880508170427842</v>
      </c>
      <c r="AD17" s="6">
        <f t="shared" si="10"/>
        <v>0.37553323897747515</v>
      </c>
      <c r="AE17" s="6">
        <f t="shared" si="11"/>
        <v>0.2921423826098577</v>
      </c>
      <c r="AG17" s="6">
        <v>26</v>
      </c>
      <c r="AH17" s="6">
        <v>26</v>
      </c>
      <c r="AI17" s="6">
        <v>26</v>
      </c>
      <c r="AJ17" s="6">
        <v>51.6</v>
      </c>
      <c r="AK17" s="6">
        <v>51.6</v>
      </c>
      <c r="AL17" s="6">
        <v>51.6</v>
      </c>
      <c r="AM17" s="6">
        <v>47.598999999999997</v>
      </c>
      <c r="AN17" s="6">
        <v>0</v>
      </c>
      <c r="AO17" s="6">
        <v>323.31</v>
      </c>
      <c r="AP17" s="6">
        <v>2248900000</v>
      </c>
      <c r="AQ17" s="6">
        <v>1319800000</v>
      </c>
      <c r="AR17" s="6">
        <v>549880000</v>
      </c>
      <c r="AS17" s="6">
        <v>379280000</v>
      </c>
      <c r="AT17" s="6" t="s">
        <v>96</v>
      </c>
      <c r="AU17" s="6" t="s">
        <v>96</v>
      </c>
      <c r="AV17" s="6" t="s">
        <v>97</v>
      </c>
      <c r="AW17" s="6" t="s">
        <v>98</v>
      </c>
      <c r="AX17" s="6" t="s">
        <v>98</v>
      </c>
      <c r="AY17" s="6">
        <v>1477</v>
      </c>
    </row>
    <row r="18" spans="1:51" s="7" customFormat="1" x14ac:dyDescent="0.2">
      <c r="A18" s="7">
        <v>0.93628925085067705</v>
      </c>
      <c r="B18" s="7">
        <v>0.861735999584198</v>
      </c>
      <c r="C18" s="7">
        <v>0.762986600399017</v>
      </c>
      <c r="D18" s="7">
        <v>0.74148857593536399</v>
      </c>
      <c r="E18" s="7">
        <v>0.56881040334701505</v>
      </c>
      <c r="F18" s="7">
        <v>0.38061866164207497</v>
      </c>
      <c r="G18" s="7">
        <v>0.35904589295387301</v>
      </c>
      <c r="H18" s="7">
        <v>0.55887770652770996</v>
      </c>
      <c r="I18" s="7">
        <v>0.36614036560058599</v>
      </c>
      <c r="J18" s="7">
        <v>0.34300974011421198</v>
      </c>
      <c r="K18" s="7">
        <f t="shared" si="14"/>
        <v>1.9135999419060796</v>
      </c>
      <c r="L18" s="7">
        <f t="shared" ref="L18:M25" si="20">2^B18</f>
        <v>1.817223666632185</v>
      </c>
      <c r="M18" s="7">
        <f t="shared" si="20"/>
        <v>1.6970000417793039</v>
      </c>
      <c r="N18" s="7">
        <f t="shared" si="18"/>
        <v>1.6719000193364317</v>
      </c>
      <c r="O18" s="7">
        <f t="shared" si="18"/>
        <v>1.4832999881420832</v>
      </c>
      <c r="P18" s="7">
        <f t="shared" si="15"/>
        <v>1.3019000211747394</v>
      </c>
      <c r="Q18" s="7">
        <f t="shared" ref="Q18:R25" si="21">2^G18</f>
        <v>1.2825774016335745</v>
      </c>
      <c r="R18" s="7">
        <f t="shared" si="21"/>
        <v>1.4731228077695313</v>
      </c>
      <c r="S18" s="7">
        <f t="shared" si="19"/>
        <v>1.2889000266501176</v>
      </c>
      <c r="T18" s="7">
        <f t="shared" si="19"/>
        <v>1.2683999626871105</v>
      </c>
      <c r="U18" s="7">
        <f t="shared" si="1"/>
        <v>5</v>
      </c>
      <c r="V18" s="7">
        <f t="shared" si="2"/>
        <v>5</v>
      </c>
      <c r="W18" s="7">
        <f t="shared" si="3"/>
        <v>1.7166047315592166</v>
      </c>
      <c r="X18" s="7">
        <f t="shared" si="4"/>
        <v>1.3229800439830146</v>
      </c>
      <c r="Y18" s="7">
        <f t="shared" si="5"/>
        <v>1</v>
      </c>
      <c r="Z18" s="7">
        <f t="shared" si="6"/>
        <v>0.77069579249110709</v>
      </c>
      <c r="AA18" s="7">
        <f t="shared" si="7"/>
        <v>0.16259246711644279</v>
      </c>
      <c r="AB18" s="7">
        <f t="shared" si="8"/>
        <v>8.4793901967573693E-2</v>
      </c>
      <c r="AC18" s="7">
        <f t="shared" si="9"/>
        <v>9.4717475798145878E-2</v>
      </c>
      <c r="AD18" s="7">
        <f t="shared" si="10"/>
        <v>4.9396288154556225E-2</v>
      </c>
      <c r="AE18" s="7">
        <f t="shared" si="11"/>
        <v>6.7789791048890552E-4</v>
      </c>
      <c r="AF18" s="7" t="s">
        <v>172</v>
      </c>
      <c r="AG18" s="7">
        <v>31</v>
      </c>
      <c r="AH18" s="7">
        <v>31</v>
      </c>
      <c r="AI18" s="7">
        <v>31</v>
      </c>
      <c r="AJ18" s="7">
        <v>53.1</v>
      </c>
      <c r="AK18" s="7">
        <v>53.1</v>
      </c>
      <c r="AL18" s="7">
        <v>53.1</v>
      </c>
      <c r="AM18" s="7">
        <v>72.545000000000002</v>
      </c>
      <c r="AN18" s="7">
        <v>0</v>
      </c>
      <c r="AO18" s="7">
        <v>323.31</v>
      </c>
      <c r="AP18" s="7">
        <v>5275700000</v>
      </c>
      <c r="AQ18" s="7">
        <v>1545300000</v>
      </c>
      <c r="AR18" s="7">
        <v>1956200000</v>
      </c>
      <c r="AS18" s="7">
        <v>1774200000</v>
      </c>
      <c r="AT18" s="7" t="s">
        <v>102</v>
      </c>
      <c r="AU18" s="7" t="s">
        <v>102</v>
      </c>
      <c r="AV18" s="7" t="s">
        <v>103</v>
      </c>
      <c r="AW18" s="7" t="s">
        <v>104</v>
      </c>
      <c r="AX18" s="7" t="s">
        <v>104</v>
      </c>
      <c r="AY18" s="7">
        <v>4302</v>
      </c>
    </row>
    <row r="19" spans="1:51" s="6" customFormat="1" x14ac:dyDescent="0.2">
      <c r="A19" s="6">
        <v>0.73621517419815097</v>
      </c>
      <c r="B19" s="6">
        <v>0.85071462392806996</v>
      </c>
      <c r="C19" s="6">
        <v>0.53266602754592896</v>
      </c>
      <c r="D19" s="6">
        <v>0.67825227975845304</v>
      </c>
      <c r="E19" s="6">
        <v>0.85479366779327404</v>
      </c>
      <c r="F19" s="6">
        <v>0.43392094969749501</v>
      </c>
      <c r="G19" s="6">
        <v>0.36866283416748002</v>
      </c>
      <c r="H19" s="6">
        <v>0.44165396690368702</v>
      </c>
      <c r="I19" s="6">
        <v>0.40599241852760298</v>
      </c>
      <c r="J19" s="6">
        <v>0.91609442234039296</v>
      </c>
      <c r="K19" s="6">
        <f t="shared" si="14"/>
        <v>1.6657999729503969</v>
      </c>
      <c r="L19" s="6">
        <f t="shared" si="20"/>
        <v>1.8033939964069698</v>
      </c>
      <c r="M19" s="6">
        <f t="shared" si="20"/>
        <v>1.4465999706925836</v>
      </c>
      <c r="N19" s="6">
        <f t="shared" si="18"/>
        <v>1.6002000543892634</v>
      </c>
      <c r="O19" s="6">
        <f t="shared" si="18"/>
        <v>1.8085000874977402</v>
      </c>
      <c r="P19" s="6">
        <f t="shared" si="15"/>
        <v>1.350900061972828</v>
      </c>
      <c r="Q19" s="6">
        <f t="shared" si="21"/>
        <v>1.2911555648227422</v>
      </c>
      <c r="R19" s="6">
        <f t="shared" si="21"/>
        <v>1.3581604881528955</v>
      </c>
      <c r="S19" s="6">
        <f t="shared" si="19"/>
        <v>1.325000054050641</v>
      </c>
      <c r="T19" s="6">
        <f t="shared" si="19"/>
        <v>1.8869999992178799</v>
      </c>
      <c r="U19" s="6">
        <f t="shared" si="1"/>
        <v>5</v>
      </c>
      <c r="V19" s="6">
        <f t="shared" si="2"/>
        <v>5</v>
      </c>
      <c r="W19" s="6">
        <f t="shared" si="3"/>
        <v>1.664898816387391</v>
      </c>
      <c r="X19" s="6">
        <f t="shared" si="4"/>
        <v>1.4424432336433974</v>
      </c>
      <c r="Y19" s="6">
        <f t="shared" si="5"/>
        <v>1</v>
      </c>
      <c r="Z19" s="6">
        <f t="shared" si="6"/>
        <v>0.86638492348340268</v>
      </c>
      <c r="AA19" s="6">
        <f t="shared" si="7"/>
        <v>0.1513632781358232</v>
      </c>
      <c r="AB19" s="6">
        <f t="shared" si="8"/>
        <v>0.24989763427002137</v>
      </c>
      <c r="AC19" s="6">
        <f t="shared" si="9"/>
        <v>9.0914400710705875E-2</v>
      </c>
      <c r="AD19" s="6">
        <f t="shared" si="10"/>
        <v>0.15009779081485924</v>
      </c>
      <c r="AE19" s="6">
        <f t="shared" si="11"/>
        <v>6.3529947444276341E-2</v>
      </c>
      <c r="AG19" s="6">
        <v>25</v>
      </c>
      <c r="AH19" s="6">
        <v>25</v>
      </c>
      <c r="AI19" s="6">
        <v>25</v>
      </c>
      <c r="AJ19" s="6">
        <v>60.9</v>
      </c>
      <c r="AK19" s="6">
        <v>60.9</v>
      </c>
      <c r="AL19" s="6">
        <v>60.9</v>
      </c>
      <c r="AM19" s="6">
        <v>55.186999999999998</v>
      </c>
      <c r="AN19" s="6">
        <v>0</v>
      </c>
      <c r="AO19" s="6">
        <v>323.31</v>
      </c>
      <c r="AP19" s="6">
        <v>6722400000</v>
      </c>
      <c r="AQ19" s="6">
        <v>2342800000</v>
      </c>
      <c r="AR19" s="6">
        <v>2326600000</v>
      </c>
      <c r="AS19" s="6">
        <v>2053000000</v>
      </c>
      <c r="AT19" s="6" t="s">
        <v>105</v>
      </c>
      <c r="AU19" s="6" t="s">
        <v>105</v>
      </c>
      <c r="AV19" s="6" t="s">
        <v>106</v>
      </c>
      <c r="AW19" s="6" t="s">
        <v>107</v>
      </c>
      <c r="AX19" s="6" t="s">
        <v>107</v>
      </c>
      <c r="AY19" s="6">
        <v>3650</v>
      </c>
    </row>
    <row r="20" spans="1:51" s="7" customFormat="1" x14ac:dyDescent="0.2">
      <c r="A20" s="7">
        <v>1.2804812192916899</v>
      </c>
      <c r="B20" s="7">
        <v>0.90306353569030795</v>
      </c>
      <c r="C20" s="7">
        <v>0.69901847839355502</v>
      </c>
      <c r="D20" s="7">
        <v>1.29284060001373</v>
      </c>
      <c r="E20" s="7">
        <v>0.92668265104293801</v>
      </c>
      <c r="F20" s="7">
        <v>0.98913902044296298</v>
      </c>
      <c r="G20" s="7">
        <v>3.1208833679556802E-2</v>
      </c>
      <c r="H20" s="7">
        <v>0.40260708332061801</v>
      </c>
      <c r="I20" s="7">
        <v>0.25386825203895602</v>
      </c>
      <c r="J20" s="7">
        <v>1.6353661194443699E-2</v>
      </c>
      <c r="K20" s="7">
        <f t="shared" si="14"/>
        <v>2.4291999073763368</v>
      </c>
      <c r="L20" s="7">
        <f t="shared" si="20"/>
        <v>1.8700327491549518</v>
      </c>
      <c r="M20" s="7">
        <f t="shared" si="20"/>
        <v>1.6233999547280134</v>
      </c>
      <c r="N20" s="7">
        <f t="shared" si="18"/>
        <v>2.4500999430663954</v>
      </c>
      <c r="O20" s="7">
        <f t="shared" si="18"/>
        <v>1.900900016374842</v>
      </c>
      <c r="P20" s="7">
        <f t="shared" si="15"/>
        <v>1.9850000179894838</v>
      </c>
      <c r="Q20" s="7">
        <f t="shared" si="21"/>
        <v>1.0218679899309577</v>
      </c>
      <c r="R20" s="7">
        <f t="shared" si="21"/>
        <v>1.32189453934011</v>
      </c>
      <c r="S20" s="7">
        <f t="shared" si="19"/>
        <v>1.1923999765248692</v>
      </c>
      <c r="T20" s="7">
        <f t="shared" si="19"/>
        <v>1.0113999843081449</v>
      </c>
      <c r="U20" s="7">
        <f t="shared" si="1"/>
        <v>5</v>
      </c>
      <c r="V20" s="7">
        <f t="shared" si="2"/>
        <v>5</v>
      </c>
      <c r="W20" s="7">
        <f t="shared" si="3"/>
        <v>2.0547265141401079</v>
      </c>
      <c r="X20" s="7">
        <f t="shared" si="4"/>
        <v>1.3065125016187131</v>
      </c>
      <c r="Y20" s="7">
        <f t="shared" si="5"/>
        <v>1</v>
      </c>
      <c r="Z20" s="7">
        <f t="shared" si="6"/>
        <v>0.63585712873592892</v>
      </c>
      <c r="AA20" s="7">
        <f t="shared" si="7"/>
        <v>0.36754844906358464</v>
      </c>
      <c r="AB20" s="7">
        <f t="shared" si="8"/>
        <v>0.40053635329582515</v>
      </c>
      <c r="AC20" s="7">
        <f t="shared" si="9"/>
        <v>0.17887949882099113</v>
      </c>
      <c r="AD20" s="7">
        <f t="shared" si="10"/>
        <v>0.19493414356579103</v>
      </c>
      <c r="AE20" s="7">
        <f t="shared" si="11"/>
        <v>7.5856578211742137E-3</v>
      </c>
      <c r="AF20" s="7" t="s">
        <v>174</v>
      </c>
      <c r="AG20" s="7">
        <v>8</v>
      </c>
      <c r="AH20" s="7">
        <v>8</v>
      </c>
      <c r="AI20" s="7">
        <v>8</v>
      </c>
      <c r="AJ20" s="7">
        <v>14.6</v>
      </c>
      <c r="AK20" s="7">
        <v>14.6</v>
      </c>
      <c r="AL20" s="7">
        <v>14.6</v>
      </c>
      <c r="AM20" s="7">
        <v>58.843000000000004</v>
      </c>
      <c r="AN20" s="7">
        <v>0</v>
      </c>
      <c r="AO20" s="7">
        <v>273.33</v>
      </c>
      <c r="AP20" s="7">
        <v>708760000</v>
      </c>
      <c r="AQ20" s="7">
        <v>200120000</v>
      </c>
      <c r="AR20" s="7">
        <v>256670000</v>
      </c>
      <c r="AS20" s="7">
        <v>251970000</v>
      </c>
      <c r="AT20" s="7" t="s">
        <v>108</v>
      </c>
      <c r="AU20" s="7" t="s">
        <v>108</v>
      </c>
      <c r="AV20" s="7" t="s">
        <v>109</v>
      </c>
      <c r="AW20" s="7" t="s">
        <v>110</v>
      </c>
      <c r="AX20" s="7" t="s">
        <v>110</v>
      </c>
      <c r="AY20" s="7">
        <v>884</v>
      </c>
    </row>
    <row r="21" spans="1:51" s="7" customFormat="1" x14ac:dyDescent="0.2">
      <c r="A21" s="7">
        <v>0.79709595441818204</v>
      </c>
      <c r="B21" s="7">
        <v>0.58240401744842496</v>
      </c>
      <c r="C21" s="7">
        <v>1.4347215890884399</v>
      </c>
      <c r="D21" s="7">
        <v>0.75770598649978604</v>
      </c>
      <c r="F21" s="7">
        <v>0.46498191356658902</v>
      </c>
      <c r="G21" s="7">
        <v>0.23737044632434801</v>
      </c>
      <c r="H21" s="7">
        <v>0.60136514902114901</v>
      </c>
      <c r="I21" s="7">
        <v>-0.10263560712337499</v>
      </c>
      <c r="K21" s="7">
        <f t="shared" si="14"/>
        <v>1.7375999351583684</v>
      </c>
      <c r="L21" s="7">
        <f t="shared" si="20"/>
        <v>1.4973422491310002</v>
      </c>
      <c r="M21" s="7">
        <f t="shared" si="20"/>
        <v>2.703299933602012</v>
      </c>
      <c r="N21" s="7">
        <f>2^D21</f>
        <v>1.6907999636904438</v>
      </c>
      <c r="P21" s="7">
        <f t="shared" si="15"/>
        <v>1.3803000490733288</v>
      </c>
      <c r="Q21" s="7">
        <f t="shared" si="21"/>
        <v>1.1788420647391837</v>
      </c>
      <c r="R21" s="7">
        <f t="shared" si="21"/>
        <v>1.517151490882336</v>
      </c>
      <c r="S21" s="7">
        <f>2^I21</f>
        <v>0.93133002350228633</v>
      </c>
      <c r="U21" s="7">
        <f t="shared" si="1"/>
        <v>4</v>
      </c>
      <c r="V21" s="7">
        <f t="shared" si="2"/>
        <v>4</v>
      </c>
      <c r="W21" s="7">
        <f t="shared" si="3"/>
        <v>1.9072605203954562</v>
      </c>
      <c r="X21" s="7">
        <f t="shared" si="4"/>
        <v>1.2519059070492837</v>
      </c>
      <c r="Y21" s="7">
        <f t="shared" si="5"/>
        <v>1</v>
      </c>
      <c r="Z21" s="7">
        <f t="shared" si="6"/>
        <v>0.65638956695318706</v>
      </c>
      <c r="AA21" s="7">
        <f t="shared" si="7"/>
        <v>0.5407869646132113</v>
      </c>
      <c r="AB21" s="7">
        <f t="shared" si="8"/>
        <v>0.2549166514857229</v>
      </c>
      <c r="AC21" s="7">
        <f t="shared" si="9"/>
        <v>0.28354121465329923</v>
      </c>
      <c r="AD21" s="7">
        <f t="shared" si="10"/>
        <v>0.13365591578064429</v>
      </c>
      <c r="AE21" s="7">
        <f t="shared" si="11"/>
        <v>3.5422713273769259E-2</v>
      </c>
      <c r="AF21" s="7" t="s">
        <v>173</v>
      </c>
      <c r="AG21" s="7">
        <v>11</v>
      </c>
      <c r="AH21" s="7">
        <v>11</v>
      </c>
      <c r="AI21" s="7">
        <v>11</v>
      </c>
      <c r="AJ21" s="7">
        <v>25.6</v>
      </c>
      <c r="AK21" s="7">
        <v>25.6</v>
      </c>
      <c r="AL21" s="7">
        <v>25.6</v>
      </c>
      <c r="AM21" s="7">
        <v>51.54</v>
      </c>
      <c r="AN21" s="7">
        <v>0</v>
      </c>
      <c r="AO21" s="7">
        <v>58.307000000000002</v>
      </c>
      <c r="AP21" s="7">
        <v>1154900000</v>
      </c>
      <c r="AQ21" s="7">
        <v>400880000</v>
      </c>
      <c r="AR21" s="7">
        <v>358020000</v>
      </c>
      <c r="AS21" s="7">
        <v>396050000</v>
      </c>
      <c r="AT21" s="7" t="s">
        <v>111</v>
      </c>
      <c r="AU21" s="7" t="s">
        <v>111</v>
      </c>
      <c r="AV21" s="7" t="s">
        <v>112</v>
      </c>
      <c r="AW21" s="7" t="s">
        <v>113</v>
      </c>
      <c r="AX21" s="7" t="s">
        <v>113</v>
      </c>
      <c r="AY21" s="7">
        <v>4240</v>
      </c>
    </row>
    <row r="22" spans="1:51" s="7" customFormat="1" x14ac:dyDescent="0.2">
      <c r="A22" s="7">
        <v>0.62872695922851596</v>
      </c>
      <c r="B22" s="7">
        <v>0.78338998556137096</v>
      </c>
      <c r="C22" s="7">
        <v>0.687777400016785</v>
      </c>
      <c r="D22" s="7">
        <v>0.27822270989418002</v>
      </c>
      <c r="E22" s="7">
        <v>0.46800982952117898</v>
      </c>
      <c r="F22" s="7">
        <v>1.20679708197713E-2</v>
      </c>
      <c r="G22" s="7">
        <v>1.7650684341788299E-2</v>
      </c>
      <c r="H22" s="7">
        <v>0.32867041230201699</v>
      </c>
      <c r="I22" s="7">
        <v>-1.25190326943994E-2</v>
      </c>
      <c r="J22" s="7">
        <v>0.10259088128805199</v>
      </c>
      <c r="K22" s="7">
        <f t="shared" si="14"/>
        <v>1.5462000173592434</v>
      </c>
      <c r="L22" s="7">
        <f t="shared" si="20"/>
        <v>1.7211704606549663</v>
      </c>
      <c r="M22" s="7">
        <f t="shared" si="20"/>
        <v>1.6108000252562522</v>
      </c>
      <c r="N22" s="7">
        <f>2^D22</f>
        <v>1.212700010005126</v>
      </c>
      <c r="O22" s="7">
        <f>2^E22</f>
        <v>1.3832000531425479</v>
      </c>
      <c r="P22" s="7">
        <f t="shared" si="15"/>
        <v>1.0083999633115615</v>
      </c>
      <c r="Q22" s="7">
        <f t="shared" si="21"/>
        <v>1.0123096700053873</v>
      </c>
      <c r="R22" s="7">
        <f t="shared" si="21"/>
        <v>1.2558554446969148</v>
      </c>
      <c r="S22" s="7">
        <f>2^I22</f>
        <v>0.99136000890065545</v>
      </c>
      <c r="T22" s="7">
        <f>2^J22</f>
        <v>1.0736999491689179</v>
      </c>
      <c r="U22" s="7">
        <f t="shared" si="1"/>
        <v>5</v>
      </c>
      <c r="V22" s="7">
        <f t="shared" si="2"/>
        <v>5</v>
      </c>
      <c r="W22" s="7">
        <f t="shared" si="3"/>
        <v>1.4948141132836272</v>
      </c>
      <c r="X22" s="7">
        <f t="shared" si="4"/>
        <v>1.0683250072166874</v>
      </c>
      <c r="Y22" s="7">
        <f t="shared" si="5"/>
        <v>1</v>
      </c>
      <c r="Z22" s="7">
        <f t="shared" si="6"/>
        <v>0.71468753052506306</v>
      </c>
      <c r="AA22" s="7">
        <f t="shared" si="7"/>
        <v>0.1996099349975424</v>
      </c>
      <c r="AB22" s="7">
        <f t="shared" si="8"/>
        <v>0.10937195120119812</v>
      </c>
      <c r="AC22" s="7">
        <f t="shared" si="9"/>
        <v>0.13353495476374877</v>
      </c>
      <c r="AD22" s="7">
        <f t="shared" si="10"/>
        <v>7.31675933678088E-2</v>
      </c>
      <c r="AE22" s="7">
        <f t="shared" si="11"/>
        <v>1.519131992621269E-3</v>
      </c>
      <c r="AF22" s="7" t="s">
        <v>174</v>
      </c>
      <c r="AG22" s="7">
        <v>38</v>
      </c>
      <c r="AH22" s="7">
        <v>38</v>
      </c>
      <c r="AI22" s="7">
        <v>38</v>
      </c>
      <c r="AJ22" s="7">
        <v>37.5</v>
      </c>
      <c r="AK22" s="7">
        <v>37.5</v>
      </c>
      <c r="AL22" s="7">
        <v>37.5</v>
      </c>
      <c r="AM22" s="7">
        <v>136.05000000000001</v>
      </c>
      <c r="AN22" s="7">
        <v>0</v>
      </c>
      <c r="AO22" s="7">
        <v>323.31</v>
      </c>
      <c r="AP22" s="7">
        <v>7693800000</v>
      </c>
      <c r="AQ22" s="7">
        <v>2550100000</v>
      </c>
      <c r="AR22" s="7">
        <v>2326300000</v>
      </c>
      <c r="AS22" s="7">
        <v>2817400000</v>
      </c>
      <c r="AT22" s="7" t="s">
        <v>114</v>
      </c>
      <c r="AU22" s="7" t="s">
        <v>114</v>
      </c>
      <c r="AV22" s="7" t="s">
        <v>115</v>
      </c>
      <c r="AW22" s="7" t="s">
        <v>116</v>
      </c>
      <c r="AX22" s="7" t="s">
        <v>116</v>
      </c>
      <c r="AY22" s="7">
        <v>4163</v>
      </c>
    </row>
    <row r="23" spans="1:51" s="7" customFormat="1" x14ac:dyDescent="0.2">
      <c r="A23" s="7">
        <v>0.130667328834534</v>
      </c>
      <c r="B23" s="7">
        <v>4.17736023664474E-2</v>
      </c>
      <c r="C23" s="7">
        <v>0.28877204656601002</v>
      </c>
      <c r="D23" s="7">
        <v>6.0877472162246697E-2</v>
      </c>
      <c r="E23" s="7">
        <v>0.25193107128143299</v>
      </c>
      <c r="F23" s="7">
        <v>-7.0451356470584897E-2</v>
      </c>
      <c r="G23" s="7">
        <v>-5.8247320353984798E-2</v>
      </c>
      <c r="H23" s="7">
        <v>8.7058931589126601E-2</v>
      </c>
      <c r="I23" s="7">
        <v>-0.103689402341843</v>
      </c>
      <c r="J23" s="7">
        <v>-4.9279704689979597E-3</v>
      </c>
      <c r="K23" s="7">
        <f t="shared" si="14"/>
        <v>1.0947999916670059</v>
      </c>
      <c r="L23" s="7">
        <f t="shared" si="20"/>
        <v>1.0293785335955332</v>
      </c>
      <c r="M23" s="7">
        <f t="shared" si="20"/>
        <v>1.2216000671629217</v>
      </c>
      <c r="N23" s="7">
        <f>2^D23</f>
        <v>1.0430999994670693</v>
      </c>
      <c r="O23" s="7">
        <f>2^E23</f>
        <v>1.190799954266955</v>
      </c>
      <c r="P23" s="7">
        <f t="shared" si="15"/>
        <v>0.95234000570427746</v>
      </c>
      <c r="Q23" s="7">
        <f t="shared" si="21"/>
        <v>0.96043020386067945</v>
      </c>
      <c r="R23" s="7">
        <f t="shared" si="21"/>
        <v>1.0622025747412955</v>
      </c>
      <c r="S23" s="7">
        <f>2^I23</f>
        <v>0.93064999567303663</v>
      </c>
      <c r="T23" s="7">
        <f>2^J23</f>
        <v>0.99659001840173622</v>
      </c>
      <c r="U23" s="7">
        <f t="shared" si="1"/>
        <v>5</v>
      </c>
      <c r="V23" s="7">
        <f t="shared" si="2"/>
        <v>5</v>
      </c>
      <c r="W23" s="7">
        <f t="shared" si="3"/>
        <v>1.1159357092318971</v>
      </c>
      <c r="X23" s="7">
        <f t="shared" si="4"/>
        <v>0.98044255967620519</v>
      </c>
      <c r="Y23" s="7">
        <f t="shared" si="5"/>
        <v>1</v>
      </c>
      <c r="Z23" s="7">
        <f t="shared" si="6"/>
        <v>0.87858337318647828</v>
      </c>
      <c r="AA23" s="7">
        <f t="shared" si="7"/>
        <v>8.6622046197429275E-2</v>
      </c>
      <c r="AB23" s="7">
        <f t="shared" si="8"/>
        <v>5.1514531546395924E-2</v>
      </c>
      <c r="AC23" s="7">
        <f t="shared" si="9"/>
        <v>7.762279267597913E-2</v>
      </c>
      <c r="AD23" s="7">
        <f t="shared" si="10"/>
        <v>4.6162633850881589E-2</v>
      </c>
      <c r="AE23" s="7">
        <f t="shared" si="11"/>
        <v>8.4556624670940588E-3</v>
      </c>
      <c r="AF23" s="7" t="s">
        <v>174</v>
      </c>
      <c r="AG23" s="7">
        <v>13</v>
      </c>
      <c r="AH23" s="7">
        <v>13</v>
      </c>
      <c r="AI23" s="7">
        <v>13</v>
      </c>
      <c r="AJ23" s="7">
        <v>50.6</v>
      </c>
      <c r="AK23" s="7">
        <v>50.6</v>
      </c>
      <c r="AL23" s="7">
        <v>50.6</v>
      </c>
      <c r="AM23" s="7">
        <v>30.201000000000001</v>
      </c>
      <c r="AN23" s="7">
        <v>0</v>
      </c>
      <c r="AO23" s="7">
        <v>323.31</v>
      </c>
      <c r="AP23" s="7">
        <v>26300000000</v>
      </c>
      <c r="AQ23" s="7">
        <v>9801700000</v>
      </c>
      <c r="AR23" s="7">
        <v>8381600000</v>
      </c>
      <c r="AS23" s="7">
        <v>8117100000</v>
      </c>
      <c r="AT23" s="7" t="s">
        <v>117</v>
      </c>
      <c r="AU23" s="7" t="s">
        <v>117</v>
      </c>
      <c r="AV23" s="7" t="s">
        <v>118</v>
      </c>
      <c r="AW23" s="7" t="s">
        <v>119</v>
      </c>
      <c r="AX23" s="7" t="s">
        <v>119</v>
      </c>
      <c r="AY23" s="7">
        <v>2788</v>
      </c>
    </row>
    <row r="24" spans="1:51" s="6" customFormat="1" x14ac:dyDescent="0.2">
      <c r="B24" s="6">
        <v>0.72387266159057595</v>
      </c>
      <c r="C24" s="6">
        <v>2.18132519721985</v>
      </c>
      <c r="E24" s="6">
        <v>1.5805796384811399</v>
      </c>
      <c r="G24" s="6">
        <v>-8.0657631158828694E-2</v>
      </c>
      <c r="H24" s="6">
        <v>1.15534114837646</v>
      </c>
      <c r="J24" s="6">
        <v>0.42341679334640497</v>
      </c>
      <c r="L24" s="6">
        <f t="shared" si="20"/>
        <v>1.6516095453443005</v>
      </c>
      <c r="M24" s="6">
        <f t="shared" si="20"/>
        <v>4.535699925910146</v>
      </c>
      <c r="O24" s="6">
        <f>2^E24</f>
        <v>2.9908999240580623</v>
      </c>
      <c r="Q24" s="6">
        <f t="shared" si="21"/>
        <v>0.94562649863821291</v>
      </c>
      <c r="R24" s="6">
        <f t="shared" si="21"/>
        <v>2.2273698715119208</v>
      </c>
      <c r="T24" s="6">
        <f>2^J24</f>
        <v>1.3410999782407012</v>
      </c>
      <c r="U24" s="6">
        <f t="shared" si="1"/>
        <v>3</v>
      </c>
      <c r="V24" s="6">
        <f t="shared" si="2"/>
        <v>3</v>
      </c>
      <c r="W24" s="6">
        <f t="shared" si="3"/>
        <v>3.0594031317708361</v>
      </c>
      <c r="X24" s="6">
        <f t="shared" si="4"/>
        <v>1.5046987827969449</v>
      </c>
      <c r="Y24" s="6">
        <f t="shared" si="5"/>
        <v>1</v>
      </c>
      <c r="Z24" s="6">
        <f t="shared" si="6"/>
        <v>0.49182756177869208</v>
      </c>
      <c r="AA24" s="6">
        <f t="shared" si="7"/>
        <v>1.4432649957365127</v>
      </c>
      <c r="AB24" s="6">
        <f t="shared" si="8"/>
        <v>0.65634590355664735</v>
      </c>
      <c r="AC24" s="6">
        <f t="shared" si="9"/>
        <v>0.47174724401263379</v>
      </c>
      <c r="AD24" s="6">
        <f t="shared" si="10"/>
        <v>0.21453397126410825</v>
      </c>
      <c r="AE24" s="6">
        <f t="shared" si="11"/>
        <v>8.2330659602051562E-2</v>
      </c>
      <c r="AG24" s="6">
        <v>6</v>
      </c>
      <c r="AH24" s="6">
        <v>6</v>
      </c>
      <c r="AI24" s="6">
        <v>6</v>
      </c>
      <c r="AJ24" s="6">
        <v>35</v>
      </c>
      <c r="AK24" s="6">
        <v>35</v>
      </c>
      <c r="AL24" s="6">
        <v>35</v>
      </c>
      <c r="AM24" s="6">
        <v>20.399999999999999</v>
      </c>
      <c r="AN24" s="6">
        <v>0</v>
      </c>
      <c r="AO24" s="6">
        <v>54.579000000000001</v>
      </c>
      <c r="AP24" s="6">
        <v>2690900000</v>
      </c>
      <c r="AQ24" s="6">
        <v>905110000</v>
      </c>
      <c r="AR24" s="6">
        <v>733820000</v>
      </c>
      <c r="AS24" s="6">
        <v>1052000000</v>
      </c>
      <c r="AT24" s="6" t="s">
        <v>123</v>
      </c>
      <c r="AU24" s="6" t="s">
        <v>123</v>
      </c>
      <c r="AV24" s="6" t="s">
        <v>124</v>
      </c>
      <c r="AW24" s="6" t="s">
        <v>125</v>
      </c>
      <c r="AX24" s="6" t="s">
        <v>125</v>
      </c>
      <c r="AY24" s="6">
        <v>4193</v>
      </c>
    </row>
    <row r="25" spans="1:51" s="6" customFormat="1" x14ac:dyDescent="0.2">
      <c r="A25" s="6">
        <v>0.59550368785858199</v>
      </c>
      <c r="B25" s="6">
        <v>0.90795505046844505</v>
      </c>
      <c r="C25" s="6">
        <v>1.8182779550552399</v>
      </c>
      <c r="D25" s="6">
        <v>0.73907041549682595</v>
      </c>
      <c r="E25" s="6">
        <v>0.61107796430587802</v>
      </c>
      <c r="F25" s="6">
        <v>0.23707412183284801</v>
      </c>
      <c r="G25" s="6">
        <v>0.33335247635841397</v>
      </c>
      <c r="H25" s="6">
        <v>1.3980562686920199</v>
      </c>
      <c r="I25" s="6">
        <v>5.0048902630805997E-2</v>
      </c>
      <c r="J25" s="6">
        <v>-0.39889299869537398</v>
      </c>
      <c r="K25" s="6">
        <f>2^A25</f>
        <v>1.511000028651013</v>
      </c>
      <c r="L25" s="6">
        <f t="shared" si="20"/>
        <v>1.8763839302699805</v>
      </c>
      <c r="M25" s="6">
        <f t="shared" si="20"/>
        <v>3.5266000142092229</v>
      </c>
      <c r="N25" s="6">
        <f>2^D25</f>
        <v>1.6691000262627169</v>
      </c>
      <c r="O25" s="6">
        <f>2^E25</f>
        <v>1.5274000375569086</v>
      </c>
      <c r="P25" s="6">
        <f>2^F25</f>
        <v>1.1785999595863814</v>
      </c>
      <c r="Q25" s="6">
        <f t="shared" si="21"/>
        <v>1.2599377678148698</v>
      </c>
      <c r="R25" s="6">
        <f t="shared" si="21"/>
        <v>2.6354626910584567</v>
      </c>
      <c r="S25" s="6">
        <f>2^I25</f>
        <v>1.0353000165220754</v>
      </c>
      <c r="T25" s="6">
        <f>2^J25</f>
        <v>0.75844002231735042</v>
      </c>
      <c r="U25" s="6">
        <f t="shared" si="1"/>
        <v>5</v>
      </c>
      <c r="V25" s="6">
        <f t="shared" si="2"/>
        <v>5</v>
      </c>
      <c r="W25" s="6">
        <f t="shared" si="3"/>
        <v>2.0220968073899686</v>
      </c>
      <c r="X25" s="6">
        <f t="shared" si="4"/>
        <v>1.3735480914598266</v>
      </c>
      <c r="Y25" s="6">
        <f t="shared" si="5"/>
        <v>1</v>
      </c>
      <c r="Z25" s="6">
        <f t="shared" si="6"/>
        <v>0.67926920533183599</v>
      </c>
      <c r="AA25" s="6">
        <f t="shared" si="7"/>
        <v>0.85371448398964278</v>
      </c>
      <c r="AB25" s="6">
        <f t="shared" si="8"/>
        <v>0.73077189213924831</v>
      </c>
      <c r="AC25" s="6">
        <f t="shared" si="9"/>
        <v>0.42219268675448779</v>
      </c>
      <c r="AD25" s="6">
        <f t="shared" si="10"/>
        <v>0.36139312888906427</v>
      </c>
      <c r="AE25" s="6">
        <f t="shared" si="11"/>
        <v>0.11646507564011283</v>
      </c>
      <c r="AG25" s="6">
        <v>6</v>
      </c>
      <c r="AH25" s="6">
        <v>6</v>
      </c>
      <c r="AI25" s="6">
        <v>6</v>
      </c>
      <c r="AJ25" s="6">
        <v>30.5</v>
      </c>
      <c r="AK25" s="6">
        <v>30.5</v>
      </c>
      <c r="AL25" s="6">
        <v>30.5</v>
      </c>
      <c r="AM25" s="6">
        <v>25.975000000000001</v>
      </c>
      <c r="AN25" s="6">
        <v>0</v>
      </c>
      <c r="AO25" s="6">
        <v>181.27</v>
      </c>
      <c r="AP25" s="6">
        <v>1091400000</v>
      </c>
      <c r="AQ25" s="6">
        <v>402470000</v>
      </c>
      <c r="AR25" s="6">
        <v>330850000</v>
      </c>
      <c r="AS25" s="6">
        <v>358060000</v>
      </c>
      <c r="AT25" s="6" t="s">
        <v>126</v>
      </c>
      <c r="AU25" s="6" t="s">
        <v>126</v>
      </c>
      <c r="AV25" s="6" t="s">
        <v>127</v>
      </c>
      <c r="AW25" s="6" t="s">
        <v>128</v>
      </c>
      <c r="AX25" s="6" t="s">
        <v>128</v>
      </c>
      <c r="AY25" s="6">
        <v>4064</v>
      </c>
    </row>
    <row r="28" spans="1:51" x14ac:dyDescent="0.2">
      <c r="AH28">
        <v>0.05</v>
      </c>
      <c r="AI28" t="s">
        <v>173</v>
      </c>
    </row>
    <row r="29" spans="1:51" x14ac:dyDescent="0.2">
      <c r="AH29">
        <v>0.01</v>
      </c>
      <c r="AI29" t="s">
        <v>174</v>
      </c>
    </row>
    <row r="30" spans="1:51" x14ac:dyDescent="0.2">
      <c r="AH30">
        <v>1E-3</v>
      </c>
      <c r="AI30" t="s">
        <v>172</v>
      </c>
    </row>
    <row r="31" spans="1:51" x14ac:dyDescent="0.2">
      <c r="AH31">
        <v>1E-4</v>
      </c>
      <c r="AI31" t="s">
        <v>177</v>
      </c>
    </row>
  </sheetData>
  <sortState xmlns:xlrd2="http://schemas.microsoft.com/office/spreadsheetml/2017/richdata2" ref="A4:AY35">
    <sortCondition ref="AW3:AW35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Rad53 pS175</vt:lpstr>
      <vt:lpstr>Atgs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 Zehan</dc:creator>
  <cp:lastModifiedBy>Daniel Klionsky</cp:lastModifiedBy>
  <dcterms:created xsi:type="dcterms:W3CDTF">2021-05-06T15:13:36Z</dcterms:created>
  <dcterms:modified xsi:type="dcterms:W3CDTF">2021-10-20T13:47:50Z</dcterms:modified>
</cp:coreProperties>
</file>