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mc:AlternateContent xmlns:mc="http://schemas.openxmlformats.org/markup-compatibility/2006">
    <mc:Choice Requires="x15">
      <x15ac:absPath xmlns:x15ac="http://schemas.microsoft.com/office/spreadsheetml/2010/11/ac" url="C:\Users\54686een\Dropbox\PHD Research\Paper 1\Manuscript\Re-Submission - JEPP\New Version\"/>
    </mc:Choice>
  </mc:AlternateContent>
  <xr:revisionPtr revIDLastSave="0" documentId="13_ncr:1_{F07C1860-D3E4-47BB-96A0-1B0CAF5B7DD2}" xr6:coauthVersionLast="47" xr6:coauthVersionMax="47" xr10:uidLastSave="{00000000-0000-0000-0000-000000000000}"/>
  <bookViews>
    <workbookView xWindow="-120" yWindow="-120" windowWidth="29040" windowHeight="15840" activeTab="4" xr2:uid="{00000000-000D-0000-FFFF-FFFF00000000}"/>
  </bookViews>
  <sheets>
    <sheet name="Article List" sheetId="7" r:id="rId1"/>
    <sheet name="General" sheetId="12" r:id="rId2"/>
    <sheet name="Conceptual" sheetId="18" r:id="rId3"/>
    <sheet name="Objectives" sheetId="29" r:id="rId4"/>
    <sheet name="Methodology" sheetId="14" r:id="rId5"/>
    <sheet name="Context" sheetId="15" r:id="rId6"/>
    <sheet name="Process" sheetId="25" r:id="rId7"/>
    <sheet name="Conditions" sheetId="22" r:id="rId8"/>
    <sheet name="Outcomes" sheetId="2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4" i="14" l="1"/>
  <c r="N15" i="14"/>
  <c r="N14" i="14"/>
  <c r="N13" i="14"/>
  <c r="N12" i="14"/>
  <c r="N11" i="14"/>
  <c r="N10" i="14"/>
  <c r="N9" i="14"/>
  <c r="N8" i="14"/>
  <c r="N7" i="14"/>
  <c r="N6" i="14"/>
  <c r="M21" i="14"/>
  <c r="N20" i="14" s="1"/>
  <c r="K59" i="14"/>
  <c r="M24" i="14"/>
  <c r="N22" i="14" s="1"/>
  <c r="H28" i="14"/>
  <c r="I24" i="14" s="1"/>
  <c r="I27" i="14"/>
  <c r="I26" i="14"/>
  <c r="I25" i="14"/>
  <c r="H23" i="14"/>
  <c r="I22" i="14" s="1"/>
  <c r="H21" i="14"/>
  <c r="H17" i="14"/>
  <c r="I15" i="14" s="1"/>
  <c r="M14" i="14"/>
  <c r="M15" i="14" s="1"/>
  <c r="M26" i="14" s="1"/>
  <c r="N23" i="14" l="1"/>
  <c r="N19" i="14"/>
  <c r="N18" i="14"/>
  <c r="N17" i="14"/>
  <c r="I28" i="14"/>
  <c r="H30" i="14"/>
  <c r="I8" i="14"/>
  <c r="I16" i="14"/>
  <c r="I9" i="14"/>
  <c r="I11" i="14"/>
  <c r="I19" i="14"/>
  <c r="I12" i="14"/>
  <c r="I20" i="14"/>
  <c r="I10" i="14"/>
  <c r="I13" i="14"/>
  <c r="I6" i="14"/>
  <c r="I14" i="14"/>
  <c r="I7" i="14"/>
  <c r="N16" i="14"/>
  <c r="I17" i="14" l="1"/>
  <c r="I21" i="14"/>
  <c r="N21" i="14"/>
  <c r="M7" i="25" l="1"/>
  <c r="L30" i="25"/>
  <c r="E37" i="25"/>
  <c r="F32" i="25" s="1"/>
  <c r="M8" i="25" l="1"/>
  <c r="M15" i="25" l="1"/>
  <c r="M14" i="25"/>
  <c r="M13" i="25"/>
  <c r="M25" i="25"/>
  <c r="M24" i="25"/>
  <c r="M12" i="25"/>
  <c r="M17" i="25"/>
  <c r="M16" i="25"/>
  <c r="M11" i="25"/>
  <c r="M23" i="25"/>
  <c r="M6" i="25"/>
  <c r="M22" i="25"/>
  <c r="M29" i="25"/>
  <c r="M21" i="25"/>
  <c r="M28" i="25"/>
  <c r="M20" i="25"/>
  <c r="M27" i="25"/>
  <c r="M19" i="25"/>
  <c r="M26" i="25"/>
  <c r="M18" i="25"/>
  <c r="M10" i="25"/>
  <c r="M9" i="25"/>
  <c r="B15" i="18"/>
  <c r="B16" i="18" s="1"/>
  <c r="B17" i="18" s="1"/>
  <c r="B18" i="18" s="1"/>
  <c r="B19" i="18" s="1"/>
  <c r="B14" i="18"/>
  <c r="B27" i="18"/>
  <c r="B28" i="18" s="1"/>
  <c r="B29" i="18" s="1"/>
  <c r="B30" i="18" s="1"/>
  <c r="B31" i="18" s="1"/>
  <c r="B32" i="18" s="1"/>
  <c r="B33" i="18" s="1"/>
  <c r="B34" i="18" s="1"/>
  <c r="B35" i="18" s="1"/>
  <c r="B36" i="18" s="1"/>
  <c r="B37" i="18" s="1"/>
  <c r="B38" i="18" s="1"/>
  <c r="B39" i="18" s="1"/>
  <c r="B40" i="18" s="1"/>
  <c r="B41" i="18" s="1"/>
  <c r="B42" i="18" s="1"/>
  <c r="B43" i="18" s="1"/>
  <c r="B44" i="18" s="1"/>
  <c r="B45" i="18" s="1"/>
  <c r="B46" i="18" s="1"/>
  <c r="F48" i="18"/>
  <c r="F47" i="18"/>
  <c r="F44" i="18"/>
  <c r="F43" i="18"/>
  <c r="F42" i="18"/>
  <c r="F40" i="18"/>
  <c r="F39" i="18"/>
  <c r="E48" i="18"/>
  <c r="B26" i="18"/>
  <c r="E20" i="18"/>
  <c r="F19" i="18" s="1"/>
  <c r="D35" i="22"/>
  <c r="E25" i="22" s="1"/>
  <c r="G15" i="23"/>
  <c r="G14" i="23"/>
  <c r="G13" i="23"/>
  <c r="G12" i="23"/>
  <c r="G11" i="23"/>
  <c r="G10" i="23"/>
  <c r="G9" i="23"/>
  <c r="G8" i="23"/>
  <c r="G7" i="23"/>
  <c r="G6" i="23"/>
  <c r="G5" i="23"/>
  <c r="G4" i="23"/>
  <c r="G16" i="23"/>
  <c r="E13" i="22" l="1"/>
  <c r="F18" i="18"/>
  <c r="F15" i="18"/>
  <c r="F16" i="18"/>
  <c r="F17" i="18"/>
  <c r="F13" i="18"/>
  <c r="F14" i="18"/>
  <c r="E5" i="22"/>
  <c r="E33" i="22"/>
  <c r="E7" i="22"/>
  <c r="E22" i="22"/>
  <c r="E8" i="22"/>
  <c r="E29" i="22"/>
  <c r="E16" i="22"/>
  <c r="E21" i="22"/>
  <c r="E10" i="22"/>
  <c r="E20" i="22"/>
  <c r="E12" i="22"/>
  <c r="E27" i="22"/>
  <c r="E14" i="22"/>
  <c r="E34" i="22"/>
  <c r="E19" i="22"/>
  <c r="E6" i="22"/>
  <c r="E26" i="22"/>
  <c r="E11" i="22"/>
  <c r="E31" i="22"/>
  <c r="E15" i="22"/>
  <c r="E17" i="22"/>
  <c r="E23" i="22"/>
  <c r="E30" i="22"/>
  <c r="E3" i="22"/>
  <c r="E9" i="22"/>
  <c r="E28" i="22"/>
  <c r="E24" i="22"/>
  <c r="E4" i="22"/>
  <c r="E18" i="22"/>
  <c r="E32" i="22"/>
  <c r="G17" i="23"/>
  <c r="F20" i="18" l="1"/>
  <c r="E35" i="22"/>
  <c r="M4" i="25" l="1"/>
  <c r="M5" i="25"/>
  <c r="E22" i="25"/>
  <c r="E73" i="15"/>
  <c r="E49" i="15"/>
  <c r="E26" i="15"/>
  <c r="E46" i="29"/>
  <c r="E26" i="29"/>
  <c r="E50" i="29"/>
  <c r="E43" i="29"/>
  <c r="E30" i="29"/>
  <c r="E52" i="29" l="1"/>
  <c r="F35" i="29" s="1"/>
  <c r="M30" i="25"/>
  <c r="F33" i="25"/>
  <c r="E24" i="25"/>
  <c r="F36" i="25"/>
  <c r="F31" i="25"/>
  <c r="F35" i="25"/>
  <c r="F34" i="25"/>
  <c r="F27" i="29"/>
  <c r="F44" i="29"/>
  <c r="F22" i="29"/>
  <c r="F31" i="29"/>
  <c r="F41" i="29"/>
  <c r="F42" i="29"/>
  <c r="F50" i="29"/>
  <c r="F39" i="29"/>
  <c r="F33" i="29"/>
  <c r="F49" i="29"/>
  <c r="F46" i="29" l="1"/>
  <c r="F51" i="29"/>
  <c r="F30" i="29"/>
  <c r="F36" i="29"/>
  <c r="F26" i="29"/>
  <c r="F48" i="29"/>
  <c r="F24" i="29"/>
  <c r="F40" i="29"/>
  <c r="F37" i="29"/>
  <c r="F32" i="29"/>
  <c r="F43" i="29"/>
  <c r="F25" i="29"/>
  <c r="F38" i="29"/>
  <c r="F28" i="29"/>
  <c r="F45" i="29"/>
  <c r="F23" i="29"/>
  <c r="F34" i="29"/>
  <c r="F29" i="29"/>
  <c r="F47" i="29"/>
  <c r="F37" i="25"/>
  <c r="F11" i="25"/>
  <c r="F6" i="25"/>
  <c r="F16" i="25"/>
  <c r="F21" i="25"/>
  <c r="F12" i="25"/>
  <c r="F23" i="25"/>
  <c r="F17" i="25"/>
  <c r="F9" i="25"/>
  <c r="F8" i="25"/>
  <c r="F13" i="25"/>
  <c r="F19" i="25"/>
  <c r="F14" i="25"/>
  <c r="F7" i="25"/>
  <c r="F10" i="25"/>
  <c r="F20" i="25"/>
  <c r="F15" i="25"/>
  <c r="F18" i="25"/>
  <c r="F52" i="29"/>
  <c r="E15" i="29" l="1"/>
  <c r="E12" i="29"/>
  <c r="E9" i="29"/>
  <c r="E48" i="25"/>
  <c r="E50" i="25" l="1"/>
  <c r="F48" i="25" s="1"/>
  <c r="E16" i="29"/>
  <c r="F45" i="25" l="1"/>
  <c r="F41" i="25"/>
  <c r="F46" i="25"/>
  <c r="F47" i="25"/>
  <c r="F49" i="25"/>
  <c r="F50" i="25" s="1"/>
  <c r="F44" i="25"/>
  <c r="F42" i="25"/>
  <c r="F43" i="25"/>
  <c r="E72" i="29" l="1"/>
  <c r="E63" i="29"/>
  <c r="E73" i="29" l="1"/>
  <c r="F11" i="29"/>
  <c r="F14" i="29"/>
  <c r="F10" i="29"/>
  <c r="F7" i="29"/>
  <c r="F6" i="29"/>
  <c r="F8" i="29"/>
  <c r="F13" i="29"/>
  <c r="E99" i="15"/>
  <c r="B96" i="15"/>
  <c r="B97" i="15" s="1"/>
  <c r="B98" i="15" s="1"/>
  <c r="B99" i="15" s="1"/>
  <c r="E89" i="15"/>
  <c r="U6" i="12"/>
  <c r="U7" i="12" s="1"/>
  <c r="U8" i="12" s="1"/>
  <c r="U9" i="12" s="1"/>
  <c r="U10" i="12" s="1"/>
  <c r="U11" i="12" s="1"/>
  <c r="U12" i="12" s="1"/>
  <c r="U13" i="12" s="1"/>
  <c r="U14" i="12" s="1"/>
  <c r="U15" i="12" s="1"/>
  <c r="U16" i="12" s="1"/>
  <c r="U17" i="12" s="1"/>
  <c r="U18" i="12" s="1"/>
  <c r="U19" i="12" s="1"/>
  <c r="P6" i="12"/>
  <c r="P7" i="12" s="1"/>
  <c r="P8" i="12" s="1"/>
  <c r="P9" i="12" s="1"/>
  <c r="P10" i="12" s="1"/>
  <c r="P11" i="12" s="1"/>
  <c r="P12" i="12" s="1"/>
  <c r="P13" i="12" s="1"/>
  <c r="P14" i="12" s="1"/>
  <c r="P15" i="12" s="1"/>
  <c r="P16" i="12" s="1"/>
  <c r="P17" i="12" s="1"/>
  <c r="P18" i="12" s="1"/>
  <c r="P19" i="12" s="1"/>
  <c r="P20" i="12" s="1"/>
  <c r="P21" i="12" s="1"/>
  <c r="P22" i="12" s="1"/>
  <c r="P23" i="12" s="1"/>
  <c r="P24" i="12" s="1"/>
  <c r="P25" i="12" s="1"/>
  <c r="P26" i="12" s="1"/>
  <c r="P27" i="12" s="1"/>
  <c r="P28" i="12" s="1"/>
  <c r="P29" i="12" s="1"/>
  <c r="P30" i="12" s="1"/>
  <c r="P31" i="12" s="1"/>
  <c r="K6" i="12"/>
  <c r="K7" i="12" s="1"/>
  <c r="K8" i="12" s="1"/>
  <c r="K9" i="12" s="1"/>
  <c r="K10" i="12" s="1"/>
  <c r="K11" i="12" s="1"/>
  <c r="K12" i="12" s="1"/>
  <c r="K13" i="12" s="1"/>
  <c r="K14" i="12" s="1"/>
  <c r="K15" i="12" s="1"/>
  <c r="K16" i="12" s="1"/>
  <c r="K17" i="12" s="1"/>
  <c r="K18" i="12" s="1"/>
  <c r="K19" i="12" s="1"/>
  <c r="K20" i="12" s="1"/>
  <c r="K21" i="12" s="1"/>
  <c r="K22" i="12" s="1"/>
  <c r="K23" i="12" s="1"/>
  <c r="K24" i="12" s="1"/>
  <c r="K25" i="12" s="1"/>
  <c r="K26" i="12" s="1"/>
  <c r="K27" i="12" s="1"/>
  <c r="K28" i="12" s="1"/>
  <c r="K29" i="12" s="1"/>
  <c r="K30" i="12" s="1"/>
  <c r="K31" i="12" s="1"/>
  <c r="F6" i="12"/>
  <c r="F7" i="12" s="1"/>
  <c r="F8" i="12" s="1"/>
  <c r="F9" i="12" s="1"/>
  <c r="F10" i="12" s="1"/>
  <c r="F11" i="12" s="1"/>
  <c r="F12" i="12" s="1"/>
  <c r="F13" i="12" s="1"/>
  <c r="F14" i="12" s="1"/>
  <c r="F15" i="12" s="1"/>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C23" i="12"/>
  <c r="C11" i="12"/>
  <c r="F72" i="15"/>
  <c r="E54" i="15"/>
  <c r="F9" i="29" l="1"/>
  <c r="F15" i="29"/>
  <c r="F12" i="29"/>
  <c r="F66" i="29"/>
  <c r="F60" i="29"/>
  <c r="F67" i="29"/>
  <c r="F65" i="29"/>
  <c r="F68" i="29"/>
  <c r="F61" i="29"/>
  <c r="F69" i="29"/>
  <c r="F62" i="29"/>
  <c r="F70" i="29"/>
  <c r="F71" i="29"/>
  <c r="F59" i="29"/>
  <c r="F72" i="29"/>
  <c r="F63" i="29"/>
  <c r="C24" i="12"/>
  <c r="F71" i="15"/>
  <c r="F47" i="15"/>
  <c r="F16" i="29" l="1"/>
  <c r="F73" i="29"/>
  <c r="F42" i="15"/>
  <c r="F44" i="15"/>
  <c r="F45" i="15"/>
  <c r="F46" i="15"/>
  <c r="F43" i="15"/>
  <c r="F48" i="15"/>
  <c r="F49" i="15" s="1"/>
  <c r="E55" i="25" l="1"/>
  <c r="E56" i="25" s="1"/>
  <c r="F54" i="25" s="1"/>
  <c r="F55" i="25" l="1"/>
  <c r="F56" i="25" s="1"/>
  <c r="E100" i="15" l="1"/>
  <c r="E88" i="15"/>
  <c r="E82" i="15"/>
  <c r="B43" i="15"/>
  <c r="B44" i="15" s="1"/>
  <c r="B45" i="15" s="1"/>
  <c r="B46" i="15" s="1"/>
  <c r="B61" i="15"/>
  <c r="B62" i="15" s="1"/>
  <c r="B63" i="15" s="1"/>
  <c r="B64" i="15" s="1"/>
  <c r="B65" i="15" s="1"/>
  <c r="B66" i="15" s="1"/>
  <c r="B67" i="15" s="1"/>
  <c r="B68" i="15" s="1"/>
  <c r="B69" i="15" s="1"/>
  <c r="B70" i="15" s="1"/>
  <c r="B71" i="15" s="1"/>
  <c r="B72" i="15" s="1"/>
  <c r="F95" i="15" l="1"/>
  <c r="F98" i="15"/>
  <c r="E90" i="15"/>
  <c r="F99" i="15"/>
  <c r="F96" i="15"/>
  <c r="F97" i="15"/>
  <c r="F84" i="15" l="1"/>
  <c r="F85" i="15"/>
  <c r="F86" i="15"/>
  <c r="F87" i="15"/>
  <c r="F88" i="15"/>
  <c r="F83" i="15"/>
  <c r="F89" i="15"/>
  <c r="F79" i="15"/>
  <c r="F80" i="15"/>
  <c r="F78" i="15"/>
  <c r="F100" i="15"/>
  <c r="F81" i="15"/>
  <c r="F82" i="15"/>
  <c r="F90" i="15" l="1"/>
  <c r="E34" i="15"/>
  <c r="E35" i="15" s="1"/>
  <c r="E37" i="15" s="1"/>
  <c r="F67" i="15" l="1"/>
  <c r="F66" i="15"/>
  <c r="F63" i="15"/>
  <c r="F65" i="15"/>
  <c r="F64" i="15"/>
  <c r="F70" i="15"/>
  <c r="F62" i="15"/>
  <c r="F68" i="15"/>
  <c r="F60" i="15"/>
  <c r="F69" i="15"/>
  <c r="F61" i="15"/>
  <c r="F73" i="15" l="1"/>
  <c r="D7" i="14" l="1"/>
  <c r="D8" i="14"/>
  <c r="D9" i="14"/>
  <c r="D6" i="14"/>
  <c r="D10" i="14" l="1"/>
  <c r="D5" i="12" l="1"/>
  <c r="B6" i="18"/>
  <c r="B7" i="18" s="1"/>
  <c r="W20" i="12" l="1"/>
  <c r="X9" i="12" s="1"/>
  <c r="R32" i="12"/>
  <c r="S6" i="12" s="1"/>
  <c r="D6" i="12"/>
  <c r="D7" i="12"/>
  <c r="D8" i="12"/>
  <c r="D9" i="12"/>
  <c r="D10" i="12"/>
  <c r="D12" i="12"/>
  <c r="D13" i="12"/>
  <c r="D14" i="12"/>
  <c r="D15" i="12"/>
  <c r="D16" i="12"/>
  <c r="D17" i="12"/>
  <c r="D18" i="12"/>
  <c r="D19" i="12"/>
  <c r="D20" i="12"/>
  <c r="D21" i="12"/>
  <c r="D22" i="12"/>
  <c r="M32" i="12"/>
  <c r="N11" i="12" s="1"/>
  <c r="H49" i="12"/>
  <c r="I8" i="12" s="1"/>
  <c r="D23" i="12" l="1"/>
  <c r="D11" i="12"/>
  <c r="D24" i="12" s="1"/>
  <c r="I46" i="12"/>
  <c r="I34" i="12"/>
  <c r="X16" i="12"/>
  <c r="X15" i="12"/>
  <c r="N17" i="12"/>
  <c r="N18" i="12"/>
  <c r="I47" i="12"/>
  <c r="X14" i="12"/>
  <c r="X8" i="12"/>
  <c r="N26" i="12"/>
  <c r="N25" i="12"/>
  <c r="X7" i="12"/>
  <c r="X6" i="12"/>
  <c r="I18" i="12"/>
  <c r="X19" i="12"/>
  <c r="X11" i="12"/>
  <c r="I31" i="12"/>
  <c r="X13" i="12"/>
  <c r="I30" i="12"/>
  <c r="X5" i="12"/>
  <c r="X12" i="12"/>
  <c r="I15" i="12"/>
  <c r="X18" i="12"/>
  <c r="X10" i="12"/>
  <c r="X17" i="12"/>
  <c r="I28" i="12"/>
  <c r="I12" i="12"/>
  <c r="I42" i="12"/>
  <c r="I26" i="12"/>
  <c r="I10" i="12"/>
  <c r="N10" i="12"/>
  <c r="I44" i="12"/>
  <c r="I38" i="12"/>
  <c r="I22" i="12"/>
  <c r="I6" i="12"/>
  <c r="S29" i="12"/>
  <c r="S21" i="12"/>
  <c r="S20" i="12"/>
  <c r="I14" i="12"/>
  <c r="S13" i="12"/>
  <c r="I39" i="12"/>
  <c r="I23" i="12"/>
  <c r="I7" i="12"/>
  <c r="N9" i="12"/>
  <c r="I36" i="12"/>
  <c r="I20" i="12"/>
  <c r="N31" i="12"/>
  <c r="S28" i="12"/>
  <c r="S12" i="12"/>
  <c r="I45" i="12"/>
  <c r="I37" i="12"/>
  <c r="I29" i="12"/>
  <c r="I21" i="12"/>
  <c r="I13" i="12"/>
  <c r="N5" i="12"/>
  <c r="N24" i="12"/>
  <c r="N16" i="12"/>
  <c r="N8" i="12"/>
  <c r="S27" i="12"/>
  <c r="S19" i="12"/>
  <c r="S11" i="12"/>
  <c r="N23" i="12"/>
  <c r="N15" i="12"/>
  <c r="N7" i="12"/>
  <c r="S26" i="12"/>
  <c r="S18" i="12"/>
  <c r="S10" i="12"/>
  <c r="I43" i="12"/>
  <c r="I35" i="12"/>
  <c r="I27" i="12"/>
  <c r="I19" i="12"/>
  <c r="I11" i="12"/>
  <c r="N30" i="12"/>
  <c r="N22" i="12"/>
  <c r="N14" i="12"/>
  <c r="N6" i="12"/>
  <c r="S25" i="12"/>
  <c r="S17" i="12"/>
  <c r="S9" i="12"/>
  <c r="N21" i="12"/>
  <c r="N13" i="12"/>
  <c r="S24" i="12"/>
  <c r="S16" i="12"/>
  <c r="S8" i="12"/>
  <c r="I5" i="12"/>
  <c r="I41" i="12"/>
  <c r="I33" i="12"/>
  <c r="I25" i="12"/>
  <c r="I17" i="12"/>
  <c r="I9" i="12"/>
  <c r="N28" i="12"/>
  <c r="N20" i="12"/>
  <c r="N12" i="12"/>
  <c r="S31" i="12"/>
  <c r="S23" i="12"/>
  <c r="S15" i="12"/>
  <c r="S7" i="12"/>
  <c r="N29" i="12"/>
  <c r="S5" i="12"/>
  <c r="I48" i="12"/>
  <c r="I40" i="12"/>
  <c r="I32" i="12"/>
  <c r="I24" i="12"/>
  <c r="I16" i="12"/>
  <c r="N27" i="12"/>
  <c r="N19" i="12"/>
  <c r="S30" i="12"/>
  <c r="S22" i="12"/>
  <c r="S14" i="12"/>
  <c r="X20" i="12" l="1"/>
  <c r="I49" i="12"/>
  <c r="N32" i="12"/>
  <c r="S32" i="12"/>
  <c r="B3" i="7" l="1"/>
  <c r="B4" i="7" s="1"/>
  <c r="B5" i="7" s="1"/>
  <c r="B6" i="7" s="1"/>
  <c r="B7" i="7" s="1"/>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F5" i="25" l="1"/>
  <c r="F22" i="25" s="1"/>
  <c r="F24" i="25" s="1"/>
  <c r="E56" i="15" l="1"/>
  <c r="F52" i="15" s="1"/>
  <c r="F54" i="15" l="1"/>
  <c r="F55" i="15"/>
  <c r="F53" i="15"/>
  <c r="F56" i="15" l="1"/>
  <c r="F18" i="15" l="1"/>
  <c r="F10" i="15"/>
  <c r="F25" i="15"/>
  <c r="F17" i="15"/>
  <c r="F9" i="15"/>
  <c r="F24" i="15"/>
  <c r="F23" i="15"/>
  <c r="F15" i="15"/>
  <c r="F7" i="15"/>
  <c r="F11" i="15"/>
  <c r="F8" i="15"/>
  <c r="F22" i="15"/>
  <c r="F14" i="15"/>
  <c r="F13" i="15"/>
  <c r="F12" i="15"/>
  <c r="F19" i="15"/>
  <c r="F16" i="15"/>
  <c r="F21" i="15"/>
  <c r="F20" i="15"/>
  <c r="F26" i="15"/>
  <c r="F36" i="15"/>
  <c r="F29" i="15"/>
  <c r="F34" i="15"/>
  <c r="F31" i="15"/>
  <c r="F33" i="15"/>
  <c r="F30" i="15"/>
  <c r="F32" i="15"/>
  <c r="F27" i="15"/>
  <c r="F28" i="15"/>
  <c r="F35" i="15" l="1"/>
  <c r="F37" i="15" s="1"/>
  <c r="F32" i="18" l="1"/>
  <c r="F30" i="18"/>
  <c r="F26" i="18"/>
  <c r="F29" i="18"/>
  <c r="F46" i="18"/>
  <c r="F33" i="18"/>
  <c r="F35" i="18"/>
  <c r="F28" i="18"/>
  <c r="F36" i="18"/>
  <c r="F25" i="18"/>
  <c r="F31" i="18"/>
  <c r="F38" i="18"/>
  <c r="F45" i="18"/>
  <c r="F27" i="18"/>
  <c r="F41" i="18"/>
  <c r="F34" i="18"/>
  <c r="F37" i="18"/>
</calcChain>
</file>

<file path=xl/sharedStrings.xml><?xml version="1.0" encoding="utf-8"?>
<sst xmlns="http://schemas.openxmlformats.org/spreadsheetml/2006/main" count="1232" uniqueCount="895">
  <si>
    <t>Keywords used (in the article)</t>
  </si>
  <si>
    <t xml:space="preserve"> Geographical location(s) </t>
  </si>
  <si>
    <t>City-to-city learning within climate city networks: definition, significance, and challenges from a global perspective</t>
  </si>
  <si>
    <t>How Do Local Policy Makers Learn about Climate Change Adaptation Policies? Examining Study Visits as an Instrument of Policy Learning in the European Union</t>
  </si>
  <si>
    <t>City-To-City Learning for Urban Resilience : The Case of Water Squares in Rotterdam and Mexico City</t>
  </si>
  <si>
    <t>Who teaches and who learns? Policy learning through the C40 cities climate network</t>
  </si>
  <si>
    <t>Policy transfer in city-to-city cooperation: implications for urban climate governance learning</t>
  </si>
  <si>
    <t>Journal of Environmental Policy and Planning</t>
  </si>
  <si>
    <t>Lee and van de Meene</t>
  </si>
  <si>
    <t>Policy Science</t>
  </si>
  <si>
    <t>International Journal of Urban Sustainable Development</t>
  </si>
  <si>
    <t>Haupt, et al.</t>
  </si>
  <si>
    <t>Ilgen, Sengers, and Wardekker</t>
  </si>
  <si>
    <t>Water</t>
  </si>
  <si>
    <t>Shefer</t>
  </si>
  <si>
    <t>Haupt</t>
  </si>
  <si>
    <t>Urban Affairs Review</t>
  </si>
  <si>
    <t>Urban Studies</t>
  </si>
  <si>
    <t>policy learning, climate change, transnational network, multi-stakeholder governing body, social network analysis, exponential random graph model</t>
  </si>
  <si>
    <t>Global</t>
  </si>
  <si>
    <t>NA</t>
  </si>
  <si>
    <t>city to city learning, policy transfer, resilient cities, and water squares</t>
  </si>
  <si>
    <t>Rotterdam, the Netherlands; Mexico City, Mexico</t>
  </si>
  <si>
    <t>Water management and public space</t>
  </si>
  <si>
    <t>City to city learning and knowledge exchange for climate resilience in southern Africa</t>
  </si>
  <si>
    <t>Ndebele, et al.</t>
  </si>
  <si>
    <t>Plos One</t>
  </si>
  <si>
    <t>climate change adaptation, knowledge brokers, study visits, policy learning, urban policy mobilities</t>
  </si>
  <si>
    <t>Europe (Copenhagen, Denmark and Antwerp, Belgium; Cascais, Portugal and Ilion, Greece; Bologna, Italy; Lleida, Spain; and Terra di Leuca, Italy; Bratislava, Slovakia; Bremen, Germany; and Arnhem, the Netherlands</t>
  </si>
  <si>
    <t>city to city learning, climate governance, peer learning, policy learning, climate resilience, transnational city networks</t>
  </si>
  <si>
    <t>urban climate governance, city to city cooperation, learning, policy transfer</t>
  </si>
  <si>
    <t>Berlin and Freiburg, Germany and Tel Aviv-Yafo, Israel</t>
  </si>
  <si>
    <t>Glaser, et al.</t>
  </si>
  <si>
    <t>Research in Transportation Business and Management</t>
  </si>
  <si>
    <t>Learning from abroad: An interdisciplinary exploration of knowledge transfer in the transport domain</t>
  </si>
  <si>
    <t>Knowledge transfer, study tours, cycling, transport policy, capacity building</t>
  </si>
  <si>
    <t>Transport</t>
  </si>
  <si>
    <t>USA</t>
  </si>
  <si>
    <t>Glaser and Brommelstroet</t>
  </si>
  <si>
    <t>Applied Mobilities</t>
  </si>
  <si>
    <t>Unpacking policy transfer as a situated practice: blending social, spatial, and sensory learning at a conference</t>
  </si>
  <si>
    <t>policy transfer, polucy learning, sustainable transport, cycling, conference learning, knowledge transfer</t>
  </si>
  <si>
    <t>Netherlands</t>
  </si>
  <si>
    <t>Montero</t>
  </si>
  <si>
    <t>Environment and Planning</t>
  </si>
  <si>
    <t>Study tours and inter-city policy learning: Mobilizing Bogota's transportation policies in Guadalajara</t>
  </si>
  <si>
    <t>Policy learning, policy mobilities, study tours, South-South, Bogota, bus rapid transit</t>
  </si>
  <si>
    <t>Bogota, Colombia and Guadalajara, Mexico</t>
  </si>
  <si>
    <t>Ma</t>
  </si>
  <si>
    <t>Journal of Chinese Political Science</t>
  </si>
  <si>
    <t>Site visits, policy learning, and the diffusion of policy innovation: Evidence from public bicycle programs in China</t>
  </si>
  <si>
    <t>Policy learning, urban transport, policy diffusion, public service innovation, network</t>
  </si>
  <si>
    <t>Pojani and Stead</t>
  </si>
  <si>
    <t>Transport Policy</t>
  </si>
  <si>
    <t>Sheldrick, Evans, and Schliwa</t>
  </si>
  <si>
    <t>Policy learning and sustainable urban transitions: mobilising Berlin's cycling renaissance</t>
  </si>
  <si>
    <t>Cycling, policy mobility, sustainable urban transitions, transition management</t>
  </si>
  <si>
    <t>How do cities approach policy innovation and policy learning? A study of 30 policies in Northern Europe and North America</t>
  </si>
  <si>
    <t>Bounded rationality in policy learning amongst cities: Lessons from the transport sector</t>
  </si>
  <si>
    <t>Engaging migrants in translocal partnerships: the case of Dutch-Moroccan and Dutch-Turkish municipal partnerships</t>
  </si>
  <si>
    <t>Exploring the mechanics of city-to-city learning in urban strategic planning: Insights from southern Africa</t>
  </si>
  <si>
    <t>Defining city-to-city learning in southern Africa: Exploring practitioner sensitivities in the knowledge transfer process</t>
  </si>
  <si>
    <t>How does policy innovation diffuse among Chinese local governments? A qualitative comparative analysis of River Chief Innovation</t>
  </si>
  <si>
    <t>Local governance</t>
  </si>
  <si>
    <t>Calzada</t>
  </si>
  <si>
    <t>Smart Cities</t>
  </si>
  <si>
    <t>smart cities, social innovation, replication, city to city learning, policy, Europe, action research, GDPR, Covid 19, solutionism</t>
  </si>
  <si>
    <t>smart cities</t>
  </si>
  <si>
    <t>Europe (St. Sebastian, Florence, Bristol, Essen, Lausanne, Nilufer)</t>
  </si>
  <si>
    <t>Replicating Smart Cities: The City-to-City Learning Programme in the Replicate EC-H2020-SCC Project</t>
  </si>
  <si>
    <t>Ewijk</t>
  </si>
  <si>
    <t>Population, Space, and Place</t>
  </si>
  <si>
    <t>municipal partnerships, local governance, migrants, Morocco, Turkey, the Netherlands</t>
  </si>
  <si>
    <t>Transnational networks and global environmental governance: The cities for climate protection program</t>
  </si>
  <si>
    <t>‘A very human business’–Transnational networking initiatives and domestic climate action</t>
  </si>
  <si>
    <t>Dutch planning policy: The resurgence of TOD</t>
  </si>
  <si>
    <t>Capacity development or new learning spaces through municipal international cooperation: Policy mobility at work?</t>
  </si>
  <si>
    <t>He came back a changed man: The popularity and influence of policy tourism</t>
  </si>
  <si>
    <t>Ideology, Learning, and Policy Diffusion: Experimental Evidence</t>
  </si>
  <si>
    <t>Learning and mutuality in municipal partnerships and beyond: A focus on northern partners</t>
  </si>
  <si>
    <t>Learning cities: Knowledge, capacity and competitiveness</t>
  </si>
  <si>
    <t>Learning from laboratory mistakes: How policy entrepreneurs catalyze city ordinance repeals in the United States</t>
  </si>
  <si>
    <t>Municipal partnerships and learning - Investigating a largely unexplored relationship</t>
  </si>
  <si>
    <t>Mutual Learning In Dutch‐Moroccan And Dutch‐Turkish Municipal Partnerships</t>
  </si>
  <si>
    <t>Recombinant workfare, across the Americas: Transnationalizing fast social policy</t>
  </si>
  <si>
    <t>Re-Contextualising Oregon's Urban Growth Boundary to City-Regional Planning in Tampere, Finland: The Need for Strategic Bridge-Building</t>
  </si>
  <si>
    <t>The role of policy learning in urban mobility adaptation: exploring Vancouver's plan to remove the Georgia and Dunsmuir viaducts</t>
  </si>
  <si>
    <t>Transnational linking of local governments: The consolidation of the Utrecht-León municipal partnership</t>
  </si>
  <si>
    <t>Trans-urban networks of learning, mega events and policy tourism: The case of manchester's commonwealth and olympic games projects</t>
  </si>
  <si>
    <t>Network comparison of socialization, learning, and collaboration in the C40 cities climate group</t>
  </si>
  <si>
    <t>Lee</t>
  </si>
  <si>
    <t>Perkins and Machnamy</t>
  </si>
  <si>
    <t>Global Environmental Change</t>
  </si>
  <si>
    <t>Networking; Emotions; Solidarity; Learning; Climate Change; Transnational</t>
  </si>
  <si>
    <t>Socialization, learning, collaboration, transnational climate network, social network analysis, centrality, quadratic assignment procedure test</t>
  </si>
  <si>
    <t>N/A</t>
  </si>
  <si>
    <t>44 Global Cities</t>
  </si>
  <si>
    <t>International Studies Quarterly</t>
  </si>
  <si>
    <t>Betsill and Bulkeley</t>
  </si>
  <si>
    <t>6 cities Newcastle, Cambridgeshire, and Leicester, UK; Denver and Milwaukee, US; Newscastle, New South Wales, Australia</t>
  </si>
  <si>
    <t>Berlin, Germany and Manchester, UK</t>
  </si>
  <si>
    <t>Journal of Cleaner Production</t>
  </si>
  <si>
    <t>policy transfer, innovation, urban transport, policy learning, implementation</t>
  </si>
  <si>
    <t>Marsden, et al.</t>
  </si>
  <si>
    <t>11 cities in Northern Europe, North America (Lyon, France, Nancy, France, Edinburgh, Scotland, Leeds, Englan, Bremen, germany, Stockholm, Sweden, Copenhagen, Denmark, Seattle, USA, Dallas, USA, San Francisco, USA, Vancouver, Canada</t>
  </si>
  <si>
    <t>bounded rationality, policy transfer, mobility, transport</t>
  </si>
  <si>
    <t>Sustainability</t>
  </si>
  <si>
    <t>Wood</t>
  </si>
  <si>
    <t>US</t>
  </si>
  <si>
    <t>Land Use Policy</t>
  </si>
  <si>
    <t>Policy transfer, planning, transportation, transit oriented development, Amsterdam, Netherlands</t>
  </si>
  <si>
    <t>Rotterdam-Casablanca; Zeist-Berkane, Meppel-Al Hoceima; Amsterdam-Kocaeli and Haarlem-Emirdag</t>
  </si>
  <si>
    <t>Moodley</t>
  </si>
  <si>
    <t>Social Sciences and the Humanities Open</t>
  </si>
  <si>
    <t>City to city learning, organizational learning, peer learning, urban planning</t>
  </si>
  <si>
    <t>South Africa (eThekwini), Malawi (Mzuzu), Namibia (Otijiwarango)</t>
  </si>
  <si>
    <t>Habitat International</t>
  </si>
  <si>
    <t>City to city learning, city mentorship, policy transfer, organisational learning, municipal cooperation, city strategy</t>
  </si>
  <si>
    <t>Campbell</t>
  </si>
  <si>
    <t>Zhang and Wang</t>
  </si>
  <si>
    <t>Public Administration and Development</t>
  </si>
  <si>
    <t>Bontenbal</t>
  </si>
  <si>
    <t>Tijdschrift voor Economische en Sociale Geografie –</t>
  </si>
  <si>
    <t>Van Ewijk</t>
  </si>
  <si>
    <t>Urban Geography</t>
  </si>
  <si>
    <t>Van Lindert</t>
  </si>
  <si>
    <t>Nicaragua, City-to-city cooperation, Decentralized development cooperation,
Municipal partnerships. Transnational linking, Local governance</t>
  </si>
  <si>
    <t>Urban regeneration</t>
  </si>
  <si>
    <t>Bilbao and Barcelona in Motion: How urban regeneration models travel and mutate in the global flows of policy tourism</t>
  </si>
  <si>
    <t>Youth migration</t>
  </si>
  <si>
    <t>Can Transnational Cooperation Support Municipalities to Address Challenges of Youth Migration?</t>
  </si>
  <si>
    <t>How Transboundary Learning Occurs: Case Study of the ASEAN Smart Cities Network (ASCN)</t>
  </si>
  <si>
    <t>Learning across borders: the case of Danish local government</t>
  </si>
  <si>
    <t>Learning pathways and the governance of innovations in urban climate change resilience and adaptation</t>
  </si>
  <si>
    <t>Learning through policy tourism: circulating bus rapid transit from south america to south africa</t>
  </si>
  <si>
    <t>Replication vs. mentoring: accelerating the spread of good practices for the low carbon transition</t>
  </si>
  <si>
    <t>We learnt a lot: challenges and learning experiences in a southern african - north european municipal partnership on education and sustainable development</t>
  </si>
  <si>
    <t>North-south/south-north partnerships: closing the mutuality gap</t>
  </si>
  <si>
    <t>All cities are equal, but some are more equal than others. Policy mobility and asymmetric relations in inter-urban networks for sustainability</t>
  </si>
  <si>
    <t>Policy Transfer among Local Governments: An Information–Theory Approach</t>
  </si>
  <si>
    <t>City learning from below: urban poor federations and knowledge generation through transnational, horizontal exchange</t>
  </si>
  <si>
    <t>Chinese local government, policy innovation diffusion, policy learning and competition, qualitative comparative analysis, River Chief</t>
  </si>
  <si>
    <t>River Chief Innovation</t>
  </si>
  <si>
    <t>32 Chinese cities (27 provincial cities and 5 cities under state planning)</t>
  </si>
  <si>
    <t>Knowledge, learning and practice in north-south practitioner to practitioner municipal partnerships</t>
  </si>
  <si>
    <t>Johnson and Wilson</t>
  </si>
  <si>
    <t>learning, mutuality, municipal partnerships, action learning spaces, institutionalisation</t>
  </si>
  <si>
    <t>Environment (or public) health</t>
  </si>
  <si>
    <t>Kampala, Uganda and Kirklees, Huddersfield, UK; Iganga, Eastern Uganda and Daventry, North Hamptonshier, UK</t>
  </si>
  <si>
    <t>Devers-Kanoglu</t>
  </si>
  <si>
    <t>Municipal partnerships, informal learning, global education, education for sustainable development, transformative learning</t>
  </si>
  <si>
    <t>Sustainable development</t>
  </si>
  <si>
    <t xml:space="preserve">Germany; Amstelveen, Netherlands and Villa El Salvador, Peru; Charlesbourg, Canada and Ovalle, Chile; Yokohama, Japan and Penang, Malaysia; Dutch municipalities and others; Daventry, UK and Inganga, Uganda and Kirklees, UK and Kampala, Uganda </t>
  </si>
  <si>
    <t>Ethnic and cultural diversity</t>
  </si>
  <si>
    <t>Van Ewijk, et al.</t>
  </si>
  <si>
    <t>Benin, Indonesia, knowledge circulation, local governance, municipal international cooperation, municipal partnerships, mutual learning, Nicaragua, policy mobility, South Africa, the Netherlands</t>
  </si>
  <si>
    <t>Different municipalities from South Africa, Nicaragua, Indonesia, Benin, and the Netherlands</t>
  </si>
  <si>
    <t>learning cities, knowledge, city to city, urban development, competititiveness, institutional capacity</t>
  </si>
  <si>
    <t>Bilbao, Spain, Seattle, Washington, Curitiba, Brazil</t>
  </si>
  <si>
    <t>Various</t>
  </si>
  <si>
    <t>twinning, city to city cooperation, north-south partnerships, learning, capacity building, mutuality, local governments, municipalities</t>
  </si>
  <si>
    <t>Amstelveen, Netherlands and Villa El Salvador, Peru; Utrecht, NL and Leon, Nicaragya; Oudtshoorn, South Africa and Alphen aan den Rijn, NL</t>
  </si>
  <si>
    <t>Baker and McGuirk</t>
  </si>
  <si>
    <t>Royal Geographical Society</t>
  </si>
  <si>
    <t>governance, homelessness, housing first, learning, mobilities, Walter Benjamin</t>
  </si>
  <si>
    <t>Homelesness</t>
  </si>
  <si>
    <t>New York - Australia</t>
  </si>
  <si>
    <t>American Journal of Political Sc ience</t>
  </si>
  <si>
    <t>Butler, et al.</t>
  </si>
  <si>
    <t>Zoning and home foreclosure policies</t>
  </si>
  <si>
    <t>Cook and Ward</t>
  </si>
  <si>
    <t>Sports</t>
  </si>
  <si>
    <t>Manchester, UK and other cities that hosted/bidding for major sporting events</t>
  </si>
  <si>
    <t>Relational Comparisons: The Assembling of Cleveland's Waterfront Plan</t>
  </si>
  <si>
    <t>Conditional cash transfers, anti poverty policy, workforce, social policy</t>
  </si>
  <si>
    <t>Peck and Theodore</t>
  </si>
  <si>
    <t>Geoforum</t>
  </si>
  <si>
    <t>infrastructure, expressways, urban, planning, policy</t>
  </si>
  <si>
    <t>Farmer and Perl</t>
  </si>
  <si>
    <t>Urban Research and Practice</t>
  </si>
  <si>
    <t>Vancouver, Canada (and 20 other cities)</t>
  </si>
  <si>
    <t>Hatch and Mead</t>
  </si>
  <si>
    <t>Public Policy and Administration</t>
  </si>
  <si>
    <t>local government, policy entrepreneur, policy learning, policy making, policy repeal and regional</t>
  </si>
  <si>
    <t>City ordinance</t>
  </si>
  <si>
    <t>7 cities in Cuyahoga Country, Ohio</t>
  </si>
  <si>
    <t>Anti poverty policy</t>
  </si>
  <si>
    <t>New York - Mexico City</t>
  </si>
  <si>
    <t>Kalliomaki</t>
  </si>
  <si>
    <t>Planning Theory and Practice</t>
  </si>
  <si>
    <t>travelling planning idea, transnational policy learning, strategic bridge building, urban growth management, Oregon's urban grwoth boundary, Tampere City region</t>
  </si>
  <si>
    <t>Tampere, Sweden and Oregon, USA</t>
  </si>
  <si>
    <t>Urban growth management</t>
  </si>
  <si>
    <t>Utrecht, the Netherlands and Leon, Nicaragua</t>
  </si>
  <si>
    <t>city to city partnerships, local governance, mutual learning, the Netherlands, Morocco, Turkey</t>
  </si>
  <si>
    <t>Casablanca (Morocco), Zeist-Berkane
(Morocco), Meppel–Al Hoceima (Morocco),
Amsterdam–Kocaeli (Turkey) and Haarlem–Emirdag˘ (Turkey); Emirdag (Turkey), Berkane (Morocco) and Al Hoceima
(Morocco) through co-operation with their partner municipalities in the Netherlands; Kocaeli
(Turkey) and Amsterdam (the Netherlands); Casablanca (Morocco) and Rotterdam (the Netherlands);
Berkane and Al Hoceima (Morocco) through
the exchange with Zeist and Meppel (the Netherlands).</t>
  </si>
  <si>
    <t>Harare, Zimbabwe, Lusaka, Zambia, Windhoek, Namibia and Durban, Soith Africa</t>
  </si>
  <si>
    <t>Urban planning</t>
  </si>
  <si>
    <t>Comparative urbanism, policy transfer, policy mobilities, waterfront development</t>
  </si>
  <si>
    <t>Local Government Studies</t>
  </si>
  <si>
    <t>Wilson and Johnson</t>
  </si>
  <si>
    <t>Bradlow</t>
  </si>
  <si>
    <t>International Development Planning Review</t>
  </si>
  <si>
    <t>housing, social movements, bureaucracy, institutional learning, resettlement</t>
  </si>
  <si>
    <t>Wolman and Page</t>
  </si>
  <si>
    <t>Governance: An International Journal of Policy, Administration, and Institutions</t>
  </si>
  <si>
    <t>Mocca</t>
  </si>
  <si>
    <t>Transnational municipalism, urban policy mobilities, local governments, urban sustainability, Europe</t>
  </si>
  <si>
    <t>Practitioner, partnership, mutuality, learning, individuals, organisations</t>
  </si>
  <si>
    <t>Sonesson and Norden</t>
  </si>
  <si>
    <t>education for sustainable development, global development, global learning, Municipal Partnership programme, mutual South-North partnership, non-formal learning, SDG 17, tranformational learning</t>
  </si>
  <si>
    <t>Education for sustainable development</t>
  </si>
  <si>
    <t>How learning aggregates: a social network analysis of learning between Swedish municipalities</t>
  </si>
  <si>
    <t>Transport policy in Australia—evolution, learning, and policy transfer</t>
  </si>
  <si>
    <t>Bray, et al.</t>
  </si>
  <si>
    <t>Transport policy, policy transfer, Australian metropolitan areas, policy formulation mode, policy instruments</t>
  </si>
  <si>
    <t>Carolini, et al.</t>
  </si>
  <si>
    <t>Environment and Planning C: Politics and Space</t>
  </si>
  <si>
    <t>Knowledge, learning, south-south cooperation, south america, water management</t>
  </si>
  <si>
    <t>LEARNING FROM SUCCESS: ARE SUCCESSFUL GOVERNMENTS ROLE MODELS?</t>
  </si>
  <si>
    <t>Boulanger and Nagorny</t>
  </si>
  <si>
    <t>International Journal of Sustainable Development and Planning</t>
  </si>
  <si>
    <t xml:space="preserve">
Studying policy diffusion at the individual level: Experiments on nationalistic biases in information seeking</t>
  </si>
  <si>
    <t>Gonzales</t>
  </si>
  <si>
    <t>Gruber</t>
  </si>
  <si>
    <t>Cogitatio</t>
  </si>
  <si>
    <t>Central and Eastern Europe; Danube Region; EU-internal mobility; INTERREG; organizational learning; transnational
cooperation; youth migration</t>
  </si>
  <si>
    <t>Tan, et al.</t>
  </si>
  <si>
    <t>smart city; policy transfer; transboundary learning; ASEAN; ASCN; enablers; barriers; motivations</t>
  </si>
  <si>
    <t>International Journal of Public Sector Management</t>
  </si>
  <si>
    <t>Local government, innovation, globalization, Denmark</t>
  </si>
  <si>
    <t>Salskov-Iversen</t>
  </si>
  <si>
    <t>Lundin, et al.</t>
  </si>
  <si>
    <t>Public Administration</t>
  </si>
  <si>
    <t>Environment and Planning A</t>
  </si>
  <si>
    <t>Bellinson and Chu</t>
  </si>
  <si>
    <t>Mumbai, India and Nairobi, Kenya</t>
  </si>
  <si>
    <t>Urban Development</t>
  </si>
  <si>
    <t>Urban regeneration policy</t>
  </si>
  <si>
    <t>United Kingdom</t>
  </si>
  <si>
    <t>Bilbao and Barcelona, Spain (and other cities)</t>
  </si>
  <si>
    <t>The promise of proximity: The politics of knowledge and learning in South–South cooperation between water operators</t>
  </si>
  <si>
    <t>Salta, Argentina and Brasilia, Brazil</t>
  </si>
  <si>
    <t>climate change, good practice, learning, mentoring, replication, urban sustainability transition</t>
  </si>
  <si>
    <t>Low-Carbon transition</t>
  </si>
  <si>
    <t>Birmingham, UK, Cremona, Hamburg, Lille, Malmo, Manchester, Torino</t>
  </si>
  <si>
    <t>climate change, resilience, transnational municipal networks, urban governance, innovation, learning</t>
  </si>
  <si>
    <t>Berkley and Rotterdam</t>
  </si>
  <si>
    <t>bus rapid transit, policy tourism, South African urbanism, urban policy
mobilities</t>
  </si>
  <si>
    <t>Bogot, Colombia and South Africa (Johannesburg and Cape Town)</t>
  </si>
  <si>
    <t>Policy learning and diffusion of Tokyo’s metropolitan cap-and-trade: making a mandatory reduction of total CO2 emissions work at local
scales</t>
  </si>
  <si>
    <t>How do Public Officials Learn About Policy? A Field Experiment on Policy Diffusion</t>
  </si>
  <si>
    <t>An analysis of learning interactions in a cross-border network for sustainable urban neighbourhood development</t>
  </si>
  <si>
    <t>Amsterdam, the Netherlands</t>
  </si>
  <si>
    <t xml:space="preserve">Name of journal </t>
  </si>
  <si>
    <t>Policy Studies</t>
  </si>
  <si>
    <t>Takao</t>
  </si>
  <si>
    <t>policy diffusion, policy learning, climate change, cap-and-trade, Tokyo</t>
  </si>
  <si>
    <t>Tokyo, Japan</t>
  </si>
  <si>
    <t>Research and Politics</t>
  </si>
  <si>
    <t>policy diffusion, experiment, Europe</t>
  </si>
  <si>
    <t>Political Reserch Quarterly</t>
  </si>
  <si>
    <t>Pereira</t>
  </si>
  <si>
    <t>British Journal of Political Science</t>
  </si>
  <si>
    <t>policy learning; partisanship; field experiment; policy diffusion; American politics</t>
  </si>
  <si>
    <t>Valkering, et al.</t>
  </si>
  <si>
    <t>Sustainable developmentUrban developmentLearning networksJoint learningKnowledge boundaries</t>
  </si>
  <si>
    <t>Einstein, et al.</t>
  </si>
  <si>
    <t>City learning: Evidence of Policy Information Diffusion from a Survey of US Mayors</t>
  </si>
  <si>
    <t>policy diffusion, local politics, urban politics, mayors</t>
  </si>
  <si>
    <t>Mayors learning across borders: the international networks of municipalities in East-Central Europe</t>
  </si>
  <si>
    <t>Baldersheim, et al.</t>
  </si>
  <si>
    <t>Regional &amp; Federal Studies</t>
  </si>
  <si>
    <t>Ansell, et al.</t>
  </si>
  <si>
    <t>Local government; learning; social network analysis; Sweden; public administration</t>
  </si>
  <si>
    <t>Europe</t>
  </si>
  <si>
    <t>Sweden</t>
  </si>
  <si>
    <t xml:space="preserve">Czech Republic, Poland, Slovakia </t>
  </si>
  <si>
    <t>China (and other cities outside China)</t>
  </si>
  <si>
    <t>Sydney, Melbourne, Brisbane, Perth, Adelaide</t>
  </si>
  <si>
    <t>Waterfront redevelopment</t>
  </si>
  <si>
    <t>Cleveland, Ohio (learning from other cities e.g. Baltimore and Chicago)</t>
  </si>
  <si>
    <t>Iganga Town Council (Uganda) and Daventry District Council (UK) and Kampala City Council (Uganda) and Kirklees Metropolitan Council (UK)</t>
  </si>
  <si>
    <t>Denmark</t>
  </si>
  <si>
    <t>Swakopmund, Namibia and Malmo, Sweden</t>
  </si>
  <si>
    <t>Asia</t>
  </si>
  <si>
    <t>Urban neighborhopod development</t>
  </si>
  <si>
    <t>Infrastructure</t>
  </si>
  <si>
    <t>Immigrant inclusion policies</t>
  </si>
  <si>
    <t>Europe (Austria, Belgium, Estonia, Finland, Germany, Hungary, Italy, Netherlands, and Sweden)</t>
  </si>
  <si>
    <t>Solid waste management</t>
  </si>
  <si>
    <t>Cities and towns in Danube Region</t>
  </si>
  <si>
    <t>Eurogeo Meuse-Rhine region (Germany, Netherlands, Belgium)</t>
  </si>
  <si>
    <t>United States</t>
  </si>
  <si>
    <t>Climate Change</t>
  </si>
  <si>
    <t xml:space="preserve">Climate Change </t>
  </si>
  <si>
    <t>Urban strategic planning</t>
  </si>
  <si>
    <t>Water management</t>
  </si>
  <si>
    <t>City ordinances</t>
  </si>
  <si>
    <t>Immigration</t>
  </si>
  <si>
    <t>City learning</t>
  </si>
  <si>
    <t>planning</t>
  </si>
  <si>
    <t>innovation</t>
  </si>
  <si>
    <t>learning</t>
  </si>
  <si>
    <t>city to city learning</t>
  </si>
  <si>
    <t>policy transfer</t>
  </si>
  <si>
    <t>municipal partnerships</t>
  </si>
  <si>
    <t>policy diffusion</t>
  </si>
  <si>
    <t>policy mobilities</t>
  </si>
  <si>
    <t>peer learning</t>
  </si>
  <si>
    <t>city to city cooperation</t>
  </si>
  <si>
    <t>social network analysis</t>
  </si>
  <si>
    <t>study tours</t>
  </si>
  <si>
    <t>cycling</t>
  </si>
  <si>
    <t>capacity building</t>
  </si>
  <si>
    <t>urban transport</t>
  </si>
  <si>
    <t>organizational learning</t>
  </si>
  <si>
    <t>mutuality</t>
  </si>
  <si>
    <t>local governance</t>
  </si>
  <si>
    <t>morocco</t>
  </si>
  <si>
    <t>turkey</t>
  </si>
  <si>
    <t>the netherlands</t>
  </si>
  <si>
    <t>local governament</t>
  </si>
  <si>
    <t>replication</t>
  </si>
  <si>
    <t>europe</t>
  </si>
  <si>
    <t>policy learning (including transnational policy learning and policy learning and competition)</t>
  </si>
  <si>
    <t>climate change , including adaptation and resilience</t>
  </si>
  <si>
    <t>Within Europe</t>
  </si>
  <si>
    <t>Within South America</t>
  </si>
  <si>
    <t>Within North America</t>
  </si>
  <si>
    <t>Urban  planning</t>
  </si>
  <si>
    <t>No</t>
  </si>
  <si>
    <t>Authors</t>
  </si>
  <si>
    <t>Frequency</t>
  </si>
  <si>
    <t>Percentage</t>
  </si>
  <si>
    <t>Total</t>
  </si>
  <si>
    <t>Year of Publication</t>
  </si>
  <si>
    <t>Name of Journal</t>
  </si>
  <si>
    <t>Individual keywords</t>
  </si>
  <si>
    <t>others (unique keywords)</t>
  </si>
  <si>
    <t>Thematic focus</t>
  </si>
  <si>
    <t>City learning (general)</t>
  </si>
  <si>
    <t>GENERAL RESULTS</t>
  </si>
  <si>
    <t xml:space="preserve">Geographical Location of C2C </t>
  </si>
  <si>
    <t>Europe and North America</t>
  </si>
  <si>
    <t>Europe and Africa</t>
  </si>
  <si>
    <t>Within Asia</t>
  </si>
  <si>
    <t>Within Africa</t>
  </si>
  <si>
    <t>Between Europe and South America</t>
  </si>
  <si>
    <t>Between Africa and South America</t>
  </si>
  <si>
    <t>Within Australia</t>
  </si>
  <si>
    <t>Between North America and Australia</t>
  </si>
  <si>
    <t>Between Europe and Asia</t>
  </si>
  <si>
    <t>Between Asia and Africa</t>
  </si>
  <si>
    <t>Between North America and South America</t>
  </si>
  <si>
    <t>Table 2. Distribution of articles according to journal</t>
  </si>
  <si>
    <t>Table 1: Distribution of articles according to year of publication</t>
  </si>
  <si>
    <t>Table 4. Distribution of articles according to thematic focus</t>
  </si>
  <si>
    <t>Process</t>
  </si>
  <si>
    <t>Policy transfer</t>
  </si>
  <si>
    <t>Peer to peer learning</t>
  </si>
  <si>
    <t>Policy diffusion</t>
  </si>
  <si>
    <t>No.</t>
  </si>
  <si>
    <t>Table 6. Definitions of C2C learning</t>
  </si>
  <si>
    <t>Definitions of C2C learning</t>
  </si>
  <si>
    <t>SPECIFIC RESULTS: CONCEPTUAL ANALYSIS</t>
  </si>
  <si>
    <t>Table 7. Definitions of learning</t>
  </si>
  <si>
    <r>
      <t xml:space="preserve">C2C learning is “a structured, yet flexible </t>
    </r>
    <r>
      <rPr>
        <b/>
        <sz val="9"/>
        <color theme="1"/>
        <rFont val="Calibri"/>
        <family val="2"/>
        <scheme val="minor"/>
      </rPr>
      <t>process</t>
    </r>
    <r>
      <rPr>
        <sz val="9"/>
        <color theme="1"/>
        <rFont val="Calibri"/>
        <family val="2"/>
        <scheme val="minor"/>
      </rPr>
      <t xml:space="preserve"> of acquiring new knowledge, willingly shared by skilled, experienced practitioners and their collaborative partners, in an empowering manner, among two or more cities or towns, in order to improve municipal service delivery and good governance”.</t>
    </r>
  </si>
  <si>
    <r>
      <t>C2C learning is an interaction and learning [</t>
    </r>
    <r>
      <rPr>
        <b/>
        <sz val="9"/>
        <color theme="1"/>
        <rFont val="Calibri"/>
        <family val="2"/>
        <scheme val="minor"/>
      </rPr>
      <t>process</t>
    </r>
    <r>
      <rPr>
        <sz val="9"/>
        <color theme="1"/>
        <rFont val="Calibri"/>
        <family val="2"/>
        <scheme val="minor"/>
      </rPr>
      <t>] among cities and their related stakeholders that is multidirectional, radial, dynamic, iterative, and democratic.</t>
    </r>
  </si>
  <si>
    <t>Policy learning</t>
  </si>
  <si>
    <t>Policy transfer and governance learning</t>
  </si>
  <si>
    <t>Shefer (2019)</t>
  </si>
  <si>
    <t>Learning concept, theory, or framework used</t>
  </si>
  <si>
    <t>Government learning</t>
  </si>
  <si>
    <t>Haupt, et al. (2020)</t>
  </si>
  <si>
    <t>Moodley (2019)</t>
  </si>
  <si>
    <t>Calzada (2020)</t>
  </si>
  <si>
    <t>Organizational learning</t>
  </si>
  <si>
    <t>Policy tourism</t>
  </si>
  <si>
    <t>Boulanger and Nagorny (2018)</t>
  </si>
  <si>
    <t>Mocca (2018)</t>
  </si>
  <si>
    <t>Cook and Ward (2012)</t>
  </si>
  <si>
    <t>Tan, et al. (2021)</t>
  </si>
  <si>
    <t>Farmer and Perl (2018)</t>
  </si>
  <si>
    <t>Differences in learning practices and values in north-south city partnerships: Towards a broader understanding of mutuality</t>
  </si>
  <si>
    <t>Table 3. Distribution of articles according to keywords used (in the article)</t>
  </si>
  <si>
    <t>Table 5. Distribution of articles according to geographical locations</t>
  </si>
  <si>
    <t>Municipal partnerships, including decentralized cooperation</t>
  </si>
  <si>
    <t>Gruber (2021)</t>
  </si>
  <si>
    <t>Institutional learning processes take place within the bounds of formal institutions (Bradlaw, 2015)</t>
  </si>
  <si>
    <t>Government learning looks at how public officials (who) learn policy or process related ideas (what) for organizational or program change (Bennett and Howlett, 1992 in Lee, 2019)</t>
  </si>
  <si>
    <t>Replication as a process in which projects, programs, policies, administrative
arrangements or technologies are diffused between and/or inside the same or different levels of government in order to copy and/or adapt them to their own context with the aim to make the urban low-carbon transition quicker, cheaper and thus more effective (Boulanger and Nagorny, 2018)</t>
  </si>
  <si>
    <t>Qualitative</t>
  </si>
  <si>
    <t>No indication</t>
  </si>
  <si>
    <t>Quantitative</t>
  </si>
  <si>
    <t>Mixed method</t>
  </si>
  <si>
    <t xml:space="preserve">Research strategy </t>
  </si>
  <si>
    <t>Learning</t>
  </si>
  <si>
    <t>Policy change</t>
  </si>
  <si>
    <t>Policy adoption</t>
  </si>
  <si>
    <t>Table 8. Distribution of articles according to learning concept, theory, or framework used, inclusing definitions</t>
  </si>
  <si>
    <t>Interviews</t>
  </si>
  <si>
    <t>Survey</t>
  </si>
  <si>
    <t>Journal article title</t>
  </si>
  <si>
    <t>Interviews and participant observation</t>
  </si>
  <si>
    <t>Interviews and survey</t>
  </si>
  <si>
    <t>Interviews and field visits</t>
  </si>
  <si>
    <t>Interviews and focus group discussions</t>
  </si>
  <si>
    <t>Interviews and report validation</t>
  </si>
  <si>
    <t>Report validation</t>
  </si>
  <si>
    <t>Interviews, focus group discussions, and participant observation</t>
  </si>
  <si>
    <t>Interviews, field visits, and participant observation</t>
  </si>
  <si>
    <t>Primary data</t>
  </si>
  <si>
    <t>Document analysis</t>
  </si>
  <si>
    <t>Secondary data</t>
  </si>
  <si>
    <t>Survey and document analysis</t>
  </si>
  <si>
    <t>Survey and interviews</t>
  </si>
  <si>
    <t>Survey, ethnographic field work, and participant observation</t>
  </si>
  <si>
    <t>Subtotal</t>
  </si>
  <si>
    <t>Social network analysis</t>
  </si>
  <si>
    <t>Regression analysis</t>
  </si>
  <si>
    <t>Coding</t>
  </si>
  <si>
    <t>Thematic analysis</t>
  </si>
  <si>
    <t>Content analysis</t>
  </si>
  <si>
    <t>Nvivo (Qualitative analysis)</t>
  </si>
  <si>
    <t>Systematic process analysis</t>
  </si>
  <si>
    <t>Coding and thematic analysis</t>
  </si>
  <si>
    <t>Cross case and within case analysis</t>
  </si>
  <si>
    <t>Quantitative socal network analysis, exponential random graph model)</t>
  </si>
  <si>
    <t>Social network analysis, quadratic assignment procedure</t>
  </si>
  <si>
    <t>Data analysis techniques</t>
  </si>
  <si>
    <t>Logit analysis, including exponential random graph model (ERGM) network models</t>
  </si>
  <si>
    <t>Phenomenographic approach, contextual analysis</t>
  </si>
  <si>
    <t>Research strategy</t>
  </si>
  <si>
    <t>Climate managers and policy consultants</t>
  </si>
  <si>
    <t>Civil servants</t>
  </si>
  <si>
    <t>Elected offciails, local officials, private suppliers, consultant firms, residents, interest groups, academics</t>
  </si>
  <si>
    <t>Government agencies, enterpises, media, non profits, and international organizations</t>
  </si>
  <si>
    <t>Civil servants, transport advocates, consultants, academics, industry, politicians</t>
  </si>
  <si>
    <t>Local authorities, NGOS, CBOs, private sector, academic/research, education</t>
  </si>
  <si>
    <t>Public sector, private sector, independent experts</t>
  </si>
  <si>
    <t>City decisionmakers and practitioners</t>
  </si>
  <si>
    <t>Local public and private actors</t>
  </si>
  <si>
    <t>Transport planners, consultants, other stakeholders</t>
  </si>
  <si>
    <t>Water operators</t>
  </si>
  <si>
    <t>Councillors, policy entrepreneours, city staff, consultants, and media</t>
  </si>
  <si>
    <t>Spatial planning office; embassy; architectural firm</t>
  </si>
  <si>
    <t>Local government officials, city federations, and communities</t>
  </si>
  <si>
    <t>Type of actors</t>
  </si>
  <si>
    <t>Local government administrators, local political leaders</t>
  </si>
  <si>
    <t>Hosts/visted and visiting/tourists</t>
  </si>
  <si>
    <t>Lighthouse and fellow/follower cities</t>
  </si>
  <si>
    <t>Sources/senders and seekers/receivers/receipients</t>
  </si>
  <si>
    <t>Authors and Year of Publication</t>
  </si>
  <si>
    <t>Lee and Van de Meene (2012); Wolman and Page (2002); Shefer (2009)</t>
  </si>
  <si>
    <t>Wood (2014); Gonzales (2010); Ndebele, et al. (2020)</t>
  </si>
  <si>
    <t>Pioneers/leaders and followers/laggards</t>
  </si>
  <si>
    <t>Available opportunities and incentives e.g. through membership in associations and available funding</t>
  </si>
  <si>
    <t>Individual factors e.g. accruing reputational capital and taking on a professional challenge</t>
  </si>
  <si>
    <t>Legitimization and influence e.g. having reference cases to justify policies and reinforce agendas</t>
  </si>
  <si>
    <t>Altruism and solidarity through contribution to local development and provision of technical assistance</t>
  </si>
  <si>
    <t>City branding</t>
  </si>
  <si>
    <t>Competitive and coercive mechanisms, which can be influenced by local officials; economic support; and topdown planning</t>
  </si>
  <si>
    <t>Haupt (2020); Shefer (2009)</t>
  </si>
  <si>
    <t>Bray, et al. (2011); Tan, et al. (2011)</t>
  </si>
  <si>
    <t>Bontenbal (2013)</t>
  </si>
  <si>
    <t>Cook and Ward (2012); Johnson and Wilson (2006); Bontenbal (2013)</t>
  </si>
  <si>
    <t>Haupt (2020); Baldersheim, et al. (2002); Cook and Ward (2012); Salskov-Iverson (2006); Pojani and Stead (2014); Marsden, et al. (2012); Marsden, et al. (2011)</t>
  </si>
  <si>
    <t>Mocca (2018); Bray, et al. (2011); Marsden, et al. (2011)</t>
  </si>
  <si>
    <t>Salskov-Iverson (2006);  Baldersheim, et al. (2002); Pojani and Stead (2014); Marsden, et al. (2012); Marsden, et al. (2011)</t>
  </si>
  <si>
    <t>Local problems and pressures e.g. strategic need,  policy failure, or project collapse</t>
  </si>
  <si>
    <t>Multi-actor</t>
  </si>
  <si>
    <t>Ilgen, et al. (2019)</t>
  </si>
  <si>
    <t>Ndebele, et al. (2020)</t>
  </si>
  <si>
    <t>Carolini, et al. (2018)</t>
  </si>
  <si>
    <t>Moodley (2019); Moodley (2020)</t>
  </si>
  <si>
    <t>Valkering, et al. (2013)</t>
  </si>
  <si>
    <t>Marsden, et al. (2011)</t>
  </si>
  <si>
    <t>Ma (2017)</t>
  </si>
  <si>
    <t>Glaser and Brommelstroet (2020)</t>
  </si>
  <si>
    <t>Devers-Kanoglu (2009)</t>
  </si>
  <si>
    <t>Bray, et al. (2011)</t>
  </si>
  <si>
    <t>Pojani and Stead (2014)</t>
  </si>
  <si>
    <t>Montero (2017)</t>
  </si>
  <si>
    <t>Sheldrick, et al. (2017)</t>
  </si>
  <si>
    <t>Policy actors and politicians</t>
  </si>
  <si>
    <t>Wood (2014); Bray, et al. (2011)</t>
  </si>
  <si>
    <t>Policy actors and policy consultants</t>
  </si>
  <si>
    <t>City or municipal officers/officials, including mayors</t>
  </si>
  <si>
    <t>Public, private, and civil society actors</t>
  </si>
  <si>
    <t>Van Ewijk (2016); Shefer (2019)</t>
  </si>
  <si>
    <t>Public actors and scientific institutions (universities)</t>
  </si>
  <si>
    <t>Project partners and beneficiaries</t>
  </si>
  <si>
    <t>Learning content</t>
  </si>
  <si>
    <t>Cycling</t>
  </si>
  <si>
    <t>Public bicycle programs</t>
  </si>
  <si>
    <t>Marsden, et al. (2011); Marsden, et al. (2012)</t>
  </si>
  <si>
    <t>Bus rapid transit system</t>
  </si>
  <si>
    <t>Cap and trade systems</t>
  </si>
  <si>
    <t>Takao (2014)</t>
  </si>
  <si>
    <t>Transport strategies</t>
  </si>
  <si>
    <t>Learning means</t>
  </si>
  <si>
    <t>Calzada (2020); Valkering, et al. (2013); Johnson and Wilson (2006); Boulanger and Nagorny (2018); Gruber (2021); Ndebele, et al. (2020)</t>
  </si>
  <si>
    <t xml:space="preserve">Funded projects e.g. European Commission Horizon 2020 Programme or Interreg </t>
  </si>
  <si>
    <t>Finance institutions e.g. World Bank</t>
  </si>
  <si>
    <t>Wilson and Johnson (2007); Johnson and Wilson (2009)</t>
  </si>
  <si>
    <t>Transnational networks e.g. C40 Cities Climate Leadership Group, Cities for Climate Protection Program; ASEAN Smart Cities Network; Slum/Shack Dwellers International; International United Cities and Local Governments</t>
  </si>
  <si>
    <t>Glaser and Brommelstroet (2020); Glaser, et al. (2020); Sheldrick, et al. (2017)</t>
  </si>
  <si>
    <t>Wood (2014); Montero (2017)</t>
  </si>
  <si>
    <t>Legislative, policy, and administrative developments</t>
  </si>
  <si>
    <t>Perkins and Machnamy (2019)</t>
  </si>
  <si>
    <t>Climate</t>
  </si>
  <si>
    <t>Transport policy innovations</t>
  </si>
  <si>
    <t>Sub total</t>
  </si>
  <si>
    <t>Others</t>
  </si>
  <si>
    <t>Learning motivations (multiple options)</t>
  </si>
  <si>
    <t>Opportunity to learn and share knowledge with other cities, including getting inspiration from best practices and receiving review of work from others</t>
  </si>
  <si>
    <t>SPECIFIC RESULTS: METHODOLOGICAL ANALYSIS</t>
  </si>
  <si>
    <t>SPECIFIC RESULTS: CONTEXT ANALYSIS</t>
  </si>
  <si>
    <t>Search, discussions, recontextualization, reflection, collaboration</t>
  </si>
  <si>
    <t>Information seeking</t>
  </si>
  <si>
    <t>Lee and van de Meene (2012)</t>
  </si>
  <si>
    <t>Moodley (2020)</t>
  </si>
  <si>
    <t>Kalliomaki (2018)</t>
  </si>
  <si>
    <t>Johnson and Wilson (2016)</t>
  </si>
  <si>
    <t>Reflection, deeper learning; replication and adoption</t>
  </si>
  <si>
    <t>Baldersheim, et al. (2002)</t>
  </si>
  <si>
    <t>Wilson and Johnson (2007)</t>
  </si>
  <si>
    <t>Campbell (2009)</t>
  </si>
  <si>
    <t>Wolman and Page (2002)</t>
  </si>
  <si>
    <t>Communications, processing, assessing, and utilizing of information</t>
  </si>
  <si>
    <t>Learning, application, and sharing</t>
  </si>
  <si>
    <t>Search, establishing links, and commitment to change</t>
  </si>
  <si>
    <t>Campbell (2009); Cook and Ward (2011)</t>
  </si>
  <si>
    <t>Shefer (2009); Baldersheim, et al. (2002); Ilgen, et al. (2019)</t>
  </si>
  <si>
    <t>Webinars</t>
  </si>
  <si>
    <t>Workshops</t>
  </si>
  <si>
    <t>Site visits/study tours</t>
  </si>
  <si>
    <t>Funded projects</t>
  </si>
  <si>
    <t>Peer networks</t>
  </si>
  <si>
    <t>Mentorship</t>
  </si>
  <si>
    <t>Carolini, et al. (2018); Wood (2014); Van Lindert (2009); Farmer and Perl (2018); Van Ewijk (2016); Moodlet (2019); Moodley (2020); Ndebele, et al. (2020); Ilgen, et al. (2019); Haupt (2020)</t>
  </si>
  <si>
    <t>Conditions</t>
  </si>
  <si>
    <t>Similarity</t>
  </si>
  <si>
    <t>Diversity</t>
  </si>
  <si>
    <t xml:space="preserve">Frequency </t>
  </si>
  <si>
    <t>Resources</t>
  </si>
  <si>
    <t>Time</t>
  </si>
  <si>
    <t>Proximity</t>
  </si>
  <si>
    <t xml:space="preserve">Complexity </t>
  </si>
  <si>
    <t>Policy outcomes</t>
  </si>
  <si>
    <t>Policy failure</t>
  </si>
  <si>
    <t>Kalliomaki (2008)</t>
  </si>
  <si>
    <t>Van Ewijk, et al. (2015)</t>
  </si>
  <si>
    <t>Lundin, et al. (2015); Carolini, et al. (2018)</t>
  </si>
  <si>
    <t>Power relations</t>
  </si>
  <si>
    <t>Political capacity</t>
  </si>
  <si>
    <t>Risk aversion</t>
  </si>
  <si>
    <t>Sheldrick, et al. (2917)</t>
  </si>
  <si>
    <t>Limited learning</t>
  </si>
  <si>
    <t>Bradlow (2015)</t>
  </si>
  <si>
    <t>Effects</t>
  </si>
  <si>
    <t>C2C cooperation</t>
  </si>
  <si>
    <t>City exchanges</t>
  </si>
  <si>
    <t>Networks</t>
  </si>
  <si>
    <t>Transnational networking initiatives</t>
  </si>
  <si>
    <t>Local authorities</t>
  </si>
  <si>
    <t>Municipal international cooperation</t>
  </si>
  <si>
    <t>Glaser, et al. (2020); Pereira (2021); Wolman and Page (2002); Wilson and Johnson (2007); Butler, et al. (2015); Baldersheim, et al. (2002); Einstein, et al. (2019); Johnson and Wilson (2006);</t>
  </si>
  <si>
    <t>Betsill and Bulkeley (2004)</t>
  </si>
  <si>
    <t>Urban planning practitioners</t>
  </si>
  <si>
    <t>Roles of city actors</t>
  </si>
  <si>
    <t>Other roles</t>
  </si>
  <si>
    <t>Haupt (2020)</t>
  </si>
  <si>
    <t>Marsden, et al. (2012)</t>
  </si>
  <si>
    <t>Haupt (2020); Carolini, et al. (2018); Moodley (2019); Moodley (2020); Ilgen, et al. (2019); Johnson and Wilson (2006); Mocca (2018)</t>
  </si>
  <si>
    <t>Mentors/teachers and mentees/learners, including mutual learning</t>
  </si>
  <si>
    <t>Curiosity</t>
  </si>
  <si>
    <t>Shefer (2009)</t>
  </si>
  <si>
    <t>Shefer (2009); Marsden, et al. (2012); Marsden, et al. (2011); Sheldrick, et al. (2017); Takao (2014)</t>
  </si>
  <si>
    <t xml:space="preserve">Policy makers </t>
  </si>
  <si>
    <t>Ansell, et al. (2017); Lundin, et al. (2015); Tan, et al. (2021)</t>
  </si>
  <si>
    <t>Elected and non-elected officials</t>
  </si>
  <si>
    <t>Legislators</t>
  </si>
  <si>
    <t>Networks as knowledge brokers, process  facilitators, or as learning environments</t>
  </si>
  <si>
    <t>Policy ideas and technical solutions</t>
  </si>
  <si>
    <t>Others topics</t>
  </si>
  <si>
    <t>Partnership or cooperation programmes e.g. UN's Global Water Operator's Partnerships Alliance, Municipal Partnership Programme if the Swedish International Center for Local Democracy; LOGO East and LOGO South</t>
  </si>
  <si>
    <t>Carolini, et al. (2018); Sonnesson and Norden (2020); Van Ewijk (2012); Van Ewijk, et al. (2015); Bontenbal (2013); Devers-Kanoglu (2009); Van Lindert (2009); Van Ewijk (2016); Shefer (2019)</t>
  </si>
  <si>
    <t>Qualitative (n=41)</t>
  </si>
  <si>
    <t>Mixed Method (n =4)</t>
  </si>
  <si>
    <t>No indication (n = 7)</t>
  </si>
  <si>
    <t>Mixed method (n=4)</t>
  </si>
  <si>
    <t>No indication (n=7)</t>
  </si>
  <si>
    <t>Ilgen, et al. (2019); Lee and Van de Meene (2012); Shefer (2019); Marsden, et al. (2011); Pojani and Stead (2014); Bontenbal (2013); Farmer and Perl (2018); Tan, et al. (2021); Bray, et al. (2011); Cook and Ward (2012)</t>
  </si>
  <si>
    <t>Venue</t>
  </si>
  <si>
    <t>Glaser and Brommelstroet (2020); Devers-Kanoglu (2009)Bray, et al. (2011); Wolman and Page (2002); Cook and Ward (2012); Baldersheim, et al. (2002); Valkering, et al. (2013); Takao (2014)</t>
  </si>
  <si>
    <t xml:space="preserve">Haupt (2020); Ndebele, et al. (2020); Glaser, et al. (2020); </t>
  </si>
  <si>
    <t xml:space="preserve">Cook and Ward (2011); Baker and Mcguirk (2018); Gonzales (2010); </t>
  </si>
  <si>
    <t>Interlocal learning and tournament</t>
  </si>
  <si>
    <t>Learning as independent variable</t>
  </si>
  <si>
    <t>Dependent variable</t>
  </si>
  <si>
    <t>Innovation diffusion</t>
  </si>
  <si>
    <t>Zhang and Wang (2020)</t>
  </si>
  <si>
    <t xml:space="preserve">Policy diffusion </t>
  </si>
  <si>
    <t>(Learning) exchanges</t>
  </si>
  <si>
    <t>Policy circulation and adoption</t>
  </si>
  <si>
    <t>Learning as dependent variable</t>
  </si>
  <si>
    <t>Independent variable</t>
  </si>
  <si>
    <t>Governance learning</t>
  </si>
  <si>
    <t>Pereira (2021)</t>
  </si>
  <si>
    <t>to understand what contributes to/facilitate learning</t>
  </si>
  <si>
    <t>Effect</t>
  </si>
  <si>
    <t>Policy learning and change</t>
  </si>
  <si>
    <t>Knowledge transfer, learning processes and policy mobilities</t>
  </si>
  <si>
    <t>Butler, et al. (2015)</t>
  </si>
  <si>
    <t>Transnational activities</t>
  </si>
  <si>
    <t>Public sector learning, innovation, and development</t>
  </si>
  <si>
    <t>Salskov-Iversen (2006)</t>
  </si>
  <si>
    <t>Action through learning, resource acquisition and inspiration</t>
  </si>
  <si>
    <t>Wood (2014)</t>
  </si>
  <si>
    <t>Bellinson and Chu (2019)</t>
  </si>
  <si>
    <t>Transnational grassroots networks</t>
  </si>
  <si>
    <t>Knowledge production and learning</t>
  </si>
  <si>
    <t>Sheldrick, et al. (2017); Van Ewijk (2012); Lundin, et al. (2015); Johnson and Wilson (2006); Wilson and Johnson (2007); Valkering, et al. (2013); Butler, et al. (2019); Baldersheim, et al. (2002)</t>
  </si>
  <si>
    <t>Peck and Theodore (2010); Bray, et al. (2011); Kalliomaki (2018)</t>
  </si>
  <si>
    <t>Main research objectives</t>
  </si>
  <si>
    <t>to identify who are the actors involved</t>
  </si>
  <si>
    <t>Ma (2017); Zhang and Wang (2020); Farmer and Perl (2018); Wood (2014); Gruber (2021); Takao (2014)</t>
  </si>
  <si>
    <t>Wolman and Page (2002); Lee and Van de Meene (2012); Marsden, et al. (2011); Gonzales (2010); Calzada (2020)</t>
  </si>
  <si>
    <t>to examine the role of actors involved</t>
  </si>
  <si>
    <t>to identify the motivations of actors</t>
  </si>
  <si>
    <t>to understand the content of learning</t>
  </si>
  <si>
    <t>to understand how C2C learning is understood and defined</t>
  </si>
  <si>
    <t>Moodley (2009)</t>
  </si>
  <si>
    <t>to understand learning processes and mechanisms, including conditions. These cover transfer of knowledge and information, knowledge generation and transmission, knowledge production and reproduction</t>
  </si>
  <si>
    <t>to investigate learning relationships, including mutuality of actors involved</t>
  </si>
  <si>
    <t>to understand how learning processes take place</t>
  </si>
  <si>
    <t>to understand where learning takes place</t>
  </si>
  <si>
    <t>Glaser, et al. (2020)</t>
  </si>
  <si>
    <t>Marsden, et al. (2011); Pojani and Stead (2014); Tan, et al. (2021); Bray, et al. (2011); Sonesson and Norden (2020)</t>
  </si>
  <si>
    <t>Shefer (2019); Ndebele, et al. (2020); Pereira (2021); Betsill and Bulkeley (2004); Van Ewijk, et al. (2015); Butler, et al. (2015); Salskov-Iversen (2006); Bradlow (2015); Perkins and Machnamy (2019)</t>
  </si>
  <si>
    <t>Baldersheim et al. (2002)</t>
  </si>
  <si>
    <t>Marsden, et al. (2012); Wolman and Page (2002); Einstein, et al. (2019)</t>
  </si>
  <si>
    <r>
      <rPr>
        <i/>
        <sz val="10"/>
        <color theme="1"/>
        <rFont val="Calibri"/>
        <family val="2"/>
        <scheme val="minor"/>
      </rPr>
      <t xml:space="preserve">Information seeking/search: </t>
    </r>
    <r>
      <rPr>
        <sz val="10"/>
        <color theme="1"/>
        <rFont val="Calibri"/>
        <family val="2"/>
        <scheme val="minor"/>
      </rPr>
      <t>Marsden, et al. (2012); Lee (2019);</t>
    </r>
    <r>
      <rPr>
        <i/>
        <sz val="10"/>
        <color theme="1"/>
        <rFont val="Calibri"/>
        <family val="2"/>
        <scheme val="minor"/>
      </rPr>
      <t xml:space="preserve"> Knowledge acquisition:</t>
    </r>
    <r>
      <rPr>
        <sz val="10"/>
        <color theme="1"/>
        <rFont val="Calibri"/>
        <family val="2"/>
        <scheme val="minor"/>
      </rPr>
      <t xml:space="preserve"> Cook and Ward (2011); </t>
    </r>
    <r>
      <rPr>
        <i/>
        <sz val="10"/>
        <color theme="1"/>
        <rFont val="Calibri"/>
        <family val="2"/>
        <scheme val="minor"/>
      </rPr>
      <t xml:space="preserve">Information seeking, assessment and utilization: </t>
    </r>
    <r>
      <rPr>
        <sz val="10"/>
        <color theme="1"/>
        <rFont val="Calibri"/>
        <family val="2"/>
        <scheme val="minor"/>
      </rPr>
      <t xml:space="preserve">Wolman and Page (2002); </t>
    </r>
    <r>
      <rPr>
        <i/>
        <sz val="10"/>
        <color theme="1"/>
        <rFont val="Calibri"/>
        <family val="2"/>
        <scheme val="minor"/>
      </rPr>
      <t xml:space="preserve">Knowledge production and learning: </t>
    </r>
    <r>
      <rPr>
        <sz val="10"/>
        <color theme="1"/>
        <rFont val="Calibri"/>
        <family val="2"/>
        <scheme val="minor"/>
      </rPr>
      <t xml:space="preserve">Bradlow (2015); </t>
    </r>
    <r>
      <rPr>
        <i/>
        <sz val="10"/>
        <color theme="1"/>
        <rFont val="Calibri"/>
        <family val="2"/>
        <scheme val="minor"/>
      </rPr>
      <t xml:space="preserve"> Search, sharing and production of knowledge: </t>
    </r>
    <r>
      <rPr>
        <sz val="10"/>
        <color theme="1"/>
        <rFont val="Calibri"/>
        <family val="2"/>
        <scheme val="minor"/>
      </rPr>
      <t xml:space="preserve">Salskov-Iverson (2006);  Knowledge acquisition, use, exchange, sharing and stored: Campbell (2009); knowledge utilization and configuration: Van Ewijk, et al. (2015); </t>
    </r>
    <r>
      <rPr>
        <i/>
        <sz val="10"/>
        <color theme="1"/>
        <rFont val="Calibri"/>
        <family val="2"/>
        <scheme val="minor"/>
      </rPr>
      <t xml:space="preserve">Knolwedge sharing, adoption, and implemention: </t>
    </r>
    <r>
      <rPr>
        <sz val="10"/>
        <color theme="1"/>
        <rFont val="Calibri"/>
        <family val="2"/>
        <scheme val="minor"/>
      </rPr>
      <t xml:space="preserve">Bontenbal (2013); </t>
    </r>
    <r>
      <rPr>
        <i/>
        <sz val="10"/>
        <color theme="1"/>
        <rFont val="Calibri"/>
        <family val="2"/>
        <scheme val="minor"/>
      </rPr>
      <t>Knowledge generation and transmission:</t>
    </r>
    <r>
      <rPr>
        <sz val="10"/>
        <color theme="1"/>
        <rFont val="Calibri"/>
        <family val="2"/>
        <scheme val="minor"/>
      </rPr>
      <t xml:space="preserve"> Moodley (2020)</t>
    </r>
  </si>
  <si>
    <t>to understand specific learning phase/s</t>
  </si>
  <si>
    <t>Pojani and Stead (2014); Wood (2014); Montero (2017); Van Lindert (2009); Gruber (2021); Mocca (2018); Marsden, et al. (2011); Ilgen, et al. (2019); Ansell, et al. (2017); Johnson and Wilson (2009); Carolini, et al. (2018); Ansell; et al. (2017);  Tan, et al. (2021)</t>
  </si>
  <si>
    <t>Authors and year of publication</t>
  </si>
  <si>
    <t>to understand study visits and exchanges as venues for learning</t>
  </si>
  <si>
    <t>Research focus</t>
  </si>
  <si>
    <t>to examine the outcomes and effect of learning, including factors</t>
  </si>
  <si>
    <t>to understand the role of policy tourism</t>
  </si>
  <si>
    <t>to explore the factors for information seeking/search process</t>
  </si>
  <si>
    <t>to examine the enablers, barriers, obstacles, or challenges for learning</t>
  </si>
  <si>
    <t>to understand how political ideology affect policymakers' willingness to learn</t>
  </si>
  <si>
    <t>to understand contextual differences affecting learning processes and outcomes</t>
  </si>
  <si>
    <t>to identify obstacles and opportunities for C2C learning within TMNs</t>
  </si>
  <si>
    <t>to explore the weaknesses and strengths of learning</t>
  </si>
  <si>
    <t>to understand the characteristics of study tours that facilitate learning</t>
  </si>
  <si>
    <t>to examine site conditions for participant learning</t>
  </si>
  <si>
    <t>to explore the receptivity of organizations to individual learning</t>
  </si>
  <si>
    <t>to understand the conditions for learning</t>
  </si>
  <si>
    <t>to examine how partisanship shapes policy learning</t>
  </si>
  <si>
    <t>To explore forces driving international networking</t>
  </si>
  <si>
    <t>To understand specific effects related to:</t>
  </si>
  <si>
    <r>
      <rPr>
        <i/>
        <sz val="10"/>
        <color theme="1"/>
        <rFont val="Calibri"/>
        <family val="2"/>
        <scheme val="minor"/>
      </rPr>
      <t>Policy adoption:</t>
    </r>
    <r>
      <rPr>
        <sz val="10"/>
        <color theme="1"/>
        <rFont val="Calibri"/>
        <family val="2"/>
        <scheme val="minor"/>
      </rPr>
      <t xml:space="preserve"> Haupt (2020); </t>
    </r>
    <r>
      <rPr>
        <i/>
        <sz val="10"/>
        <color theme="1"/>
        <rFont val="Calibri"/>
        <family val="2"/>
        <scheme val="minor"/>
      </rPr>
      <t>Change in beliefs and objectives</t>
    </r>
    <r>
      <rPr>
        <sz val="10"/>
        <color theme="1"/>
        <rFont val="Calibri"/>
        <family val="2"/>
        <scheme val="minor"/>
      </rPr>
      <t xml:space="preserve">: Takao (2014); </t>
    </r>
    <r>
      <rPr>
        <i/>
        <sz val="10"/>
        <color theme="1"/>
        <rFont val="Calibri"/>
        <family val="2"/>
        <scheme val="minor"/>
      </rPr>
      <t>Policy change</t>
    </r>
    <r>
      <rPr>
        <sz val="10"/>
        <color theme="1"/>
        <rFont val="Calibri"/>
        <family val="2"/>
        <scheme val="minor"/>
      </rPr>
      <t xml:space="preserve">: Montero (2017); </t>
    </r>
    <r>
      <rPr>
        <i/>
        <sz val="10"/>
        <color theme="1"/>
        <rFont val="Calibri"/>
        <family val="2"/>
        <scheme val="minor"/>
      </rPr>
      <t>Action</t>
    </r>
    <r>
      <rPr>
        <sz val="10"/>
        <color theme="1"/>
        <rFont val="Calibri"/>
        <family val="2"/>
        <scheme val="minor"/>
      </rPr>
      <t>: Perkins and Machnamy (2019); P</t>
    </r>
    <r>
      <rPr>
        <i/>
        <sz val="10"/>
        <color theme="1"/>
        <rFont val="Calibri"/>
        <family val="2"/>
        <scheme val="minor"/>
      </rPr>
      <t xml:space="preserve">olicy learning and transfer: </t>
    </r>
    <r>
      <rPr>
        <sz val="10"/>
        <color theme="1"/>
        <rFont val="Calibri"/>
        <family val="2"/>
        <scheme val="minor"/>
      </rPr>
      <t>Betsill and Bulkeley (2004);</t>
    </r>
    <r>
      <rPr>
        <i/>
        <sz val="10"/>
        <color theme="1"/>
        <rFont val="Calibri"/>
        <family val="2"/>
        <scheme val="minor"/>
      </rPr>
      <t xml:space="preserve"> Policy success or failure: </t>
    </r>
    <r>
      <rPr>
        <sz val="10"/>
        <color theme="1"/>
        <rFont val="Calibri"/>
        <family val="2"/>
        <scheme val="minor"/>
      </rPr>
      <t>Takao (2014);</t>
    </r>
    <r>
      <rPr>
        <i/>
        <sz val="10"/>
        <color theme="1"/>
        <rFont val="Calibri"/>
        <family val="2"/>
        <scheme val="minor"/>
      </rPr>
      <t xml:space="preserve"> Circulation, adoption, and implementation</t>
    </r>
    <r>
      <rPr>
        <sz val="10"/>
        <color theme="1"/>
        <rFont val="Calibri"/>
        <family val="2"/>
        <scheme val="minor"/>
      </rPr>
      <t xml:space="preserve">: Wood (2014); </t>
    </r>
    <r>
      <rPr>
        <i/>
        <sz val="10"/>
        <color theme="1"/>
        <rFont val="Calibri"/>
        <family val="2"/>
        <scheme val="minor"/>
      </rPr>
      <t>Policy transfer, including evidence, type of change (whether positive or negative</t>
    </r>
    <r>
      <rPr>
        <sz val="10"/>
        <color theme="1"/>
        <rFont val="Calibri"/>
        <family val="2"/>
        <scheme val="minor"/>
      </rPr>
      <t>): Farmer and Perl (2018);</t>
    </r>
    <r>
      <rPr>
        <i/>
        <sz val="10"/>
        <color theme="1"/>
        <rFont val="Calibri"/>
        <family val="2"/>
        <scheme val="minor"/>
      </rPr>
      <t xml:space="preserve"> Policy diffusion</t>
    </r>
    <r>
      <rPr>
        <sz val="10"/>
        <color theme="1"/>
        <rFont val="Calibri"/>
        <family val="2"/>
        <scheme val="minor"/>
      </rPr>
      <t xml:space="preserve">: Zhang and Wang (2020); Ma (2017); </t>
    </r>
    <r>
      <rPr>
        <i/>
        <sz val="10"/>
        <color theme="1"/>
        <rFont val="Calibri"/>
        <family val="2"/>
        <scheme val="minor"/>
      </rPr>
      <t>Policy learning and transfer:</t>
    </r>
    <r>
      <rPr>
        <sz val="10"/>
        <color theme="1"/>
        <rFont val="Calibri"/>
        <family val="2"/>
        <scheme val="minor"/>
      </rPr>
      <t xml:space="preserve"> Pojani and Stead (2014)</t>
    </r>
  </si>
  <si>
    <t>To understand other learning aspects</t>
  </si>
  <si>
    <t>Multiple methods</t>
  </si>
  <si>
    <t>Haupt (2020); Glaser, et al. (2020); Shefer (2019); Wood (2014); Carolini, et al. (2018); Bradlow (2015); Baldersheim, et al.(2002); Ndebele, et al. (2020); Cook and Ward (2012); Montero (2017); Ma (2017); Peck and Theodore (2010); Van Ewijk (2012)</t>
  </si>
  <si>
    <t>Johnson and Wilson (2006)</t>
  </si>
  <si>
    <t>to explore the origins/evolution of ideas through learning and related concepts (e.g. policy formulation, development, mobility, and transfer)</t>
  </si>
  <si>
    <t>To explore the outcomes or effects of learning, including demonstration</t>
  </si>
  <si>
    <t>Temporal dimension</t>
  </si>
  <si>
    <t>With temporal indication (short, mid-to long term)</t>
  </si>
  <si>
    <t>Venue for learning</t>
  </si>
  <si>
    <t>Context</t>
  </si>
  <si>
    <t>Research sub-focus</t>
  </si>
  <si>
    <t>Definition</t>
  </si>
  <si>
    <t>Sub research objectives (multiple responses)</t>
  </si>
  <si>
    <t>Singular Actor</t>
  </si>
  <si>
    <t>Authors and Year of Publication (n=17 or 28%)</t>
  </si>
  <si>
    <t>Need for publicity and exposure at different levels (local, national, and international) to raise city profile and gain recognition</t>
  </si>
  <si>
    <t>Proximity e.g. ideological, philosophical, and spatial</t>
  </si>
  <si>
    <t>Haupt (2020); Shefer (2009); Cook and Ward (2011)</t>
  </si>
  <si>
    <t>Comparability (or commonality of issues)</t>
  </si>
  <si>
    <t>Access to new opportunities, such as for marketing/lobbying,  professional networks, and partnerships for future projects</t>
  </si>
  <si>
    <t xml:space="preserve">Various climate change topics </t>
  </si>
  <si>
    <t>Haupt, et al. (2019); Moodley (2019); Johnson and Wilson (2009); Van Ewijk (2016); Van Lindert (2009); Carolini, et al. (2018); Ilgen, et al. (2019); Devers-Kanoglu (2009); Bontenbal (2013); Tan, et al. (2021); Ansell, et al. (2017); Pojani and Stead (2014); Moodley (2020); Campbell (2009);  Cook and Ward (2012); Haupt (2020); Lee (2019); Glaser, et al. (2020); Glaser and Brommelstroet (2020); Montero (2017); Hatch and Mead (2021); Cook and Ward (2011); Mocca (2018); Baker and Mcguirk (2018); Boulanger and Nagorny (2018); Sonesson and Norden (2020); Einstein, et al. (2019); Marsden, et al. (2012)</t>
  </si>
  <si>
    <t>Haupt (2020); Haupt, et al. (2019); Shefer (2019); Marsden, et al. (2011); Marsden, et al. (2012); Pojani and Stead (2014); Cook and Ward (2011); Cook and Ward (2012); Takao (2014)</t>
  </si>
  <si>
    <t>Haupt, et al. (2019); Shefer (2019); Marsden, et al. (2011); Pojani and Stead (2014); Bontenbal (2013); Carolini, et al. (2018); Bray, et al. (2011); Sonesson and Norden (2020); Mocca (2018)</t>
  </si>
  <si>
    <t>Haupt, et al. (2019); Mocca (2018); Van Ewijk (2016)</t>
  </si>
  <si>
    <t>Haupt, et al. (2019)</t>
  </si>
  <si>
    <t>Haupt (2020); Haupt, et al. (2019); Lee and Van de Meene (2012)</t>
  </si>
  <si>
    <t>Haupt (2020); Haupt, et al. (2019); Lee and Van de Meene (2012); Betsill and Bulkeley (2004); Perkins and Machnamy (2019); Tan, et al. (2021); Valkering, et al. (2013); Bradlow (2015); Mocca (2018)</t>
  </si>
  <si>
    <t>Haupt, et al. (2019); Salskov-Iverson (2006); Shefer (2009)</t>
  </si>
  <si>
    <t>Haupt, et al. (2019); Salskov-Iverson (2006); Pojani and Stead (2014); Marsden, et al. (2012)</t>
  </si>
  <si>
    <t>Haupt, et al. (2019); Lee and Van de Meene (2012); Bellinson and Chu (2019); Betsill and Bulkely (2004); Ndebele, et al. (2020); Lee (2019); Haupt, et al. (2020)</t>
  </si>
  <si>
    <t>Lee (2019); Betsill and Bulkely (2004); Haupt, et al. (2019); Haupt (2020); Lee and Van de Meene (2012); Perkins and Machnamy (2019); Mocca (2018); Bradlow (2015); Moodley (2020); Moodley (2019); Tan, et al. (2021); Bellinson and Chu (2019); Salskov-Iverson (2006)</t>
  </si>
  <si>
    <t>Haupt, et al. (2019); Ilgen, et al. (2019); Glaser and Brommelstroet (2020); Devers-Kanoglu (2009); Campbell (2011);  Cook and Ward (2011); Gruber (2021); Tan, et al. (2021); Salskov-Ivesen (2006); Sonesson and Norden (2020); Wilson and Johnson (2007); Valkering, et al. (2013); Takao (2014)</t>
  </si>
  <si>
    <r>
      <rPr>
        <i/>
        <sz val="10"/>
        <color theme="1"/>
        <rFont val="Calibri"/>
        <family val="2"/>
        <scheme val="minor"/>
      </rPr>
      <t xml:space="preserve">forms of learning: </t>
    </r>
    <r>
      <rPr>
        <sz val="10"/>
        <color theme="1"/>
        <rFont val="Calibri"/>
        <family val="2"/>
        <scheme val="minor"/>
      </rPr>
      <t xml:space="preserve">Haupt (2020); mode and source of learning: Shefer (2019); </t>
    </r>
    <r>
      <rPr>
        <i/>
        <sz val="10"/>
        <color theme="1"/>
        <rFont val="Calibri"/>
        <family val="2"/>
        <scheme val="minor"/>
      </rPr>
      <t xml:space="preserve">mutuality in learning: </t>
    </r>
    <r>
      <rPr>
        <sz val="10"/>
        <color theme="1"/>
        <rFont val="Calibri"/>
        <family val="2"/>
        <scheme val="minor"/>
      </rPr>
      <t>Haupt (2020); Van Ewijk (2012); Johnson and Wilson (2006); learning convergence and divergence: Bontenbal (2013)</t>
    </r>
  </si>
  <si>
    <t>Degree and depth: Shefer (2019); Sonesson and Norden (2020); Carolini, et al. (2018); Bray, et al. (2011)</t>
  </si>
  <si>
    <t>Lee and Van de Meene (2012)</t>
  </si>
  <si>
    <t>Internalization and reflection</t>
  </si>
  <si>
    <t>Boulanger-Nagorny (2018)</t>
  </si>
  <si>
    <t xml:space="preserve">Producers of information, who may be indirect senders; and facilitators </t>
  </si>
  <si>
    <t>Receptivity and capacity development</t>
  </si>
  <si>
    <t>Acquiring information</t>
  </si>
  <si>
    <t>Transdisciplinary co-production of knowledge, distillation, receptivity and capacity development</t>
  </si>
  <si>
    <t>Wolman and Page (2002); Lee and Van de Meene (2012); Ilgen, et al. (2019); Cambell (2009)</t>
  </si>
  <si>
    <t xml:space="preserve">Takao (2014); Carolini, et al. (2018); Haupt (2020); Peck and Theodore (2010); Haupt, et al. (2019); Lee and Van de Meene (2012); Betsill and Bulkeley (2004); Perkins and Machnamy (2019); Moodley (2020); </t>
  </si>
  <si>
    <t>External search for information</t>
  </si>
  <si>
    <t xml:space="preserve">Information seeking; adoption; and policy change </t>
  </si>
  <si>
    <t>In depth examination of solution; adapting the intervention to local conditions; addressing non-technical aspects and providing an operational framework</t>
  </si>
  <si>
    <t>Context analysis; Action selection; implementation; first evaluation; complete evaluation</t>
  </si>
  <si>
    <t>Exploration and marketing; building pipelines; translation and adoption; internalization and reflection</t>
  </si>
  <si>
    <t>Courtship and acclimatization; inspiration and reflection, adoption, supported implementation, after care</t>
  </si>
  <si>
    <t>Learning phases either explicitly or implicitly mentioned</t>
  </si>
  <si>
    <t>Learning mechanisms either explicitly or implicitly mentioned (multiple responses)</t>
  </si>
  <si>
    <t>(Partner) search, learning and adaptation, reappraisal, adaptation, strategic deployment of knowledge, reflection</t>
  </si>
  <si>
    <t xml:space="preserve">Marsden, et al. (2011); Marsden, et al. (2012); Gonzales (2010); Salskov-Iversen (2006); Lundin, et al.(2015);  Bray, et al. (2011); Sonesson and Norden (2020); Johnson and Wilson (2006); Cook and Ward (2011); Ansell, et al. (2017); Baldersheim, et al. (2002); Einstein, et al. (2019);  Ilgen, et al. (2019); Campbell (2009); Wolman and Page (2002); Kalliomaki (2018); Carolini, et al. (2018)
</t>
  </si>
  <si>
    <t>Authors and Year of Publication (n=27 or 45% of the studies)</t>
  </si>
  <si>
    <t>Learning and application</t>
  </si>
  <si>
    <t>Self recognition and awareness; acquiring information; study of models; knowledge storage; knowledge utilization</t>
  </si>
  <si>
    <t xml:space="preserve">Knowledge management </t>
  </si>
  <si>
    <t>Internal assessment</t>
  </si>
  <si>
    <t>Carolini, et al. (2018); Bontenbal (2013)</t>
  </si>
  <si>
    <t>Collaboration</t>
  </si>
  <si>
    <t>Wolman and Page (2002); Campbell (2009)</t>
  </si>
  <si>
    <t>Carolini, et al. (2018); Kalliomaki (2018); Ilgen, et al. (2019)</t>
  </si>
  <si>
    <t xml:space="preserve">Adoption </t>
  </si>
  <si>
    <t xml:space="preserve">Evaluation </t>
  </si>
  <si>
    <t>(Supported) Implementation</t>
  </si>
  <si>
    <t>Processing/distillation of information</t>
  </si>
  <si>
    <t>Foundation building</t>
  </si>
  <si>
    <t>Foundation Building</t>
  </si>
  <si>
    <t xml:space="preserve">Wolman and Page (2002); Lee and Van de Meene (2012); Ilgen, et al. (2019); Cambell (2009); </t>
  </si>
  <si>
    <t>Marsden, et al. (2011); Marsden, et al. (2012); Gonzales (2010); Salskov-Iversen (2006); Lundin, et al.(2015);  Bray, et al. (2011); Sonesson and Norden (2020); Johnson and Wilson (2006); Cook and Ward (2011); Ansell, et al. (2017); Baldersheim, et al. (2002); Einstein, et al. (2019);  Ilgen, et al. (2019); Campbell (2009); Wolman and Page (2002); Kalliomaki (2018); Carolini, et al. (2018)</t>
  </si>
  <si>
    <t>Learning intermediaries</t>
  </si>
  <si>
    <t xml:space="preserve">Lee (2019); Pojani and Stead (2014); Marsden, et al. (2011); Marsden, et al. (2012); Cook and Ward (2011); Takao (2014); </t>
  </si>
  <si>
    <t>Knowledge acquisition</t>
  </si>
  <si>
    <t>Involvement of intermediaries</t>
  </si>
  <si>
    <t>Also acquiring knowledge (Glaser and Brommelstroet (2020) or information (Campbell, 2009); learning (Wilson and Johnson, 2007; Bontenbal, 2013); Johnson and Wilson, 2006); Knowledge co-production (Ndebele, at al,. 2020); creating and sharing communication (Wolman and Page, 2002)</t>
  </si>
  <si>
    <t>Wolman and Page (2002); Boulanger-Nagorny (2018); Calzada (2020); Campbell (2009); Carolini, et al. (2018)</t>
  </si>
  <si>
    <t xml:space="preserve">Wolman and Page (2002); Ndebele, et al. (2020);  Kalliomaki (2018); </t>
  </si>
  <si>
    <t xml:space="preserve">Information seeking and adoption </t>
  </si>
  <si>
    <t>Einstein, et al.(2019)</t>
  </si>
  <si>
    <t>Phase/mechanism</t>
  </si>
  <si>
    <t>Assessing information</t>
  </si>
  <si>
    <t>Moodley (2020); Boulanger-Nagorny (2018); Calzada (2020)</t>
  </si>
  <si>
    <t>Trust</t>
  </si>
  <si>
    <t>Organizational culture</t>
  </si>
  <si>
    <t>Wilson and Johnson (2007); Johnson and Wilson (2006)</t>
  </si>
  <si>
    <t xml:space="preserve">Valkering, et al. (2013); </t>
  </si>
  <si>
    <t>Van Ewijk (2012); Wilson and Johnson (2007); Moodley (2020)</t>
  </si>
  <si>
    <t>Valkering, et al. (2013); Moodley (2020)</t>
  </si>
  <si>
    <t>Communication</t>
  </si>
  <si>
    <t>Lack of technical expertise</t>
  </si>
  <si>
    <t>Quality of the evidence base</t>
  </si>
  <si>
    <t>Moodley (2020); Marsden, et al. (2012); Haupt, et all. (2019)</t>
  </si>
  <si>
    <t>Effective branding</t>
  </si>
  <si>
    <t>Demand for knowledge</t>
  </si>
  <si>
    <t>Enthusiam from private actors</t>
  </si>
  <si>
    <t>Wilson and Johnson (2007); Van Ewijk (2012)</t>
  </si>
  <si>
    <t>Nature of the transfer process</t>
  </si>
  <si>
    <t>Van Ewijk (2012); Wilson and Johnson (2007); Moodley (2020); Haupt, et al.. (2019); Tan, et al. (2021); Shefer (2019)</t>
  </si>
  <si>
    <t>Pojani and Stead (2014); Ilgen, et al. (2019)</t>
  </si>
  <si>
    <t>Introspection</t>
  </si>
  <si>
    <t xml:space="preserve">Haupt (2020); Haupt, et al. (2019); Pojani and Stead (2014); Van Ewijk, et al. (2015); Van Ewijk (2012); Lundin, et al. (2015); Mocca (2018); Wilson and Johnson (2007); Valkering, et al. (2013); and Carolini, et al. (2018); Campbell (2009); Moodley (2020); Lee and Van de Meene (2012); 
</t>
  </si>
  <si>
    <t>(Un)systematic search</t>
  </si>
  <si>
    <t>Knowledge amplification</t>
  </si>
  <si>
    <t>Heightened inteterst by network members</t>
  </si>
  <si>
    <t>Learning facilitators</t>
  </si>
  <si>
    <t>Learning purpose</t>
  </si>
  <si>
    <t>Institutional barriers</t>
  </si>
  <si>
    <t>Understanding of domestic local context</t>
  </si>
  <si>
    <t>Ilgen, et al. (2019); Van Ewijk (2012); Wilson and Johnson (2007); Valkering, et al. (2013(</t>
  </si>
  <si>
    <t xml:space="preserve">Leadership </t>
  </si>
  <si>
    <t>Ilgen, et al. (2019); Lee and Van de Meene (2012)</t>
  </si>
  <si>
    <t>Learning activities</t>
  </si>
  <si>
    <t>Structural positions</t>
  </si>
  <si>
    <t>Marsden, et al. (2011); Marsden, et al. (2012); Wilson and Johnson (2007)</t>
  </si>
  <si>
    <t>Operational mechanisms</t>
  </si>
  <si>
    <t>Integrated approach</t>
  </si>
  <si>
    <t>Little to no effect on decisions</t>
  </si>
  <si>
    <t>Levels</t>
  </si>
  <si>
    <t>Individual</t>
  </si>
  <si>
    <t>Organization</t>
  </si>
  <si>
    <t>Network</t>
  </si>
  <si>
    <t>Individual, organization, and network</t>
  </si>
  <si>
    <t>Individual and organization</t>
  </si>
  <si>
    <t>Butler, et al. (2019);  Glaser and Brommelstroet (2020);  Pojani and Stead (2014)</t>
  </si>
  <si>
    <t>Bellinson and Chu (2019); Wood (2014); Bradlow (2015)</t>
  </si>
  <si>
    <t>Individual and network</t>
  </si>
  <si>
    <t>Johnson and Wilson (2009); Devers-Kanoglu (2009); Glaser, et al. (2020); Johnson and Wilson (2006);  Wilson and Johnson (2007); Gruber (2021); Bontenbal (2013); Carolini; et al. (2018); Sonesson and Norden (2020)</t>
  </si>
  <si>
    <t>Van Ewijk (2006)</t>
  </si>
  <si>
    <t>Shefer (2019); Valkering, et al. (2013)</t>
  </si>
  <si>
    <t xml:space="preserve">Tan, et al. (2021); Johnson and Wilson (2006); </t>
  </si>
  <si>
    <t>Learning as a process</t>
  </si>
  <si>
    <t>Learning as an outcome</t>
  </si>
  <si>
    <t>Learning as capacity</t>
  </si>
  <si>
    <t>A process that leads to improved understanding of an issue as well as to alteration or updating of behavior, strategies, thoughts, and beliefs in light of other actor's experiences or as a response to new information (Ansell, et al. 2017; Johnson and Wilson, 2006; Lee, 2019; Perkins and Machnamy, 2019; Montero, 2017; Lundin, et al., 2015)</t>
  </si>
  <si>
    <t>Based on the premise of change (Ndebele, et al., 2020) and Improved understanding as reflected by a decision to produce more effeicient and effective policy outcomes than the previous ones (Takao, 2014) Improved understanding of cause and effect relationships in light of experience (Glaser and Brommelstroet, 2020)</t>
  </si>
  <si>
    <t>Categories</t>
  </si>
  <si>
    <t>Learning is related to capacities, such as innovativeness and resourcefulness, as well as to practices and relations, such as experimentation, knowledge sharing, and collaboration (Ilgen, et al., 2019)</t>
  </si>
  <si>
    <t xml:space="preserve">Learning and emulation are often used interchangeably, even if they are conceptually distinct. Learning is "rational or bounded rational, while emulation is purely imitation without conscientious calculation of costs and benefits". "Learning can be either the direct adoption of concrete policies or indirect heuristics of ideas, and both approaches benefit policy design and implementation. Lesson drawing could be achieved through several forms e.g. inspiration or hybridization of multiple cases (Rose, 1991) in Ma (2017) </t>
  </si>
  <si>
    <t>Learning is an emulation/inspiration, open and unstructured process that draws lessons from foreign
jurisdictions rather than relying on benchmarking and adopting concrete approaches or policies (Shefer, 2019).</t>
  </si>
  <si>
    <t>Learning as acquisition of knowledge which is then tested, converted, used to make change and stored for future use (Campbell, 2009; also Cook and Ward, 2012); Learning as exchange and co-production of knowledge or joint knowledge construction (Wilson and Johnson, 2007; Valkering, et al., 2013) Driven intentionally either by the learner him/herself or via support structures (Devers-Kanoglu, 2009); of acquiring knowledge (Haupt, et al., 2020);  of transferring information (Wolman and Page, 2002); of information seeking, adoption; and policy change (Lee and Van de Meene, 2012).</t>
  </si>
  <si>
    <t>Learning network is a network of actors that facilitate learning (Valkering, et al., 2013). International networking as a learning process (Baldersheim, et al., 2002)</t>
  </si>
  <si>
    <t>Social learning</t>
  </si>
  <si>
    <t>Institutional learning and bureacreatic learning</t>
  </si>
  <si>
    <t>Experts from a particular field in one partner municipality share their knowledge and skills with colleagues from the other (Van Ewijk, et al., 2015). See Van Ewijk, et al. (2015); Bontenbal (2013); Carolini, et al. (2018)</t>
  </si>
  <si>
    <t>learning from others through observation in the hope that this may lead to the rest of the social learning components of application) Ndebele, et al. (2020)</t>
  </si>
  <si>
    <t>Municipal partnerships are results-oriented collaborations in joint projects on sustainability; municipal partnerships may be identified, explicitly, as relevant learning contexts; every municipal partnership is unique, and some have been verified to be significant also for individual learning (Sonesson and Norden, 2020)
Partnerships are dynamic processes through which partners have the potential to learn and thereby promote new forms and partnerships (Johnson and Wilson, 2006); 
North-south municipal partnerships, conceptualised as practitioner-to-practitioner, potentially enhance knowledge, learning and practice because of the basis for trust within officer relationships that facilitates joint exploration of ideas (Wilson and Johnson, 2007); Practioner to practitioner municipal partnerships - initially conceptualized by the European Commision as a form of knowledge transfer from north to south; based on the idea of professional equivalence and relative parity of status and collegiality (Johnson and Wilson, 2009)
See Sonesson and Norden (2020); Johnson and Wilson (2006); Wilson and Johnson (2007); Devers-Kanoglu (2009); Van Lindert (2009)</t>
  </si>
  <si>
    <t xml:space="preserve"> Policy transfer is ‘the process by which knowledge about policies, administrative arrangements, institutions and ideas in one political system…is used in the development of policies, administrative arrangements, institutions and ideas in another political system’ (Dolowitz &amp; Marsh, 2000). See Marsden, et al.	(2011); Marsden, et al.	(2012); Pojani and Stead (2014); Bray, et al. (2011); Wolman and Page (2002); Tan, et al. (2021)</t>
  </si>
  <si>
    <t>Policy learning is the use of information and knowledge to make predictions of the future, which are then used to make decisions (Bennett and Howlett, 1992). See Ilgen, et al. (2019); Betsill and Bulkeley (2004); Montero (2017); Kalliomaki (2018)</t>
  </si>
  <si>
    <t>Policy transfer and mobilities</t>
  </si>
  <si>
    <t>Replication</t>
  </si>
  <si>
    <t>Governance learning as an instrumental policy learning by policymakers and other government actors about designing and running participatory planning processes in order to improve their effectiveness  (Newig, et al., 2016 in Shefer (2019))</t>
  </si>
  <si>
    <t>Policy diffusion, policy transfer, and policy mobility</t>
  </si>
  <si>
    <t>Policy learning and policy mobilities</t>
  </si>
  <si>
    <t>Policy tourism, policy mobilities</t>
  </si>
  <si>
    <t>Intercity learning, policy learning, diffusion</t>
  </si>
  <si>
    <t>Learning patterns</t>
  </si>
  <si>
    <t>Transnational municipalism, policy mobility</t>
  </si>
  <si>
    <t>Policy diffusion learning and decision theoretic learning</t>
  </si>
  <si>
    <t>Policy diffusion learning (an externally oriented process whereby policymakers find out about laws in other jurisdictions, process information regarding the success of those policies, and modify their own policies accordingly (various authors); Decision theoretic learning (internal to a jurisdiction whereby policymakers gather information about the success of their own policies and modify their policies according to their evaluation of that information (Volden, et al. 20998) See Hatch and Mead (2021)</t>
  </si>
  <si>
    <t>Definitions and authors and years of publication</t>
  </si>
  <si>
    <t>See Einstein, et al. (2019)</t>
  </si>
  <si>
    <t>Organizational learning or the "ability and capacity of an organization and its members to identify, examine, and resolve problems" See Glaser, et al.(2020)</t>
  </si>
  <si>
    <t>See Haupt, et al. (2020)</t>
  </si>
  <si>
    <t>See Sheldrick, et al. (2017)</t>
  </si>
  <si>
    <t>See Wood (2014)</t>
  </si>
  <si>
    <t>See Ma (2017)</t>
  </si>
  <si>
    <t>Learning patterns (of how learning among local governments may aggregate). See Ansell, et al. (2017)</t>
  </si>
  <si>
    <t>Transnational municipalism (examination of the structure, functions, and activities of transnational municipal networks), policy mobility (policy learning processes amon municipalities engaged at international level) See Mocca (2018)</t>
  </si>
  <si>
    <t>Learning as a process and an outcome</t>
  </si>
  <si>
    <t>Learning not as  emulation</t>
  </si>
  <si>
    <t>Learning as emulation or inspiration</t>
  </si>
  <si>
    <t>Policy learning and political learning</t>
  </si>
  <si>
    <r>
      <t xml:space="preserve">C2C learning is a </t>
    </r>
    <r>
      <rPr>
        <b/>
        <sz val="9"/>
        <color theme="1"/>
        <rFont val="Calibri"/>
        <family val="2"/>
        <scheme val="minor"/>
      </rPr>
      <t>process</t>
    </r>
    <r>
      <rPr>
        <sz val="9"/>
        <color theme="1"/>
        <rFont val="Calibri"/>
        <family val="2"/>
        <scheme val="minor"/>
      </rPr>
      <t xml:space="preserve"> of mutual learning between cities, and on how to learn and improve together</t>
    </r>
  </si>
  <si>
    <t>Networking/networks</t>
  </si>
  <si>
    <t>Policy mobilities emphasizes the mobile character of policies – or models – that mutate through trans local circuits, networks and webs (Cook and Ward, 2012) Also see Glaser and Brommelstroet (2020)</t>
  </si>
  <si>
    <t>Policy tourism (characterized by study tours, site visits, and other fact finding trips, including conferences and even consultancy, is a critical means of circulating best practice across divergent landscapes. See Gonzales (2010)</t>
  </si>
  <si>
    <t>See Perkins and Machnamy (2019)</t>
  </si>
  <si>
    <t>to explore links to other concepts, such as policy transfer, policy learning, policy tourism, policy diffusion, or replication</t>
  </si>
  <si>
    <t>to understand difference between concepts e.g. innovations in governance and governance in innovations</t>
  </si>
  <si>
    <t>Application</t>
  </si>
  <si>
    <t>Knowledge utilization</t>
  </si>
  <si>
    <t>Adaptation</t>
  </si>
  <si>
    <t>Recontextualization</t>
  </si>
  <si>
    <t>Lee (2019); Pojani and Stead (2014); Marsden, et al. (2011); Marsden, et al. (2012); Cook and Ward (2011); Takao (2014); Lee and Van de Meene (2012); Baldersheim, et al. (2002); Einstein, et al. (2019);  Kalliomaki (2018); Carolini, et al. (2018)</t>
  </si>
  <si>
    <t>No. of phases</t>
  </si>
  <si>
    <t>Depth of learning, including specific learning outcomes</t>
  </si>
  <si>
    <t>Learning Conditions</t>
  </si>
  <si>
    <t>Learning Effects</t>
  </si>
  <si>
    <t>Exploration</t>
  </si>
  <si>
    <t>Internalization</t>
  </si>
  <si>
    <t xml:space="preserve"> Shefer (2009); Baldersheim, et al. (2002)</t>
  </si>
  <si>
    <t>Moodley (2020); Ilgen, et al. (2019);</t>
  </si>
  <si>
    <t>Adoption ( Lee and Van De Meene, 2012; Moodley (2020)); Einstein, et al. 2019)</t>
  </si>
  <si>
    <t>Utilization</t>
  </si>
  <si>
    <t>Replication and adoption</t>
  </si>
  <si>
    <t>Action selection via co-creation</t>
  </si>
  <si>
    <t>Translation and adoption</t>
  </si>
  <si>
    <t>Wilson and Johnson, 2007; Bontenbal, 2013</t>
  </si>
  <si>
    <t xml:space="preserve">Calzada, 2020; Johnson and Wilson, 2006); </t>
  </si>
  <si>
    <t>Boulanger-Nagorny, 2018</t>
  </si>
  <si>
    <t>Kalliomaki, 2018</t>
  </si>
  <si>
    <t>Carolini, et al., 2018</t>
  </si>
  <si>
    <t>Ilgen, et al., 2019</t>
  </si>
  <si>
    <t>Sharing and knowledge deployment / knowledge dissemination</t>
  </si>
  <si>
    <t>Internal search for information</t>
  </si>
  <si>
    <t>Marsden, et al. (2011); Takao (2014); Shefer (2019)</t>
  </si>
  <si>
    <t>Table 9: Distribution of articles based on main research objectives</t>
  </si>
  <si>
    <t>Table 10: Distribution of articles based on sub-research objectives</t>
  </si>
  <si>
    <t>Table 11: Distribution of articles based on learning as independent or dependent variable</t>
  </si>
  <si>
    <t>Table 12: Distribution of articles based on research strategy</t>
  </si>
  <si>
    <t xml:space="preserve">Table 13: Distribution of articles based on primary and secondary data collection techniques </t>
  </si>
  <si>
    <t>Table 14: Distribution of articles based on data analysis techniques</t>
  </si>
  <si>
    <t>Table 15: Distribution according to type of actors involved</t>
  </si>
  <si>
    <t>Table 16: Distribution according to the type of role of actors</t>
  </si>
  <si>
    <t>Table 17: Distribution according to the learning motivation</t>
  </si>
  <si>
    <t>Table 18: Distribution according to the learning content</t>
  </si>
  <si>
    <t>Table 19: Distribution according to the learning means</t>
  </si>
  <si>
    <t xml:space="preserve">Table 20: Distribution according to the phases </t>
  </si>
  <si>
    <t xml:space="preserve">Table 21: Distribution according to the mechanisms </t>
  </si>
  <si>
    <t>Table 22: Distribution according to venue for learning</t>
  </si>
  <si>
    <t>Table 23: Distribution according to temporal dimension of C2C learning</t>
  </si>
  <si>
    <t>Table 24: Distribution according to the synthesis of phases and mechanisms</t>
  </si>
  <si>
    <t>Table 25: Distribution according to learning conditions</t>
  </si>
  <si>
    <t>Table 25: Distribution according to learning outcomes</t>
  </si>
  <si>
    <t>Equality</t>
  </si>
  <si>
    <t>Acquisition</t>
  </si>
  <si>
    <t>Quantitative (n = 8)</t>
  </si>
  <si>
    <t>Quantitative (n=8)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</si>
</sst>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Calibri"/>
      <family val="2"/>
      <scheme val="minor"/>
    </font>
    <font>
      <sz val="10"/>
      <name val="Calibri"/>
      <family val="2"/>
      <scheme val="minor"/>
    </font>
    <font>
      <sz val="8"/>
      <name val="Calibri"/>
      <family val="2"/>
      <scheme val="minor"/>
    </font>
    <font>
      <sz val="10"/>
      <color rgb="FFFF0000"/>
      <name val="Calibri"/>
      <family val="2"/>
      <scheme val="minor"/>
    </font>
    <font>
      <sz val="10"/>
      <color theme="0"/>
      <name val="Calibri"/>
      <family val="2"/>
      <scheme val="minor"/>
    </font>
    <font>
      <sz val="10"/>
      <name val="Arial"/>
      <family val="2"/>
    </font>
    <font>
      <sz val="11"/>
      <name val="Calibri"/>
      <family val="2"/>
      <scheme val="minor"/>
    </font>
    <font>
      <sz val="9"/>
      <name val="Calibri"/>
      <family val="2"/>
      <scheme val="minor"/>
    </font>
    <font>
      <sz val="11"/>
      <color rgb="FFC00000"/>
      <name val="Calibri"/>
      <family val="2"/>
      <scheme val="minor"/>
    </font>
    <font>
      <sz val="11"/>
      <color theme="1"/>
      <name val="Calibri"/>
      <family val="2"/>
      <scheme val="minor"/>
    </font>
    <font>
      <b/>
      <sz val="10"/>
      <name val="Calibri"/>
      <family val="2"/>
      <scheme val="minor"/>
    </font>
    <font>
      <b/>
      <sz val="9"/>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i/>
      <sz val="10"/>
      <color theme="1"/>
      <name val="Calibri"/>
      <family val="2"/>
      <scheme val="minor"/>
    </font>
    <font>
      <sz val="10"/>
      <color rgb="FF000000"/>
      <name val="Calibri"/>
      <family val="2"/>
      <scheme val="minor"/>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6" fillId="0" borderId="0"/>
    <xf numFmtId="0" fontId="6" fillId="0" borderId="0"/>
    <xf numFmtId="9" fontId="10" fillId="0" borderId="0" applyFont="0" applyFill="0" applyBorder="0" applyAlignment="0" applyProtection="0"/>
  </cellStyleXfs>
  <cellXfs count="356">
    <xf numFmtId="0" fontId="0" fillId="0" borderId="0" xfId="0"/>
    <xf numFmtId="49" fontId="2" fillId="0" borderId="1" xfId="0" applyNumberFormat="1" applyFont="1" applyBorder="1" applyAlignment="1">
      <alignment wrapText="1"/>
    </xf>
    <xf numFmtId="0" fontId="2" fillId="0" borderId="5" xfId="0" applyFont="1" applyBorder="1" applyAlignment="1">
      <alignment wrapText="1"/>
    </xf>
    <xf numFmtId="49" fontId="2" fillId="0" borderId="1" xfId="0" applyNumberFormat="1" applyFont="1" applyBorder="1" applyAlignment="1">
      <alignment vertical="center" wrapText="1"/>
    </xf>
    <xf numFmtId="0" fontId="2" fillId="0" borderId="1" xfId="0" applyFont="1" applyBorder="1" applyAlignment="1">
      <alignment wrapText="1"/>
    </xf>
    <xf numFmtId="0" fontId="2" fillId="0" borderId="1" xfId="0" applyFont="1" applyBorder="1" applyAlignment="1">
      <alignment horizontal="left" vertical="top" wrapText="1"/>
    </xf>
    <xf numFmtId="49" fontId="2" fillId="0" borderId="1" xfId="0" applyNumberFormat="1" applyFont="1" applyBorder="1" applyAlignment="1">
      <alignment vertical="top" wrapText="1"/>
    </xf>
    <xf numFmtId="0" fontId="2" fillId="0" borderId="1" xfId="2" applyFont="1" applyBorder="1" applyAlignment="1">
      <alignment wrapText="1"/>
    </xf>
    <xf numFmtId="0" fontId="2" fillId="0" borderId="1" xfId="1" applyFont="1" applyBorder="1" applyAlignment="1">
      <alignment wrapText="1"/>
    </xf>
    <xf numFmtId="0" fontId="8" fillId="0" borderId="4" xfId="0" applyFont="1" applyBorder="1" applyAlignment="1">
      <alignment horizontal="left" wrapText="1"/>
    </xf>
    <xf numFmtId="0" fontId="8" fillId="0" borderId="1" xfId="0" applyFont="1" applyBorder="1" applyAlignment="1">
      <alignment horizontal="left" wrapText="1"/>
    </xf>
    <xf numFmtId="0" fontId="8" fillId="0" borderId="1" xfId="0" applyFont="1" applyBorder="1" applyAlignment="1">
      <alignment wrapText="1"/>
    </xf>
    <xf numFmtId="0" fontId="8" fillId="0" borderId="1" xfId="0" applyFont="1" applyBorder="1" applyAlignment="1">
      <alignment vertical="center" wrapText="1"/>
    </xf>
    <xf numFmtId="0" fontId="8" fillId="0" borderId="1" xfId="0" applyFont="1" applyBorder="1" applyAlignment="1">
      <alignment vertical="top" wrapText="1"/>
    </xf>
    <xf numFmtId="0" fontId="8" fillId="0" borderId="5" xfId="0" applyFont="1" applyBorder="1" applyAlignment="1">
      <alignment vertical="top" wrapText="1"/>
    </xf>
    <xf numFmtId="0" fontId="0" fillId="0" borderId="0" xfId="0" applyAlignment="1">
      <alignment vertical="top"/>
    </xf>
    <xf numFmtId="0" fontId="7" fillId="0" borderId="0" xfId="0" applyFont="1"/>
    <xf numFmtId="0" fontId="1" fillId="0" borderId="0" xfId="0" applyFont="1"/>
    <xf numFmtId="0" fontId="1" fillId="0" borderId="0" xfId="0" applyFont="1" applyAlignment="1">
      <alignment vertical="center"/>
    </xf>
    <xf numFmtId="0" fontId="4" fillId="0" borderId="0" xfId="0" applyFont="1"/>
    <xf numFmtId="0" fontId="9" fillId="0" borderId="0" xfId="0" applyFont="1"/>
    <xf numFmtId="0" fontId="1" fillId="0" borderId="0" xfId="0" applyFont="1" applyAlignment="1">
      <alignment vertical="top"/>
    </xf>
    <xf numFmtId="0" fontId="1" fillId="0" borderId="0" xfId="0" applyFont="1" applyAlignment="1">
      <alignment horizontal="center"/>
    </xf>
    <xf numFmtId="0" fontId="1" fillId="0" borderId="0" xfId="0" applyFont="1" applyAlignment="1">
      <alignment wrapText="1"/>
    </xf>
    <xf numFmtId="0" fontId="2" fillId="0" borderId="1" xfId="0" applyFont="1" applyBorder="1" applyAlignment="1">
      <alignment horizontal="left" vertical="center" wrapText="1"/>
    </xf>
    <xf numFmtId="0" fontId="2" fillId="0" borderId="1" xfId="0" applyFont="1" applyBorder="1" applyAlignment="1">
      <alignment horizontal="center" wrapText="1"/>
    </xf>
    <xf numFmtId="0" fontId="2" fillId="0" borderId="1" xfId="0"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8" fillId="0" borderId="5" xfId="0" applyFont="1" applyBorder="1" applyAlignment="1">
      <alignment horizontal="left" wrapText="1"/>
    </xf>
    <xf numFmtId="0" fontId="8" fillId="0" borderId="5" xfId="0" applyFont="1" applyBorder="1" applyAlignment="1">
      <alignment wrapText="1"/>
    </xf>
    <xf numFmtId="0" fontId="8" fillId="0" borderId="5" xfId="0" applyFont="1" applyBorder="1" applyAlignment="1">
      <alignment vertical="center" wrapText="1"/>
    </xf>
    <xf numFmtId="0" fontId="2" fillId="0" borderId="10" xfId="0" applyFont="1" applyBorder="1" applyAlignment="1">
      <alignment wrapText="1"/>
    </xf>
    <xf numFmtId="0" fontId="2" fillId="0" borderId="10" xfId="0" applyFont="1" applyBorder="1" applyAlignment="1">
      <alignment horizontal="center" wrapText="1"/>
    </xf>
    <xf numFmtId="0" fontId="2" fillId="0" borderId="10" xfId="0" applyFont="1" applyBorder="1" applyAlignment="1">
      <alignment horizontal="left" wrapText="1"/>
    </xf>
    <xf numFmtId="49" fontId="2" fillId="0" borderId="10" xfId="0" applyNumberFormat="1"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2" fillId="0" borderId="4" xfId="0" applyFont="1" applyBorder="1" applyAlignment="1">
      <alignment horizontal="left" wrapText="1"/>
    </xf>
    <xf numFmtId="49" fontId="2" fillId="0" borderId="4" xfId="0" applyNumberFormat="1" applyFont="1" applyBorder="1" applyAlignment="1">
      <alignment wrapText="1"/>
    </xf>
    <xf numFmtId="0" fontId="8" fillId="0" borderId="6" xfId="0" applyFont="1" applyBorder="1" applyAlignment="1">
      <alignment horizontal="left" wrapText="1"/>
    </xf>
    <xf numFmtId="0" fontId="5" fillId="0" borderId="0" xfId="0" applyFont="1" applyAlignment="1">
      <alignment vertical="center"/>
    </xf>
    <xf numFmtId="0" fontId="11" fillId="0" borderId="14" xfId="0" applyFont="1" applyBorder="1" applyAlignment="1">
      <alignment horizontal="left" vertical="center"/>
    </xf>
    <xf numFmtId="0" fontId="11" fillId="0" borderId="14" xfId="0" applyFont="1" applyBorder="1" applyAlignment="1">
      <alignment horizontal="center"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13" fillId="0" borderId="0" xfId="0" applyFont="1" applyAlignment="1">
      <alignment horizontal="left"/>
    </xf>
    <xf numFmtId="9" fontId="1" fillId="0" borderId="0" xfId="3" applyFont="1" applyAlignment="1">
      <alignment horizontal="center"/>
    </xf>
    <xf numFmtId="0" fontId="1" fillId="0" borderId="7" xfId="0" applyFont="1" applyBorder="1" applyAlignment="1">
      <alignment horizontal="center"/>
    </xf>
    <xf numFmtId="0" fontId="1" fillId="0" borderId="1" xfId="0" applyFont="1" applyBorder="1" applyAlignment="1">
      <alignment horizontal="center"/>
    </xf>
    <xf numFmtId="0" fontId="1" fillId="0" borderId="2" xfId="0" applyFont="1" applyBorder="1"/>
    <xf numFmtId="9" fontId="1" fillId="0" borderId="5" xfId="0" applyNumberFormat="1" applyFont="1" applyBorder="1" applyAlignment="1">
      <alignment horizontal="center"/>
    </xf>
    <xf numFmtId="0" fontId="1" fillId="0" borderId="2" xfId="0" applyFont="1" applyBorder="1" applyAlignment="1">
      <alignment horizontal="left"/>
    </xf>
    <xf numFmtId="9" fontId="1" fillId="0" borderId="5" xfId="3" applyFont="1" applyBorder="1" applyAlignment="1">
      <alignment horizontal="center"/>
    </xf>
    <xf numFmtId="0" fontId="2" fillId="0" borderId="2" xfId="0" applyFont="1" applyBorder="1"/>
    <xf numFmtId="0" fontId="2" fillId="0" borderId="1" xfId="0" applyFont="1" applyBorder="1" applyAlignment="1">
      <alignment horizontal="center"/>
    </xf>
    <xf numFmtId="9" fontId="2" fillId="0" borderId="5" xfId="3" applyFont="1" applyFill="1" applyBorder="1" applyAlignment="1">
      <alignment horizontal="center"/>
    </xf>
    <xf numFmtId="0" fontId="1" fillId="0" borderId="9" xfId="0" applyFont="1" applyBorder="1"/>
    <xf numFmtId="0" fontId="1" fillId="0" borderId="10" xfId="0" applyFont="1" applyBorder="1" applyAlignment="1">
      <alignment horizontal="center"/>
    </xf>
    <xf numFmtId="9" fontId="1" fillId="0" borderId="10" xfId="3" applyFont="1" applyFill="1" applyBorder="1" applyAlignment="1">
      <alignment horizontal="center"/>
    </xf>
    <xf numFmtId="9" fontId="1" fillId="0" borderId="0" xfId="3" applyFont="1" applyFill="1" applyAlignment="1">
      <alignment horizontal="center"/>
    </xf>
    <xf numFmtId="9" fontId="1" fillId="0" borderId="11" xfId="3" applyFont="1" applyBorder="1" applyAlignment="1">
      <alignment horizontal="center"/>
    </xf>
    <xf numFmtId="0" fontId="1" fillId="0" borderId="9" xfId="0" applyFont="1" applyBorder="1" applyAlignment="1">
      <alignment horizontal="left"/>
    </xf>
    <xf numFmtId="0" fontId="13" fillId="0" borderId="17" xfId="0" applyFont="1" applyBorder="1" applyAlignment="1">
      <alignment horizontal="center"/>
    </xf>
    <xf numFmtId="0" fontId="0" fillId="0" borderId="0" xfId="0" applyAlignment="1">
      <alignment wrapText="1"/>
    </xf>
    <xf numFmtId="0" fontId="14" fillId="0" borderId="1" xfId="0" applyFont="1" applyBorder="1" applyAlignment="1">
      <alignment horizontal="left" wrapText="1"/>
    </xf>
    <xf numFmtId="0" fontId="1" fillId="0" borderId="1" xfId="0" applyFont="1" applyBorder="1" applyAlignment="1">
      <alignment horizontal="left" wrapText="1"/>
    </xf>
    <xf numFmtId="0" fontId="14" fillId="0" borderId="0" xfId="0" applyFont="1" applyAlignment="1">
      <alignment wrapText="1"/>
    </xf>
    <xf numFmtId="0" fontId="1" fillId="0" borderId="8" xfId="0" applyFont="1" applyBorder="1" applyAlignment="1">
      <alignment horizontal="left"/>
    </xf>
    <xf numFmtId="0" fontId="1" fillId="0" borderId="16" xfId="0" applyFont="1" applyBorder="1" applyAlignment="1">
      <alignment horizontal="left"/>
    </xf>
    <xf numFmtId="0" fontId="14" fillId="0" borderId="5" xfId="0" applyFont="1" applyBorder="1" applyAlignment="1">
      <alignment wrapText="1"/>
    </xf>
    <xf numFmtId="0" fontId="14" fillId="0" borderId="5" xfId="0" applyFont="1" applyBorder="1" applyAlignment="1">
      <alignment vertical="top" wrapText="1"/>
    </xf>
    <xf numFmtId="0" fontId="14" fillId="0" borderId="10" xfId="0" applyFont="1" applyBorder="1" applyAlignment="1">
      <alignment wrapText="1"/>
    </xf>
    <xf numFmtId="0" fontId="14" fillId="0" borderId="11" xfId="0" applyFont="1" applyBorder="1" applyAlignment="1">
      <alignment wrapText="1"/>
    </xf>
    <xf numFmtId="0" fontId="1" fillId="0" borderId="1" xfId="0" applyFont="1" applyBorder="1" applyAlignment="1">
      <alignment horizontal="center" wrapText="1"/>
    </xf>
    <xf numFmtId="0" fontId="11" fillId="0" borderId="13" xfId="0" applyFont="1" applyBorder="1" applyAlignment="1">
      <alignment horizontal="center" vertical="center"/>
    </xf>
    <xf numFmtId="0" fontId="2" fillId="0" borderId="3" xfId="0" applyFont="1" applyBorder="1" applyAlignment="1">
      <alignment horizontal="center"/>
    </xf>
    <xf numFmtId="0" fontId="2" fillId="0" borderId="2" xfId="0" applyFont="1" applyBorder="1" applyAlignment="1">
      <alignment horizontal="center"/>
    </xf>
    <xf numFmtId="0" fontId="2" fillId="0" borderId="9" xfId="0" applyFont="1" applyBorder="1" applyAlignment="1">
      <alignment horizontal="center"/>
    </xf>
    <xf numFmtId="9" fontId="13" fillId="0" borderId="15" xfId="3" applyFont="1" applyFill="1" applyBorder="1" applyAlignment="1">
      <alignment horizontal="center" wrapText="1"/>
    </xf>
    <xf numFmtId="9" fontId="1" fillId="0" borderId="12" xfId="3" applyFont="1" applyFill="1" applyBorder="1" applyAlignment="1">
      <alignment horizontal="center"/>
    </xf>
    <xf numFmtId="9" fontId="1" fillId="0" borderId="5" xfId="3" applyFont="1" applyFill="1" applyBorder="1" applyAlignment="1">
      <alignment horizontal="center"/>
    </xf>
    <xf numFmtId="9" fontId="1" fillId="0" borderId="11" xfId="3" applyFont="1" applyFill="1" applyBorder="1" applyAlignment="1">
      <alignment horizontal="center"/>
    </xf>
    <xf numFmtId="9" fontId="1" fillId="0" borderId="5" xfId="3" applyFont="1" applyFill="1" applyBorder="1" applyAlignment="1">
      <alignment horizontal="center" wrapText="1"/>
    </xf>
    <xf numFmtId="9" fontId="1" fillId="0" borderId="0" xfId="0" applyNumberFormat="1" applyFont="1"/>
    <xf numFmtId="0" fontId="1" fillId="0" borderId="0" xfId="0" applyFont="1" applyAlignment="1">
      <alignment vertical="center" wrapText="1"/>
    </xf>
    <xf numFmtId="0" fontId="13" fillId="0" borderId="14" xfId="0" applyFont="1" applyBorder="1" applyAlignment="1">
      <alignment horizontal="center" wrapText="1"/>
    </xf>
    <xf numFmtId="0" fontId="1" fillId="0" borderId="3" xfId="0" applyFont="1" applyBorder="1"/>
    <xf numFmtId="0" fontId="1" fillId="0" borderId="4" xfId="0" applyFont="1" applyBorder="1" applyAlignment="1">
      <alignment horizontal="center"/>
    </xf>
    <xf numFmtId="9" fontId="1" fillId="0" borderId="6" xfId="0" applyNumberFormat="1" applyFont="1" applyBorder="1" applyAlignment="1">
      <alignment horizontal="center"/>
    </xf>
    <xf numFmtId="0" fontId="13" fillId="0" borderId="13" xfId="0" applyFont="1" applyBorder="1" applyAlignment="1">
      <alignment wrapText="1"/>
    </xf>
    <xf numFmtId="0" fontId="13" fillId="0" borderId="15" xfId="0" applyFont="1" applyBorder="1" applyAlignment="1">
      <alignment horizontal="center" wrapText="1"/>
    </xf>
    <xf numFmtId="0" fontId="1" fillId="0" borderId="3" xfId="0" applyFont="1" applyBorder="1" applyAlignment="1">
      <alignment horizontal="left"/>
    </xf>
    <xf numFmtId="9" fontId="1" fillId="0" borderId="6" xfId="3" applyFont="1" applyFill="1" applyBorder="1" applyAlignment="1">
      <alignment horizontal="center"/>
    </xf>
    <xf numFmtId="0" fontId="2" fillId="0" borderId="3" xfId="0" applyFont="1" applyBorder="1"/>
    <xf numFmtId="0" fontId="2" fillId="0" borderId="4" xfId="0" applyFont="1" applyBorder="1" applyAlignment="1">
      <alignment horizontal="center"/>
    </xf>
    <xf numFmtId="9" fontId="2" fillId="0" borderId="6" xfId="3" applyFont="1" applyFill="1" applyBorder="1" applyAlignment="1">
      <alignment horizontal="center"/>
    </xf>
    <xf numFmtId="9" fontId="1" fillId="0" borderId="0" xfId="3" applyFont="1"/>
    <xf numFmtId="0" fontId="1" fillId="0" borderId="1" xfId="0" applyFont="1" applyBorder="1" applyAlignment="1">
      <alignment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33" xfId="0" applyFont="1" applyBorder="1" applyAlignment="1">
      <alignment horizontal="center"/>
    </xf>
    <xf numFmtId="0" fontId="1" fillId="0" borderId="0" xfId="0" applyFont="1" applyAlignment="1">
      <alignment horizontal="left" wrapText="1"/>
    </xf>
    <xf numFmtId="0" fontId="13" fillId="0" borderId="8" xfId="0" applyFont="1" applyBorder="1" applyAlignment="1">
      <alignment horizontal="left" wrapText="1"/>
    </xf>
    <xf numFmtId="0" fontId="13" fillId="0" borderId="7" xfId="0" applyFont="1" applyBorder="1" applyAlignment="1">
      <alignment horizontal="center" wrapText="1"/>
    </xf>
    <xf numFmtId="9" fontId="13" fillId="0" borderId="12" xfId="3" applyFont="1" applyFill="1" applyBorder="1" applyAlignment="1">
      <alignment horizontal="center" wrapText="1"/>
    </xf>
    <xf numFmtId="9" fontId="13" fillId="0" borderId="18" xfId="3" applyFont="1" applyFill="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1" fillId="0" borderId="15" xfId="3" applyFont="1" applyBorder="1" applyAlignment="1">
      <alignment horizontal="center"/>
    </xf>
    <xf numFmtId="0" fontId="1" fillId="0" borderId="30" xfId="0" applyFont="1" applyBorder="1" applyAlignment="1">
      <alignment horizontal="left"/>
    </xf>
    <xf numFmtId="9" fontId="1" fillId="0" borderId="34" xfId="3" applyFont="1" applyFill="1" applyBorder="1" applyAlignment="1">
      <alignment horizontal="center"/>
    </xf>
    <xf numFmtId="9" fontId="13" fillId="0" borderId="0" xfId="3" applyFont="1" applyFill="1" applyBorder="1" applyAlignment="1">
      <alignment horizontal="center" wrapText="1"/>
    </xf>
    <xf numFmtId="9" fontId="1" fillId="0" borderId="0" xfId="3" applyFont="1" applyFill="1" applyBorder="1" applyAlignment="1">
      <alignment horizontal="center"/>
    </xf>
    <xf numFmtId="9" fontId="1" fillId="0" borderId="0" xfId="3" applyFont="1" applyBorder="1" applyAlignment="1">
      <alignment horizontal="center"/>
    </xf>
    <xf numFmtId="9" fontId="13" fillId="0" borderId="0" xfId="3" applyFont="1" applyFill="1" applyBorder="1" applyAlignment="1">
      <alignment horizontal="center"/>
    </xf>
    <xf numFmtId="0" fontId="13" fillId="0" borderId="37" xfId="0" applyFont="1" applyBorder="1" applyAlignment="1">
      <alignment wrapText="1"/>
    </xf>
    <xf numFmtId="0" fontId="1" fillId="0" borderId="36" xfId="0" applyFont="1" applyBorder="1"/>
    <xf numFmtId="0" fontId="1" fillId="0" borderId="19" xfId="0" applyFont="1" applyBorder="1"/>
    <xf numFmtId="0" fontId="1" fillId="0" borderId="21" xfId="0" applyFont="1" applyBorder="1"/>
    <xf numFmtId="0" fontId="1" fillId="0" borderId="39" xfId="0" applyFont="1" applyBorder="1" applyAlignment="1">
      <alignment wrapText="1"/>
    </xf>
    <xf numFmtId="0" fontId="1" fillId="0" borderId="40" xfId="0" applyFont="1" applyBorder="1"/>
    <xf numFmtId="9" fontId="1" fillId="0" borderId="0" xfId="0" applyNumberFormat="1" applyFont="1" applyAlignment="1">
      <alignment horizontal="center"/>
    </xf>
    <xf numFmtId="0" fontId="13" fillId="0" borderId="0" xfId="0" applyFont="1" applyAlignment="1">
      <alignment horizontal="center" wrapText="1"/>
    </xf>
    <xf numFmtId="0" fontId="1" fillId="0" borderId="41" xfId="0" applyFont="1" applyBorder="1"/>
    <xf numFmtId="0" fontId="1" fillId="0" borderId="38" xfId="0" applyFont="1" applyBorder="1"/>
    <xf numFmtId="0" fontId="13" fillId="0" borderId="0" xfId="0" applyFont="1" applyAlignment="1">
      <alignment horizontal="left" vertical="center" wrapText="1"/>
    </xf>
    <xf numFmtId="0" fontId="1" fillId="0" borderId="42" xfId="0" applyFont="1" applyBorder="1"/>
    <xf numFmtId="0" fontId="1" fillId="0" borderId="43" xfId="0" applyFont="1" applyBorder="1"/>
    <xf numFmtId="0" fontId="14" fillId="0" borderId="0" xfId="0" applyFont="1" applyAlignment="1">
      <alignment horizontal="center" vertical="center" wrapText="1"/>
    </xf>
    <xf numFmtId="0" fontId="1" fillId="0" borderId="0" xfId="0" applyFont="1" applyAlignment="1">
      <alignment horizontal="center" vertical="center"/>
    </xf>
    <xf numFmtId="9" fontId="1" fillId="0" borderId="0" xfId="3" applyFont="1" applyFill="1" applyBorder="1" applyAlignment="1">
      <alignment horizontal="center" vertical="center"/>
    </xf>
    <xf numFmtId="0" fontId="14" fillId="0" borderId="0" xfId="0" applyFont="1" applyAlignment="1">
      <alignment horizontal="left" wrapText="1"/>
    </xf>
    <xf numFmtId="0" fontId="0" fillId="0" borderId="1" xfId="0" applyBorder="1" applyAlignment="1">
      <alignment wrapText="1"/>
    </xf>
    <xf numFmtId="0" fontId="1" fillId="0" borderId="1" xfId="0" applyFont="1" applyBorder="1"/>
    <xf numFmtId="0" fontId="0" fillId="0" borderId="0" xfId="0" applyAlignment="1">
      <alignment horizontal="center" wrapText="1"/>
    </xf>
    <xf numFmtId="0" fontId="0" fillId="0" borderId="1" xfId="0" applyBorder="1" applyAlignment="1">
      <alignment horizontal="center" wrapText="1"/>
    </xf>
    <xf numFmtId="9" fontId="0" fillId="0" borderId="0" xfId="3" applyFont="1" applyFill="1" applyAlignment="1">
      <alignment horizontal="center" wrapText="1"/>
    </xf>
    <xf numFmtId="0" fontId="13" fillId="0" borderId="0" xfId="0" applyFont="1" applyAlignment="1">
      <alignment wrapText="1"/>
    </xf>
    <xf numFmtId="0" fontId="13" fillId="0" borderId="0" xfId="0" applyFont="1" applyAlignment="1">
      <alignment horizontal="left" wrapText="1"/>
    </xf>
    <xf numFmtId="0" fontId="1" fillId="0" borderId="0" xfId="0" applyFont="1" applyAlignment="1">
      <alignment horizontal="left"/>
    </xf>
    <xf numFmtId="0" fontId="1" fillId="0" borderId="8" xfId="0" applyFont="1" applyBorder="1" applyAlignment="1">
      <alignment horizontal="center"/>
    </xf>
    <xf numFmtId="0" fontId="13" fillId="0" borderId="7" xfId="0" applyFont="1" applyBorder="1" applyAlignment="1">
      <alignment wrapText="1"/>
    </xf>
    <xf numFmtId="0" fontId="13" fillId="0" borderId="12" xfId="0" applyFont="1" applyBorder="1" applyAlignment="1">
      <alignment wrapText="1"/>
    </xf>
    <xf numFmtId="0" fontId="1" fillId="0" borderId="2" xfId="0" applyFont="1" applyBorder="1" applyAlignment="1">
      <alignment horizontal="center" wrapText="1"/>
    </xf>
    <xf numFmtId="0" fontId="1" fillId="0" borderId="9" xfId="0" applyFont="1" applyBorder="1" applyAlignment="1">
      <alignment horizontal="center" wrapText="1"/>
    </xf>
    <xf numFmtId="0" fontId="1" fillId="0" borderId="0" xfId="0" applyFont="1" applyAlignment="1">
      <alignment horizontal="center" wrapText="1"/>
    </xf>
    <xf numFmtId="0" fontId="1" fillId="0" borderId="28" xfId="0" applyFont="1" applyBorder="1" applyAlignment="1">
      <alignment horizontal="center"/>
    </xf>
    <xf numFmtId="0" fontId="13" fillId="0" borderId="45" xfId="0" applyFont="1" applyBorder="1" applyAlignment="1">
      <alignment wrapText="1"/>
    </xf>
    <xf numFmtId="0" fontId="13" fillId="0" borderId="45" xfId="0" applyFont="1" applyBorder="1" applyAlignment="1">
      <alignment horizontal="center" wrapText="1"/>
    </xf>
    <xf numFmtId="0" fontId="13" fillId="0" borderId="46" xfId="0" applyFont="1" applyBorder="1" applyAlignment="1">
      <alignment horizontal="center"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center" wrapText="1"/>
    </xf>
    <xf numFmtId="9" fontId="1" fillId="0" borderId="12" xfId="3" applyFont="1" applyFill="1" applyBorder="1" applyAlignment="1">
      <alignment horizontal="center" wrapText="1"/>
    </xf>
    <xf numFmtId="0" fontId="1" fillId="0" borderId="2"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center" wrapText="1"/>
    </xf>
    <xf numFmtId="9" fontId="1" fillId="0" borderId="11" xfId="3" applyFont="1" applyFill="1" applyBorder="1" applyAlignment="1">
      <alignment horizontal="center" wrapText="1"/>
    </xf>
    <xf numFmtId="0" fontId="14" fillId="0" borderId="0" xfId="0" applyFont="1" applyAlignment="1">
      <alignment horizontal="center" wrapText="1"/>
    </xf>
    <xf numFmtId="0" fontId="2" fillId="0" borderId="8" xfId="0" applyFont="1" applyBorder="1" applyAlignment="1">
      <alignment horizontal="center"/>
    </xf>
    <xf numFmtId="0" fontId="11" fillId="0" borderId="7" xfId="0" applyFont="1" applyBorder="1" applyAlignment="1">
      <alignment wrapText="1"/>
    </xf>
    <xf numFmtId="0" fontId="11" fillId="0" borderId="7" xfId="0" applyFont="1" applyBorder="1" applyAlignment="1">
      <alignment horizontal="center"/>
    </xf>
    <xf numFmtId="9" fontId="11" fillId="0" borderId="12" xfId="3" applyFont="1" applyFill="1" applyBorder="1" applyAlignment="1">
      <alignment horizontal="center"/>
    </xf>
    <xf numFmtId="9" fontId="2" fillId="0" borderId="5" xfId="3" applyFont="1" applyFill="1" applyBorder="1" applyAlignment="1">
      <alignment horizontal="center" wrapText="1"/>
    </xf>
    <xf numFmtId="0" fontId="2" fillId="0" borderId="2" xfId="0" applyFont="1" applyBorder="1" applyAlignment="1">
      <alignment horizontal="center" wrapText="1"/>
    </xf>
    <xf numFmtId="0" fontId="2" fillId="0" borderId="1" xfId="0" applyFont="1" applyBorder="1"/>
    <xf numFmtId="0" fontId="2" fillId="0" borderId="9" xfId="0" applyFont="1" applyBorder="1"/>
    <xf numFmtId="9" fontId="2" fillId="0" borderId="11" xfId="3" applyFont="1" applyFill="1" applyBorder="1" applyAlignment="1">
      <alignment horizontal="center" wrapText="1"/>
    </xf>
    <xf numFmtId="0" fontId="2" fillId="0" borderId="0" xfId="0" applyFont="1"/>
    <xf numFmtId="0" fontId="1" fillId="0" borderId="8" xfId="0" applyFont="1" applyBorder="1" applyAlignment="1">
      <alignment wrapText="1"/>
    </xf>
    <xf numFmtId="0" fontId="1" fillId="0" borderId="7" xfId="0" applyFont="1" applyBorder="1" applyAlignment="1">
      <alignment horizontal="left" vertical="center" wrapText="1"/>
    </xf>
    <xf numFmtId="0" fontId="1" fillId="0" borderId="7" xfId="0" applyFont="1" applyBorder="1" applyAlignment="1">
      <alignment wrapText="1"/>
    </xf>
    <xf numFmtId="0" fontId="1" fillId="0" borderId="7"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left" vertical="center" wrapText="1"/>
    </xf>
    <xf numFmtId="1" fontId="1" fillId="0" borderId="1" xfId="0" applyNumberFormat="1" applyFont="1" applyBorder="1" applyAlignment="1">
      <alignment horizontal="center" vertical="center"/>
    </xf>
    <xf numFmtId="9" fontId="1" fillId="0" borderId="5" xfId="3" applyFont="1" applyFill="1" applyBorder="1" applyAlignment="1">
      <alignment horizontal="center" vertical="center"/>
    </xf>
    <xf numFmtId="0" fontId="1" fillId="0" borderId="2" xfId="0" applyFont="1" applyBorder="1" applyAlignment="1">
      <alignment vertical="center" wrapText="1"/>
    </xf>
    <xf numFmtId="0" fontId="2" fillId="0" borderId="1" xfId="0" applyFont="1" applyBorder="1" applyAlignment="1">
      <alignment horizontal="right" wrapText="1"/>
    </xf>
    <xf numFmtId="9" fontId="1" fillId="0" borderId="1" xfId="3" applyFont="1" applyFill="1" applyBorder="1" applyAlignment="1">
      <alignment horizontal="center" vertical="center"/>
    </xf>
    <xf numFmtId="0" fontId="1" fillId="0" borderId="30" xfId="0" applyFont="1" applyBorder="1" applyAlignment="1">
      <alignment vertical="center" wrapText="1"/>
    </xf>
    <xf numFmtId="0" fontId="1" fillId="0" borderId="33" xfId="0" applyFont="1" applyBorder="1" applyAlignment="1">
      <alignment horizontal="left" vertical="center" wrapText="1"/>
    </xf>
    <xf numFmtId="0" fontId="1" fillId="0" borderId="9" xfId="0" applyFont="1" applyBorder="1" applyAlignment="1">
      <alignment wrapText="1"/>
    </xf>
    <xf numFmtId="0" fontId="1" fillId="0" borderId="10" xfId="0" applyFont="1" applyBorder="1" applyAlignment="1">
      <alignment horizontal="left" vertical="center" wrapText="1"/>
    </xf>
    <xf numFmtId="0" fontId="13" fillId="0" borderId="10" xfId="0" applyFont="1" applyBorder="1" applyAlignment="1">
      <alignment horizontal="right" wrapText="1"/>
    </xf>
    <xf numFmtId="1" fontId="1" fillId="0" borderId="10" xfId="0" applyNumberFormat="1" applyFont="1" applyBorder="1" applyAlignment="1">
      <alignment horizontal="center" vertical="center"/>
    </xf>
    <xf numFmtId="9" fontId="1" fillId="0" borderId="10" xfId="3" applyFont="1" applyFill="1" applyBorder="1" applyAlignment="1">
      <alignment horizontal="center" vertical="center"/>
    </xf>
    <xf numFmtId="9" fontId="1" fillId="0" borderId="0" xfId="3" applyFont="1" applyFill="1" applyAlignment="1">
      <alignment wrapText="1"/>
    </xf>
    <xf numFmtId="9" fontId="1" fillId="0" borderId="7" xfId="3" applyFont="1" applyFill="1" applyBorder="1" applyAlignment="1">
      <alignment horizontal="left"/>
    </xf>
    <xf numFmtId="0" fontId="1" fillId="0" borderId="1" xfId="0" applyFont="1" applyBorder="1" applyAlignment="1">
      <alignment horizontal="center" vertical="center"/>
    </xf>
    <xf numFmtId="0" fontId="1" fillId="0" borderId="1" xfId="3" applyNumberFormat="1" applyFont="1" applyFill="1" applyBorder="1" applyAlignment="1">
      <alignment horizontal="center"/>
    </xf>
    <xf numFmtId="9" fontId="1" fillId="0" borderId="1" xfId="3" applyFont="1" applyFill="1" applyBorder="1" applyAlignment="1">
      <alignment horizontal="left" vertical="center"/>
    </xf>
    <xf numFmtId="9" fontId="1" fillId="0" borderId="1" xfId="3" applyFont="1" applyFill="1" applyBorder="1" applyAlignment="1">
      <alignment wrapText="1"/>
    </xf>
    <xf numFmtId="0" fontId="1" fillId="0" borderId="1" xfId="0" applyFont="1" applyBorder="1" applyAlignment="1">
      <alignment horizontal="left" vertical="center"/>
    </xf>
    <xf numFmtId="9" fontId="1" fillId="0" borderId="1" xfId="3" applyFont="1" applyFill="1" applyBorder="1" applyAlignment="1">
      <alignment horizontal="left" wrapText="1"/>
    </xf>
    <xf numFmtId="9" fontId="1" fillId="0" borderId="2" xfId="3" applyFont="1" applyFill="1" applyBorder="1" applyAlignment="1">
      <alignment horizontal="center" wrapText="1"/>
    </xf>
    <xf numFmtId="0" fontId="1" fillId="0" borderId="10" xfId="0" applyFont="1" applyBorder="1" applyAlignment="1">
      <alignment horizontal="center" vertical="center"/>
    </xf>
    <xf numFmtId="9" fontId="1" fillId="0" borderId="11" xfId="3" applyFont="1" applyFill="1" applyBorder="1" applyAlignment="1">
      <alignment horizontal="center" vertical="center"/>
    </xf>
    <xf numFmtId="0" fontId="13" fillId="0" borderId="8" xfId="0" applyFont="1" applyBorder="1" applyAlignment="1">
      <alignment vertical="center" wrapText="1"/>
    </xf>
    <xf numFmtId="0" fontId="13" fillId="0" borderId="7" xfId="0" applyFont="1" applyBorder="1" applyAlignment="1">
      <alignment horizontal="left" vertical="center"/>
    </xf>
    <xf numFmtId="0" fontId="13" fillId="0" borderId="7" xfId="0" applyFont="1" applyBorder="1" applyAlignment="1">
      <alignment vertical="center"/>
    </xf>
    <xf numFmtId="0" fontId="1" fillId="0" borderId="1" xfId="0" applyFont="1" applyBorder="1" applyAlignment="1">
      <alignment vertical="center"/>
    </xf>
    <xf numFmtId="0" fontId="1" fillId="0" borderId="1" xfId="0" applyFont="1" applyBorder="1" applyAlignment="1">
      <alignment horizontal="right" vertical="center"/>
    </xf>
    <xf numFmtId="0" fontId="13" fillId="0" borderId="2" xfId="0" applyFont="1" applyBorder="1" applyAlignment="1">
      <alignment wrapText="1"/>
    </xf>
    <xf numFmtId="0" fontId="13" fillId="0" borderId="1" xfId="0" applyFont="1" applyBorder="1" applyAlignment="1">
      <alignment horizontal="left" vertical="center"/>
    </xf>
    <xf numFmtId="0" fontId="13" fillId="0" borderId="1" xfId="0" applyFont="1" applyBorder="1" applyAlignment="1">
      <alignment vertical="center"/>
    </xf>
    <xf numFmtId="0" fontId="1" fillId="0" borderId="5" xfId="0" applyFont="1" applyBorder="1" applyAlignment="1">
      <alignment horizontal="center" vertical="center"/>
    </xf>
    <xf numFmtId="0" fontId="1" fillId="0" borderId="10" xfId="0" applyFont="1" applyBorder="1" applyAlignment="1">
      <alignment horizontal="right" wrapText="1"/>
    </xf>
    <xf numFmtId="9" fontId="1" fillId="0" borderId="0" xfId="3" applyFont="1" applyFill="1" applyAlignment="1">
      <alignment horizontal="center" vertical="center"/>
    </xf>
    <xf numFmtId="0" fontId="1" fillId="0" borderId="0" xfId="0" applyFont="1" applyAlignment="1">
      <alignment horizontal="center" vertical="center" wrapText="1"/>
    </xf>
    <xf numFmtId="9" fontId="1" fillId="0" borderId="0" xfId="3" applyFont="1" applyFill="1" applyAlignment="1">
      <alignment horizontal="center" wrapText="1"/>
    </xf>
    <xf numFmtId="0" fontId="13" fillId="0" borderId="0" xfId="0" applyFont="1"/>
    <xf numFmtId="0" fontId="13" fillId="0" borderId="13" xfId="0" applyFont="1" applyBorder="1" applyAlignment="1">
      <alignment horizontal="left" wrapText="1"/>
    </xf>
    <xf numFmtId="0" fontId="13" fillId="0" borderId="13" xfId="0" applyFont="1" applyBorder="1" applyAlignment="1">
      <alignment horizontal="center" vertical="center" wrapText="1"/>
    </xf>
    <xf numFmtId="0" fontId="13" fillId="0" borderId="14" xfId="0" applyFont="1" applyBorder="1" applyAlignment="1">
      <alignment vertical="center" wrapText="1"/>
    </xf>
    <xf numFmtId="0" fontId="13" fillId="0" borderId="14" xfId="0" applyFont="1" applyBorder="1" applyAlignment="1">
      <alignment horizontal="center" vertical="center" wrapText="1"/>
    </xf>
    <xf numFmtId="9" fontId="13" fillId="0" borderId="15" xfId="3"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9" fontId="13" fillId="0" borderId="1" xfId="3" applyFont="1" applyFill="1" applyBorder="1" applyAlignment="1">
      <alignment horizontal="center" vertical="center" wrapText="1"/>
    </xf>
    <xf numFmtId="0" fontId="1" fillId="0" borderId="4" xfId="0" applyFont="1" applyBorder="1" applyAlignment="1">
      <alignment vertical="center"/>
    </xf>
    <xf numFmtId="0" fontId="1" fillId="0" borderId="4" xfId="0" applyFont="1" applyBorder="1" applyAlignment="1">
      <alignment horizontal="center" vertical="center"/>
    </xf>
    <xf numFmtId="9" fontId="1" fillId="0" borderId="6" xfId="3" applyFont="1" applyFill="1" applyBorder="1" applyAlignment="1">
      <alignment horizontal="center" vertical="center"/>
    </xf>
    <xf numFmtId="0" fontId="1" fillId="0" borderId="1" xfId="0" applyFont="1" applyBorder="1" applyAlignment="1">
      <alignment horizontal="left"/>
    </xf>
    <xf numFmtId="0" fontId="13" fillId="0" borderId="10" xfId="0" applyFont="1" applyBorder="1" applyAlignment="1">
      <alignment horizontal="center"/>
    </xf>
    <xf numFmtId="9" fontId="13" fillId="0" borderId="11" xfId="0" applyNumberFormat="1" applyFont="1" applyBorder="1" applyAlignment="1">
      <alignment horizontal="center"/>
    </xf>
    <xf numFmtId="0" fontId="13" fillId="0" borderId="1" xfId="0" applyFont="1" applyBorder="1" applyAlignment="1">
      <alignment horizontal="right" vertical="center"/>
    </xf>
    <xf numFmtId="0" fontId="13" fillId="0" borderId="1" xfId="0" applyFont="1" applyBorder="1" applyAlignment="1">
      <alignment horizontal="center" vertical="center"/>
    </xf>
    <xf numFmtId="9" fontId="13" fillId="0" borderId="1" xfId="3" applyFont="1" applyFill="1" applyBorder="1" applyAlignment="1">
      <alignment horizontal="center" vertical="center"/>
    </xf>
    <xf numFmtId="9" fontId="13" fillId="0" borderId="5" xfId="3" applyFont="1" applyFill="1" applyBorder="1" applyAlignment="1">
      <alignment horizontal="center"/>
    </xf>
    <xf numFmtId="9" fontId="1" fillId="0" borderId="0" xfId="3" applyFont="1" applyFill="1"/>
    <xf numFmtId="0" fontId="13" fillId="0" borderId="1" xfId="0" applyFont="1" applyBorder="1" applyAlignment="1">
      <alignment vertical="center" wrapText="1"/>
    </xf>
    <xf numFmtId="9" fontId="13" fillId="0" borderId="5" xfId="3" applyFont="1" applyFill="1" applyBorder="1" applyAlignment="1">
      <alignment horizontal="center" vertical="center" wrapText="1"/>
    </xf>
    <xf numFmtId="0" fontId="13" fillId="0" borderId="1" xfId="0" applyFont="1" applyBorder="1" applyAlignment="1">
      <alignment horizontal="center"/>
    </xf>
    <xf numFmtId="9" fontId="13" fillId="0" borderId="1" xfId="3" applyFont="1" applyFill="1" applyBorder="1" applyAlignment="1">
      <alignment horizontal="center"/>
    </xf>
    <xf numFmtId="0" fontId="1" fillId="0" borderId="1" xfId="0" applyFont="1" applyBorder="1" applyAlignment="1">
      <alignment horizontal="center" vertical="center" wrapText="1"/>
    </xf>
    <xf numFmtId="9" fontId="1" fillId="0" borderId="1" xfId="3" applyFont="1" applyFill="1" applyBorder="1" applyAlignment="1">
      <alignment horizontal="center"/>
    </xf>
    <xf numFmtId="9" fontId="1" fillId="0" borderId="1" xfId="0" applyNumberFormat="1" applyFont="1" applyBorder="1" applyAlignment="1">
      <alignment horizontal="center"/>
    </xf>
    <xf numFmtId="0" fontId="13" fillId="0" borderId="2" xfId="0" applyFont="1" applyBorder="1" applyAlignment="1">
      <alignment horizontal="center"/>
    </xf>
    <xf numFmtId="49" fontId="1" fillId="0" borderId="0" xfId="3" applyNumberFormat="1" applyFont="1" applyFill="1" applyAlignment="1">
      <alignment horizontal="center"/>
    </xf>
    <xf numFmtId="2" fontId="1" fillId="0" borderId="0" xfId="3" applyNumberFormat="1" applyFont="1" applyFill="1" applyAlignment="1">
      <alignment horizontal="center"/>
    </xf>
    <xf numFmtId="0" fontId="1" fillId="0" borderId="31" xfId="0" applyFont="1" applyBorder="1" applyAlignment="1">
      <alignment horizontal="center" textRotation="90"/>
    </xf>
    <xf numFmtId="0" fontId="1" fillId="0" borderId="10" xfId="0" applyFont="1" applyBorder="1" applyAlignment="1">
      <alignment wrapText="1"/>
    </xf>
    <xf numFmtId="0" fontId="1" fillId="0" borderId="29" xfId="0" applyFont="1" applyBorder="1" applyAlignment="1">
      <alignment horizontal="center" vertical="center" textRotation="90"/>
    </xf>
    <xf numFmtId="0" fontId="1" fillId="0" borderId="20" xfId="0" applyFont="1" applyBorder="1" applyAlignment="1">
      <alignment horizontal="right" wrapText="1"/>
    </xf>
    <xf numFmtId="0" fontId="1" fillId="0" borderId="20" xfId="0" applyFont="1" applyBorder="1" applyAlignment="1">
      <alignment horizontal="center"/>
    </xf>
    <xf numFmtId="9" fontId="1" fillId="0" borderId="44" xfId="3" applyFont="1" applyFill="1" applyBorder="1" applyAlignment="1">
      <alignment horizontal="center"/>
    </xf>
    <xf numFmtId="0" fontId="1" fillId="0" borderId="9" xfId="0" applyFont="1" applyBorder="1" applyAlignment="1">
      <alignment horizontal="center" textRotation="90"/>
    </xf>
    <xf numFmtId="0" fontId="1" fillId="0" borderId="8" xfId="0" applyFont="1" applyBorder="1" applyAlignment="1">
      <alignment horizontal="center" wrapText="1"/>
    </xf>
    <xf numFmtId="0" fontId="1" fillId="0" borderId="2" xfId="0" applyFont="1" applyBorder="1" applyAlignment="1">
      <alignment horizontal="center" textRotation="255"/>
    </xf>
    <xf numFmtId="0" fontId="1" fillId="0" borderId="9" xfId="0" applyFont="1" applyBorder="1" applyAlignment="1">
      <alignment horizontal="center" textRotation="255"/>
    </xf>
    <xf numFmtId="0" fontId="2" fillId="0" borderId="10" xfId="0" applyFont="1" applyBorder="1" applyAlignment="1">
      <alignment horizontal="center"/>
    </xf>
    <xf numFmtId="9" fontId="2" fillId="0" borderId="11" xfId="3" applyFont="1" applyFill="1" applyBorder="1" applyAlignment="1">
      <alignment horizontal="center"/>
    </xf>
    <xf numFmtId="0" fontId="1" fillId="0" borderId="0" xfId="0" applyFont="1" applyAlignment="1">
      <alignment horizontal="center" textRotation="255"/>
    </xf>
    <xf numFmtId="0" fontId="1" fillId="0" borderId="0" xfId="0" applyFont="1" applyAlignment="1">
      <alignment horizontal="right" wrapText="1"/>
    </xf>
    <xf numFmtId="0" fontId="2" fillId="0" borderId="0" xfId="0" applyFont="1" applyAlignment="1">
      <alignment horizontal="center"/>
    </xf>
    <xf numFmtId="9" fontId="2" fillId="0" borderId="0" xfId="3" applyFont="1" applyFill="1" applyBorder="1" applyAlignment="1">
      <alignment horizontal="center"/>
    </xf>
    <xf numFmtId="0" fontId="1" fillId="0" borderId="1" xfId="0" applyFont="1" applyBorder="1" applyAlignment="1">
      <alignment horizontal="center" textRotation="255"/>
    </xf>
    <xf numFmtId="0" fontId="1" fillId="0" borderId="1" xfId="0" applyFont="1" applyBorder="1" applyAlignment="1">
      <alignment vertical="center" wrapText="1"/>
    </xf>
    <xf numFmtId="0" fontId="1" fillId="0" borderId="1" xfId="0" applyFont="1" applyBorder="1" applyAlignment="1">
      <alignment horizontal="right" wrapText="1"/>
    </xf>
    <xf numFmtId="0" fontId="1" fillId="0" borderId="26" xfId="0" applyFont="1" applyBorder="1" applyAlignment="1">
      <alignment horizontal="center"/>
    </xf>
    <xf numFmtId="0" fontId="1" fillId="0" borderId="27" xfId="0" applyFont="1" applyBorder="1" applyAlignment="1">
      <alignment wrapText="1"/>
    </xf>
    <xf numFmtId="0" fontId="1" fillId="0" borderId="23" xfId="0" applyFont="1" applyBorder="1" applyAlignment="1">
      <alignment vertical="center" wrapText="1"/>
    </xf>
    <xf numFmtId="0" fontId="1" fillId="0" borderId="21" xfId="0" applyFont="1" applyBorder="1" applyAlignment="1">
      <alignment horizontal="right" wrapText="1"/>
    </xf>
    <xf numFmtId="0" fontId="1" fillId="0" borderId="8" xfId="0" applyFont="1" applyBorder="1" applyAlignment="1">
      <alignment horizontal="center" textRotation="90"/>
    </xf>
    <xf numFmtId="0" fontId="1" fillId="0" borderId="32" xfId="0" applyFont="1" applyBorder="1" applyAlignment="1">
      <alignment horizontal="left" vertical="top" wrapText="1"/>
    </xf>
    <xf numFmtId="0" fontId="1" fillId="0" borderId="32" xfId="0" applyFont="1" applyBorder="1" applyAlignment="1">
      <alignment wrapText="1"/>
    </xf>
    <xf numFmtId="0" fontId="14" fillId="0" borderId="1" xfId="0" applyFont="1" applyBorder="1" applyAlignment="1">
      <alignment wrapText="1"/>
    </xf>
    <xf numFmtId="0" fontId="1" fillId="0" borderId="0" xfId="0" applyFont="1" applyAlignment="1">
      <alignment horizontal="center" textRotation="90"/>
    </xf>
    <xf numFmtId="0" fontId="1" fillId="0" borderId="8" xfId="0" applyFont="1" applyBorder="1" applyAlignment="1">
      <alignment horizontal="center" textRotation="255"/>
    </xf>
    <xf numFmtId="0" fontId="2" fillId="0" borderId="7" xfId="0" applyFont="1" applyBorder="1" applyAlignment="1">
      <alignment horizontal="center"/>
    </xf>
    <xf numFmtId="0" fontId="14" fillId="0" borderId="1" xfId="0" applyFont="1" applyBorder="1" applyAlignment="1">
      <alignment horizontal="right" wrapText="1"/>
    </xf>
    <xf numFmtId="0" fontId="1" fillId="0" borderId="7" xfId="0" applyFont="1" applyBorder="1" applyAlignment="1">
      <alignment horizontal="center" vertical="center" wrapText="1"/>
    </xf>
    <xf numFmtId="9" fontId="1" fillId="0" borderId="12" xfId="3" applyFont="1" applyFill="1" applyBorder="1" applyAlignment="1">
      <alignment horizontal="center" vertical="center" wrapText="1"/>
    </xf>
    <xf numFmtId="0" fontId="2" fillId="0" borderId="1" xfId="0" applyFont="1" applyBorder="1" applyAlignment="1">
      <alignment horizontal="center" vertical="center"/>
    </xf>
    <xf numFmtId="0" fontId="14" fillId="0" borderId="2" xfId="0" applyFont="1" applyBorder="1" applyAlignment="1">
      <alignment wrapText="1"/>
    </xf>
    <xf numFmtId="0" fontId="13" fillId="0" borderId="8" xfId="0" applyFont="1" applyBorder="1" applyAlignment="1">
      <alignment wrapText="1"/>
    </xf>
    <xf numFmtId="0" fontId="1" fillId="0" borderId="2" xfId="0" applyFont="1" applyBorder="1" applyAlignment="1">
      <alignment wrapText="1"/>
    </xf>
    <xf numFmtId="9" fontId="1" fillId="0" borderId="5" xfId="3"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9" xfId="0" applyFont="1" applyBorder="1" applyAlignment="1">
      <alignment wrapText="1"/>
    </xf>
    <xf numFmtId="0" fontId="14" fillId="0" borderId="10" xfId="3" applyNumberFormat="1" applyFont="1" applyFill="1" applyBorder="1" applyAlignment="1">
      <alignment horizontal="center" vertical="center" wrapText="1"/>
    </xf>
    <xf numFmtId="9" fontId="14" fillId="0" borderId="11" xfId="3" applyFont="1" applyFill="1" applyBorder="1" applyAlignment="1">
      <alignment horizontal="center" vertical="center" wrapText="1"/>
    </xf>
    <xf numFmtId="0" fontId="14" fillId="0" borderId="0" xfId="0" applyFont="1" applyAlignment="1">
      <alignment vertical="center" wrapText="1"/>
    </xf>
    <xf numFmtId="0" fontId="13" fillId="0" borderId="7" xfId="0" applyFont="1" applyBorder="1" applyAlignment="1">
      <alignment horizontal="center" vertical="center" wrapText="1"/>
    </xf>
    <xf numFmtId="9" fontId="13" fillId="0" borderId="12" xfId="3" applyFont="1" applyFill="1" applyBorder="1" applyAlignment="1">
      <alignment horizontal="center" vertical="center" wrapText="1"/>
    </xf>
    <xf numFmtId="9" fontId="14" fillId="0" borderId="5" xfId="3" applyFont="1" applyFill="1" applyBorder="1" applyAlignment="1">
      <alignment horizontal="center" vertical="center" wrapText="1"/>
    </xf>
    <xf numFmtId="0" fontId="17" fillId="0" borderId="1" xfId="0" applyFont="1" applyBorder="1" applyAlignment="1">
      <alignment vertical="center" wrapText="1"/>
    </xf>
    <xf numFmtId="0" fontId="0" fillId="0" borderId="8" xfId="0" applyBorder="1" applyAlignment="1">
      <alignment wrapText="1"/>
    </xf>
    <xf numFmtId="0" fontId="0" fillId="0" borderId="7" xfId="0" applyBorder="1" applyAlignment="1">
      <alignment horizontal="center" wrapText="1"/>
    </xf>
    <xf numFmtId="0" fontId="0" fillId="0" borderId="9" xfId="0" applyBorder="1" applyAlignment="1">
      <alignment wrapText="1"/>
    </xf>
    <xf numFmtId="0" fontId="0" fillId="0" borderId="10" xfId="0" applyBorder="1" applyAlignment="1">
      <alignment horizontal="center" wrapText="1"/>
    </xf>
    <xf numFmtId="9" fontId="0" fillId="0" borderId="11" xfId="3" applyFont="1" applyFill="1" applyBorder="1" applyAlignment="1">
      <alignment horizontal="center" wrapText="1"/>
    </xf>
    <xf numFmtId="0" fontId="1" fillId="0" borderId="0" xfId="0" applyFont="1" applyAlignment="1">
      <alignment vertical="center" textRotation="90"/>
    </xf>
    <xf numFmtId="0" fontId="1" fillId="0" borderId="8" xfId="0" applyFont="1" applyBorder="1" applyAlignment="1">
      <alignment vertical="center" textRotation="90"/>
    </xf>
    <xf numFmtId="0" fontId="13" fillId="0" borderId="7" xfId="0" applyFont="1" applyBorder="1" applyAlignment="1">
      <alignment horizontal="left" wrapText="1"/>
    </xf>
    <xf numFmtId="0" fontId="1" fillId="0" borderId="9" xfId="0" applyFont="1" applyBorder="1" applyAlignment="1">
      <alignment vertical="center" textRotation="90" wrapText="1"/>
    </xf>
    <xf numFmtId="0" fontId="13" fillId="0" borderId="10" xfId="0" applyFont="1" applyBorder="1" applyAlignment="1">
      <alignment horizontal="center" wrapText="1"/>
    </xf>
    <xf numFmtId="9" fontId="13" fillId="0" borderId="11" xfId="0" applyNumberFormat="1" applyFont="1" applyBorder="1" applyAlignment="1">
      <alignment horizontal="center" wrapText="1"/>
    </xf>
    <xf numFmtId="0" fontId="0" fillId="0" borderId="7" xfId="0" applyBorder="1" applyAlignment="1">
      <alignment wrapText="1"/>
    </xf>
    <xf numFmtId="0" fontId="0" fillId="0" borderId="10" xfId="0" applyBorder="1" applyAlignment="1">
      <alignment wrapText="1"/>
    </xf>
    <xf numFmtId="9" fontId="0" fillId="0" borderId="12" xfId="3" applyFont="1" applyFill="1" applyBorder="1" applyAlignment="1">
      <alignment horizontal="center" wrapText="1"/>
    </xf>
    <xf numFmtId="9" fontId="0" fillId="0" borderId="5" xfId="3" applyFont="1" applyFill="1" applyBorder="1" applyAlignment="1">
      <alignment horizontal="center" wrapText="1"/>
    </xf>
    <xf numFmtId="9" fontId="0" fillId="0" borderId="0" xfId="3" applyFont="1" applyAlignment="1">
      <alignment horizontal="center" wrapText="1"/>
    </xf>
    <xf numFmtId="0" fontId="1" fillId="0" borderId="7" xfId="0" applyFont="1" applyBorder="1"/>
    <xf numFmtId="0" fontId="1" fillId="0" borderId="10" xfId="0" applyFont="1" applyBorder="1"/>
    <xf numFmtId="0" fontId="1" fillId="0" borderId="8" xfId="0" applyFont="1" applyBorder="1"/>
    <xf numFmtId="0" fontId="1" fillId="0" borderId="2" xfId="0" applyFont="1" applyBorder="1" applyAlignment="1">
      <alignment horizontal="center"/>
    </xf>
    <xf numFmtId="0" fontId="1" fillId="0" borderId="9" xfId="0" applyFont="1" applyBorder="1" applyAlignment="1">
      <alignment horizontal="center"/>
    </xf>
    <xf numFmtId="0" fontId="2" fillId="0" borderId="4" xfId="0" applyFont="1" applyBorder="1" applyAlignment="1">
      <alignment horizontal="center" wrapText="1"/>
    </xf>
    <xf numFmtId="0" fontId="0" fillId="0" borderId="2" xfId="0" applyBorder="1" applyAlignment="1">
      <alignment wrapText="1"/>
    </xf>
    <xf numFmtId="0" fontId="1" fillId="0" borderId="0" xfId="0" applyFont="1" applyAlignment="1">
      <alignment horizontal="left" vertical="center" wrapText="1"/>
    </xf>
    <xf numFmtId="0" fontId="1" fillId="0" borderId="22" xfId="0" applyFont="1" applyBorder="1" applyAlignment="1">
      <alignment horizontal="left" vertical="center"/>
    </xf>
    <xf numFmtId="0" fontId="1" fillId="0" borderId="0" xfId="0" applyFont="1" applyAlignment="1">
      <alignment horizontal="left" wrapText="1"/>
    </xf>
    <xf numFmtId="9" fontId="1" fillId="0" borderId="1" xfId="3" applyFont="1" applyFill="1" applyBorder="1" applyAlignment="1">
      <alignment horizontal="right"/>
    </xf>
    <xf numFmtId="0" fontId="1" fillId="0" borderId="2" xfId="0" applyFont="1" applyBorder="1" applyAlignment="1">
      <alignment horizontal="center" vertical="center" wrapText="1"/>
    </xf>
    <xf numFmtId="9" fontId="1" fillId="0" borderId="2" xfId="3" applyFont="1" applyFill="1" applyBorder="1" applyAlignment="1">
      <alignment horizontal="center" vertical="center" wrapText="1"/>
    </xf>
    <xf numFmtId="0" fontId="1" fillId="0" borderId="2" xfId="0" applyFont="1" applyBorder="1" applyAlignment="1">
      <alignment vertical="center" wrapText="1"/>
    </xf>
    <xf numFmtId="0" fontId="1" fillId="0" borderId="30"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 xfId="0" applyFont="1" applyBorder="1" applyAlignment="1">
      <alignment horizontal="center" vertical="center" wrapText="1"/>
    </xf>
    <xf numFmtId="0" fontId="13" fillId="0" borderId="9" xfId="0" applyFont="1" applyBorder="1" applyAlignment="1">
      <alignment horizontal="center"/>
    </xf>
    <xf numFmtId="0" fontId="13" fillId="0" borderId="10" xfId="0" applyFont="1" applyBorder="1" applyAlignment="1">
      <alignment horizont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 fillId="0" borderId="1" xfId="0" applyFont="1" applyBorder="1" applyAlignment="1">
      <alignment horizontal="left" vertical="center" wrapText="1"/>
    </xf>
    <xf numFmtId="0" fontId="13" fillId="0" borderId="30" xfId="0" applyFont="1" applyBorder="1" applyAlignment="1">
      <alignment horizontal="center" vertical="center"/>
    </xf>
    <xf numFmtId="0" fontId="13" fillId="0" borderId="29" xfId="0" applyFont="1" applyBorder="1" applyAlignment="1">
      <alignment horizontal="center" vertical="center"/>
    </xf>
    <xf numFmtId="0" fontId="13" fillId="0" borderId="3" xfId="0" applyFont="1" applyBorder="1" applyAlignment="1">
      <alignment horizontal="center" vertical="center"/>
    </xf>
    <xf numFmtId="0" fontId="13" fillId="0" borderId="30" xfId="0" applyFont="1" applyBorder="1" applyAlignment="1">
      <alignment horizontal="center" vertical="center" wrapText="1"/>
    </xf>
    <xf numFmtId="0" fontId="1" fillId="0" borderId="24" xfId="0" applyFont="1" applyBorder="1" applyAlignment="1">
      <alignment horizontal="right" wrapText="1"/>
    </xf>
    <xf numFmtId="0" fontId="1" fillId="0" borderId="25" xfId="0" applyFont="1" applyBorder="1" applyAlignment="1">
      <alignment horizontal="right" wrapText="1"/>
    </xf>
    <xf numFmtId="0" fontId="1" fillId="0" borderId="21" xfId="0" applyFont="1" applyBorder="1" applyAlignment="1">
      <alignment horizontal="right" wrapText="1"/>
    </xf>
    <xf numFmtId="0" fontId="1" fillId="0" borderId="30" xfId="0" applyFont="1" applyBorder="1" applyAlignment="1">
      <alignment horizontal="center" vertical="center"/>
    </xf>
    <xf numFmtId="0" fontId="1" fillId="0" borderId="29" xfId="0" applyFont="1" applyBorder="1" applyAlignment="1">
      <alignment horizontal="center" vertical="center"/>
    </xf>
    <xf numFmtId="0" fontId="1" fillId="0" borderId="3" xfId="0" applyFont="1" applyBorder="1" applyAlignment="1">
      <alignment horizontal="center" vertical="center"/>
    </xf>
    <xf numFmtId="0" fontId="1" fillId="0" borderId="32" xfId="0" applyFont="1" applyBorder="1" applyAlignment="1">
      <alignment horizontal="right"/>
    </xf>
    <xf numFmtId="0" fontId="1" fillId="0" borderId="35" xfId="0" applyFont="1" applyBorder="1" applyAlignment="1">
      <alignment horizontal="right"/>
    </xf>
    <xf numFmtId="0" fontId="1" fillId="0" borderId="22" xfId="0" applyFont="1" applyBorder="1" applyAlignment="1">
      <alignment horizontal="left" wrapText="1"/>
    </xf>
    <xf numFmtId="0" fontId="1" fillId="0" borderId="1" xfId="0" applyFont="1" applyBorder="1" applyAlignment="1">
      <alignment horizontal="right" wrapText="1"/>
    </xf>
    <xf numFmtId="0" fontId="1" fillId="0" borderId="9" xfId="0" applyFont="1" applyBorder="1" applyAlignment="1">
      <alignment horizontal="right" wrapText="1"/>
    </xf>
    <xf numFmtId="0" fontId="1" fillId="0" borderId="10" xfId="0" applyFont="1" applyBorder="1" applyAlignment="1">
      <alignment horizontal="right" wrapText="1"/>
    </xf>
    <xf numFmtId="0" fontId="1" fillId="0" borderId="28" xfId="0" applyFont="1" applyBorder="1" applyAlignment="1">
      <alignment horizontal="center" vertical="center" textRotation="90"/>
    </xf>
    <xf numFmtId="0" fontId="1" fillId="0" borderId="29" xfId="0" applyFont="1" applyBorder="1" applyAlignment="1">
      <alignment horizontal="center" vertical="center" textRotation="90"/>
    </xf>
    <xf numFmtId="0" fontId="1" fillId="0" borderId="16" xfId="0" applyFont="1" applyBorder="1" applyAlignment="1">
      <alignment horizontal="center" vertical="center" textRotation="90"/>
    </xf>
    <xf numFmtId="0" fontId="1" fillId="0" borderId="2" xfId="0" applyFont="1" applyBorder="1" applyAlignment="1">
      <alignment horizontal="center" vertical="center" textRotation="90"/>
    </xf>
    <xf numFmtId="0" fontId="1" fillId="0" borderId="9" xfId="0" applyFont="1" applyBorder="1" applyAlignment="1">
      <alignment horizontal="center" vertical="center" textRotation="90"/>
    </xf>
    <xf numFmtId="0" fontId="2" fillId="0" borderId="2" xfId="0" applyFont="1" applyBorder="1" applyAlignment="1">
      <alignment horizontal="center" vertical="center" textRotation="90"/>
    </xf>
    <xf numFmtId="0" fontId="2" fillId="0" borderId="2"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33" xfId="0" applyFont="1" applyBorder="1" applyAlignment="1">
      <alignment horizontal="left" vertical="center"/>
    </xf>
    <xf numFmtId="0" fontId="1" fillId="0" borderId="33" xfId="0" applyFont="1" applyBorder="1" applyAlignment="1">
      <alignment horizontal="center" vertical="center"/>
    </xf>
    <xf numFmtId="9" fontId="1" fillId="0" borderId="34" xfId="3" applyFont="1" applyFill="1" applyBorder="1" applyAlignment="1">
      <alignment horizontal="center" vertical="center" wrapText="1"/>
    </xf>
  </cellXfs>
  <cellStyles count="4">
    <cellStyle name="Normal" xfId="0" builtinId="0"/>
    <cellStyle name="Normal 2" xfId="2" xr:uid="{AEED93D9-4CBD-4EE2-AB85-D140C082A2B8}"/>
    <cellStyle name="Normal 3" xfId="1" xr:uid="{8E14F856-9BC4-4EAF-BD73-B0DC4304AF1A}"/>
    <cellStyle name="Percent" xfId="3" builtin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FF"/>
      <color rgb="FF04AB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F3452-DBBA-4B5D-90CD-93B1D6E5E482}">
  <sheetPr>
    <tabColor theme="1"/>
    <pageSetUpPr fitToPage="1"/>
  </sheetPr>
  <dimension ref="B1:I95"/>
  <sheetViews>
    <sheetView zoomScale="70" zoomScaleNormal="70" workbookViewId="0">
      <pane ySplit="1" topLeftCell="A2" activePane="bottomLeft" state="frozen"/>
      <selection pane="bottomLeft" activeCell="M16" sqref="M16"/>
    </sheetView>
  </sheetViews>
  <sheetFormatPr defaultRowHeight="12.75" x14ac:dyDescent="0.2"/>
  <cols>
    <col min="1" max="1" width="5.7109375" style="17" customWidth="1"/>
    <col min="2" max="2" width="7.7109375" style="22" customWidth="1"/>
    <col min="3" max="3" width="15.7109375" style="23" customWidth="1"/>
    <col min="4" max="4" width="15.7109375" style="22" customWidth="1"/>
    <col min="5" max="5" width="40.7109375" style="23" customWidth="1"/>
    <col min="6" max="6" width="40.7109375" style="17" customWidth="1"/>
    <col min="7" max="7" width="40.7109375" style="23" customWidth="1"/>
    <col min="8" max="8" width="15.7109375" style="23" customWidth="1"/>
    <col min="9" max="9" width="40.7109375" style="23" customWidth="1"/>
    <col min="10" max="16384" width="9.140625" style="17"/>
  </cols>
  <sheetData>
    <row r="1" spans="2:9" s="43" customFormat="1" ht="32.25" customHeight="1" thickBot="1" x14ac:dyDescent="0.3">
      <c r="B1" s="77" t="s">
        <v>331</v>
      </c>
      <c r="C1" s="44" t="s">
        <v>332</v>
      </c>
      <c r="D1" s="45" t="s">
        <v>336</v>
      </c>
      <c r="E1" s="44" t="s">
        <v>254</v>
      </c>
      <c r="F1" s="44" t="s">
        <v>403</v>
      </c>
      <c r="G1" s="44" t="s">
        <v>0</v>
      </c>
      <c r="H1" s="46" t="s">
        <v>340</v>
      </c>
      <c r="I1" s="47" t="s">
        <v>1</v>
      </c>
    </row>
    <row r="2" spans="2:9" ht="60" x14ac:dyDescent="0.2">
      <c r="B2" s="78">
        <v>1</v>
      </c>
      <c r="C2" s="40" t="s">
        <v>15</v>
      </c>
      <c r="D2" s="312">
        <v>2021</v>
      </c>
      <c r="E2" s="40" t="s">
        <v>16</v>
      </c>
      <c r="F2" s="41" t="s">
        <v>3</v>
      </c>
      <c r="G2" s="40" t="s">
        <v>27</v>
      </c>
      <c r="H2" s="9" t="s">
        <v>294</v>
      </c>
      <c r="I2" s="42" t="s">
        <v>28</v>
      </c>
    </row>
    <row r="3" spans="2:9" ht="38.25" x14ac:dyDescent="0.2">
      <c r="B3" s="79">
        <f t="shared" ref="B3:B61" si="0">B2+1</f>
        <v>2</v>
      </c>
      <c r="C3" s="26" t="s">
        <v>11</v>
      </c>
      <c r="D3" s="25">
        <v>2020</v>
      </c>
      <c r="E3" s="26" t="s">
        <v>10</v>
      </c>
      <c r="F3" s="1" t="s">
        <v>2</v>
      </c>
      <c r="G3" s="26" t="s">
        <v>29</v>
      </c>
      <c r="H3" s="10" t="s">
        <v>294</v>
      </c>
      <c r="I3" s="31" t="s">
        <v>19</v>
      </c>
    </row>
    <row r="4" spans="2:9" ht="38.25" x14ac:dyDescent="0.2">
      <c r="B4" s="79">
        <f t="shared" si="0"/>
        <v>3</v>
      </c>
      <c r="C4" s="26" t="s">
        <v>12</v>
      </c>
      <c r="D4" s="25">
        <v>2019</v>
      </c>
      <c r="E4" s="26" t="s">
        <v>13</v>
      </c>
      <c r="F4" s="1" t="s">
        <v>4</v>
      </c>
      <c r="G4" s="26" t="s">
        <v>21</v>
      </c>
      <c r="H4" s="10" t="s">
        <v>23</v>
      </c>
      <c r="I4" s="31" t="s">
        <v>22</v>
      </c>
    </row>
    <row r="5" spans="2:9" ht="51" x14ac:dyDescent="0.2">
      <c r="B5" s="79">
        <f t="shared" si="0"/>
        <v>4</v>
      </c>
      <c r="C5" s="4" t="s">
        <v>8</v>
      </c>
      <c r="D5" s="25">
        <v>2012</v>
      </c>
      <c r="E5" s="4" t="s">
        <v>9</v>
      </c>
      <c r="F5" s="1" t="s">
        <v>5</v>
      </c>
      <c r="G5" s="4" t="s">
        <v>18</v>
      </c>
      <c r="H5" s="11" t="s">
        <v>294</v>
      </c>
      <c r="I5" s="32" t="s">
        <v>19</v>
      </c>
    </row>
    <row r="6" spans="2:9" ht="38.25" x14ac:dyDescent="0.2">
      <c r="B6" s="79">
        <f t="shared" si="0"/>
        <v>5</v>
      </c>
      <c r="C6" s="26" t="s">
        <v>14</v>
      </c>
      <c r="D6" s="25">
        <v>2019</v>
      </c>
      <c r="E6" s="26" t="s">
        <v>7</v>
      </c>
      <c r="F6" s="1" t="s">
        <v>6</v>
      </c>
      <c r="G6" s="26" t="s">
        <v>30</v>
      </c>
      <c r="H6" s="10" t="s">
        <v>294</v>
      </c>
      <c r="I6" s="31" t="s">
        <v>31</v>
      </c>
    </row>
    <row r="7" spans="2:9" s="18" customFormat="1" ht="25.5" x14ac:dyDescent="0.2">
      <c r="B7" s="79">
        <f t="shared" si="0"/>
        <v>6</v>
      </c>
      <c r="C7" s="27" t="s">
        <v>25</v>
      </c>
      <c r="D7" s="25">
        <v>2020</v>
      </c>
      <c r="E7" s="27" t="s">
        <v>26</v>
      </c>
      <c r="F7" s="3" t="s">
        <v>24</v>
      </c>
      <c r="G7" s="27" t="s">
        <v>20</v>
      </c>
      <c r="H7" s="12" t="s">
        <v>294</v>
      </c>
      <c r="I7" s="33" t="s">
        <v>196</v>
      </c>
    </row>
    <row r="8" spans="2:9" s="19" customFormat="1" ht="12.75" customHeight="1" x14ac:dyDescent="0.2">
      <c r="B8" s="79">
        <f t="shared" si="0"/>
        <v>7</v>
      </c>
      <c r="C8" s="4" t="s">
        <v>90</v>
      </c>
      <c r="D8" s="25">
        <v>2019</v>
      </c>
      <c r="E8" s="4" t="s">
        <v>7</v>
      </c>
      <c r="F8" s="4" t="s">
        <v>89</v>
      </c>
      <c r="G8" s="4" t="s">
        <v>94</v>
      </c>
      <c r="H8" s="11" t="s">
        <v>294</v>
      </c>
      <c r="I8" s="32" t="s">
        <v>96</v>
      </c>
    </row>
    <row r="9" spans="2:9" ht="38.25" x14ac:dyDescent="0.2">
      <c r="B9" s="79">
        <f t="shared" si="0"/>
        <v>8</v>
      </c>
      <c r="C9" s="4" t="s">
        <v>98</v>
      </c>
      <c r="D9" s="25">
        <v>2004</v>
      </c>
      <c r="E9" s="4" t="s">
        <v>97</v>
      </c>
      <c r="F9" s="1" t="s">
        <v>73</v>
      </c>
      <c r="G9" s="4" t="s">
        <v>20</v>
      </c>
      <c r="H9" s="11" t="s">
        <v>294</v>
      </c>
      <c r="I9" s="32" t="s">
        <v>99</v>
      </c>
    </row>
    <row r="10" spans="2:9" s="19" customFormat="1" ht="38.25" x14ac:dyDescent="0.2">
      <c r="B10" s="79">
        <f t="shared" si="0"/>
        <v>9</v>
      </c>
      <c r="C10" s="4" t="s">
        <v>91</v>
      </c>
      <c r="D10" s="25">
        <v>2019</v>
      </c>
      <c r="E10" s="4" t="s">
        <v>92</v>
      </c>
      <c r="F10" s="1" t="s">
        <v>74</v>
      </c>
      <c r="G10" s="4" t="s">
        <v>93</v>
      </c>
      <c r="H10" s="11" t="s">
        <v>294</v>
      </c>
      <c r="I10" s="32" t="s">
        <v>19</v>
      </c>
    </row>
    <row r="11" spans="2:9" s="15" customFormat="1" ht="38.25" x14ac:dyDescent="0.2">
      <c r="B11" s="79">
        <f t="shared" si="0"/>
        <v>10</v>
      </c>
      <c r="C11" s="5" t="s">
        <v>32</v>
      </c>
      <c r="D11" s="28">
        <v>2021</v>
      </c>
      <c r="E11" s="5" t="s">
        <v>33</v>
      </c>
      <c r="F11" s="5" t="s">
        <v>34</v>
      </c>
      <c r="G11" s="29" t="s">
        <v>35</v>
      </c>
      <c r="H11" s="13" t="s">
        <v>36</v>
      </c>
      <c r="I11" s="14" t="s">
        <v>37</v>
      </c>
    </row>
    <row r="12" spans="2:9" customFormat="1" ht="38.25" x14ac:dyDescent="0.25">
      <c r="B12" s="79">
        <f t="shared" si="0"/>
        <v>11</v>
      </c>
      <c r="C12" s="5" t="s">
        <v>38</v>
      </c>
      <c r="D12" s="25">
        <v>2020</v>
      </c>
      <c r="E12" s="5" t="s">
        <v>39</v>
      </c>
      <c r="F12" s="5" t="s">
        <v>40</v>
      </c>
      <c r="G12" s="29" t="s">
        <v>41</v>
      </c>
      <c r="H12" s="13" t="s">
        <v>36</v>
      </c>
      <c r="I12" s="14" t="s">
        <v>42</v>
      </c>
    </row>
    <row r="13" spans="2:9" customFormat="1" ht="38.25" x14ac:dyDescent="0.25">
      <c r="B13" s="79">
        <f t="shared" si="0"/>
        <v>12</v>
      </c>
      <c r="C13" s="5" t="s">
        <v>43</v>
      </c>
      <c r="D13" s="25">
        <v>2017</v>
      </c>
      <c r="E13" s="5" t="s">
        <v>44</v>
      </c>
      <c r="F13" s="5" t="s">
        <v>45</v>
      </c>
      <c r="G13" s="29" t="s">
        <v>46</v>
      </c>
      <c r="H13" s="13" t="s">
        <v>36</v>
      </c>
      <c r="I13" s="14" t="s">
        <v>47</v>
      </c>
    </row>
    <row r="14" spans="2:9" customFormat="1" ht="38.25" x14ac:dyDescent="0.25">
      <c r="B14" s="79">
        <f t="shared" si="0"/>
        <v>13</v>
      </c>
      <c r="C14" s="5" t="s">
        <v>48</v>
      </c>
      <c r="D14" s="25">
        <v>2017</v>
      </c>
      <c r="E14" s="5" t="s">
        <v>49</v>
      </c>
      <c r="F14" s="5" t="s">
        <v>50</v>
      </c>
      <c r="G14" s="29" t="s">
        <v>51</v>
      </c>
      <c r="H14" s="13" t="s">
        <v>36</v>
      </c>
      <c r="I14" s="14" t="s">
        <v>278</v>
      </c>
    </row>
    <row r="15" spans="2:9" customFormat="1" ht="38.25" x14ac:dyDescent="0.25">
      <c r="B15" s="79">
        <f t="shared" si="0"/>
        <v>14</v>
      </c>
      <c r="C15" s="5" t="s">
        <v>54</v>
      </c>
      <c r="D15" s="25">
        <v>2017</v>
      </c>
      <c r="E15" s="5" t="s">
        <v>17</v>
      </c>
      <c r="F15" s="5" t="s">
        <v>55</v>
      </c>
      <c r="G15" s="29" t="s">
        <v>56</v>
      </c>
      <c r="H15" s="13" t="s">
        <v>36</v>
      </c>
      <c r="I15" s="14" t="s">
        <v>100</v>
      </c>
    </row>
    <row r="16" spans="2:9" s="16" customFormat="1" ht="60" x14ac:dyDescent="0.25">
      <c r="B16" s="79">
        <f t="shared" si="0"/>
        <v>15</v>
      </c>
      <c r="C16" s="24" t="s">
        <v>103</v>
      </c>
      <c r="D16" s="30">
        <v>2011</v>
      </c>
      <c r="E16" s="24" t="s">
        <v>53</v>
      </c>
      <c r="F16" s="6" t="s">
        <v>57</v>
      </c>
      <c r="G16" s="29" t="s">
        <v>102</v>
      </c>
      <c r="H16" s="13" t="s">
        <v>36</v>
      </c>
      <c r="I16" s="14" t="s">
        <v>104</v>
      </c>
    </row>
    <row r="17" spans="2:9" customFormat="1" ht="60" x14ac:dyDescent="0.25">
      <c r="B17" s="79">
        <f t="shared" si="0"/>
        <v>16</v>
      </c>
      <c r="C17" s="5" t="s">
        <v>103</v>
      </c>
      <c r="D17" s="25">
        <v>2012</v>
      </c>
      <c r="E17" s="5" t="s">
        <v>44</v>
      </c>
      <c r="F17" s="6" t="s">
        <v>58</v>
      </c>
      <c r="G17" s="29" t="s">
        <v>105</v>
      </c>
      <c r="H17" s="13" t="s">
        <v>36</v>
      </c>
      <c r="I17" s="14" t="s">
        <v>104</v>
      </c>
    </row>
    <row r="18" spans="2:9" customFormat="1" ht="25.5" x14ac:dyDescent="0.25">
      <c r="B18" s="79">
        <f t="shared" si="0"/>
        <v>17</v>
      </c>
      <c r="C18" s="5" t="s">
        <v>52</v>
      </c>
      <c r="D18" s="25">
        <v>2014</v>
      </c>
      <c r="E18" s="5" t="s">
        <v>109</v>
      </c>
      <c r="F18" s="6" t="s">
        <v>75</v>
      </c>
      <c r="G18" s="29" t="s">
        <v>110</v>
      </c>
      <c r="H18" s="13" t="s">
        <v>197</v>
      </c>
      <c r="I18" s="14" t="s">
        <v>253</v>
      </c>
    </row>
    <row r="19" spans="2:9" customFormat="1" ht="39" x14ac:dyDescent="0.25">
      <c r="B19" s="79">
        <f t="shared" si="0"/>
        <v>18</v>
      </c>
      <c r="C19" s="4" t="s">
        <v>112</v>
      </c>
      <c r="D19" s="25">
        <v>2020</v>
      </c>
      <c r="E19" s="26" t="s">
        <v>113</v>
      </c>
      <c r="F19" s="1" t="s">
        <v>60</v>
      </c>
      <c r="G19" s="4" t="s">
        <v>114</v>
      </c>
      <c r="H19" s="11" t="s">
        <v>296</v>
      </c>
      <c r="I19" s="32" t="s">
        <v>115</v>
      </c>
    </row>
    <row r="20" spans="2:9" customFormat="1" ht="39" x14ac:dyDescent="0.25">
      <c r="B20" s="79">
        <f t="shared" si="0"/>
        <v>19</v>
      </c>
      <c r="C20" s="4" t="s">
        <v>112</v>
      </c>
      <c r="D20" s="25">
        <v>2019</v>
      </c>
      <c r="E20" s="26" t="s">
        <v>116</v>
      </c>
      <c r="F20" s="1" t="s">
        <v>61</v>
      </c>
      <c r="G20" s="4" t="s">
        <v>117</v>
      </c>
      <c r="H20" s="11" t="s">
        <v>296</v>
      </c>
      <c r="I20" s="32" t="s">
        <v>115</v>
      </c>
    </row>
    <row r="21" spans="2:9" customFormat="1" ht="39" x14ac:dyDescent="0.25">
      <c r="B21" s="79">
        <f t="shared" si="0"/>
        <v>20</v>
      </c>
      <c r="C21" s="4" t="s">
        <v>119</v>
      </c>
      <c r="D21" s="25">
        <v>2021</v>
      </c>
      <c r="E21" s="4" t="s">
        <v>120</v>
      </c>
      <c r="F21" s="1" t="s">
        <v>62</v>
      </c>
      <c r="G21" s="4" t="s">
        <v>141</v>
      </c>
      <c r="H21" s="11" t="s">
        <v>142</v>
      </c>
      <c r="I21" s="32" t="s">
        <v>143</v>
      </c>
    </row>
    <row r="22" spans="2:9" customFormat="1" ht="39" x14ac:dyDescent="0.25">
      <c r="B22" s="79">
        <f t="shared" si="0"/>
        <v>21</v>
      </c>
      <c r="C22" s="4" t="s">
        <v>145</v>
      </c>
      <c r="D22" s="25">
        <v>2009</v>
      </c>
      <c r="E22" s="4" t="s">
        <v>116</v>
      </c>
      <c r="F22" s="1" t="s">
        <v>79</v>
      </c>
      <c r="G22" s="4" t="s">
        <v>146</v>
      </c>
      <c r="H22" s="11" t="s">
        <v>147</v>
      </c>
      <c r="I22" s="32" t="s">
        <v>148</v>
      </c>
    </row>
    <row r="23" spans="2:9" customFormat="1" ht="72.75" x14ac:dyDescent="0.25">
      <c r="B23" s="79">
        <f t="shared" si="0"/>
        <v>22</v>
      </c>
      <c r="C23" s="4" t="s">
        <v>149</v>
      </c>
      <c r="D23" s="25">
        <v>2009</v>
      </c>
      <c r="E23" s="4" t="s">
        <v>116</v>
      </c>
      <c r="F23" s="1" t="s">
        <v>82</v>
      </c>
      <c r="G23" s="4" t="s">
        <v>150</v>
      </c>
      <c r="H23" s="11" t="s">
        <v>151</v>
      </c>
      <c r="I23" s="32" t="s">
        <v>152</v>
      </c>
    </row>
    <row r="24" spans="2:9" customFormat="1" ht="39" x14ac:dyDescent="0.25">
      <c r="B24" s="79">
        <f t="shared" si="0"/>
        <v>23</v>
      </c>
      <c r="C24" s="4" t="s">
        <v>70</v>
      </c>
      <c r="D24" s="25">
        <v>2016</v>
      </c>
      <c r="E24" s="26" t="s">
        <v>71</v>
      </c>
      <c r="F24" s="1" t="s">
        <v>59</v>
      </c>
      <c r="G24" s="4" t="s">
        <v>72</v>
      </c>
      <c r="H24" s="11" t="s">
        <v>153</v>
      </c>
      <c r="I24" s="32" t="s">
        <v>111</v>
      </c>
    </row>
    <row r="25" spans="2:9" s="20" customFormat="1" ht="64.5" x14ac:dyDescent="0.25">
      <c r="B25" s="79">
        <f t="shared" si="0"/>
        <v>24</v>
      </c>
      <c r="C25" s="4" t="s">
        <v>154</v>
      </c>
      <c r="D25" s="25">
        <v>2015</v>
      </c>
      <c r="E25" s="4" t="s">
        <v>17</v>
      </c>
      <c r="F25" s="4" t="s">
        <v>76</v>
      </c>
      <c r="G25" s="4" t="s">
        <v>155</v>
      </c>
      <c r="H25" s="11" t="s">
        <v>63</v>
      </c>
      <c r="I25" s="32" t="s">
        <v>156</v>
      </c>
    </row>
    <row r="26" spans="2:9" customFormat="1" ht="48.75" x14ac:dyDescent="0.25">
      <c r="B26" s="79">
        <f t="shared" si="0"/>
        <v>25</v>
      </c>
      <c r="C26" s="4" t="s">
        <v>121</v>
      </c>
      <c r="D26" s="25">
        <v>2013</v>
      </c>
      <c r="E26" s="4" t="s">
        <v>120</v>
      </c>
      <c r="F26" s="7" t="s">
        <v>384</v>
      </c>
      <c r="G26" s="4" t="s">
        <v>160</v>
      </c>
      <c r="H26" s="11" t="s">
        <v>63</v>
      </c>
      <c r="I26" s="32" t="s">
        <v>161</v>
      </c>
    </row>
    <row r="27" spans="2:9" s="20" customFormat="1" ht="36.75" x14ac:dyDescent="0.25">
      <c r="B27" s="79">
        <f t="shared" si="0"/>
        <v>26</v>
      </c>
      <c r="C27" s="4" t="s">
        <v>168</v>
      </c>
      <c r="D27" s="25">
        <v>2017</v>
      </c>
      <c r="E27" s="4" t="s">
        <v>167</v>
      </c>
      <c r="F27" s="1" t="s">
        <v>78</v>
      </c>
      <c r="G27" s="4" t="s">
        <v>20</v>
      </c>
      <c r="H27" s="11" t="s">
        <v>169</v>
      </c>
      <c r="I27" s="32" t="s">
        <v>108</v>
      </c>
    </row>
    <row r="28" spans="2:9" customFormat="1" ht="39" x14ac:dyDescent="0.25">
      <c r="B28" s="79">
        <f t="shared" si="0"/>
        <v>27</v>
      </c>
      <c r="C28" s="4" t="s">
        <v>170</v>
      </c>
      <c r="D28" s="25">
        <v>2011</v>
      </c>
      <c r="E28" s="4" t="s">
        <v>17</v>
      </c>
      <c r="F28" s="1" t="s">
        <v>88</v>
      </c>
      <c r="G28" s="4" t="s">
        <v>20</v>
      </c>
      <c r="H28" s="11" t="s">
        <v>171</v>
      </c>
      <c r="I28" s="32" t="s">
        <v>172</v>
      </c>
    </row>
    <row r="29" spans="2:9" customFormat="1" ht="39" x14ac:dyDescent="0.25">
      <c r="B29" s="79">
        <f t="shared" si="0"/>
        <v>28</v>
      </c>
      <c r="C29" s="4" t="s">
        <v>118</v>
      </c>
      <c r="D29" s="25">
        <v>2009</v>
      </c>
      <c r="E29" s="4" t="s">
        <v>116</v>
      </c>
      <c r="F29" s="1" t="s">
        <v>80</v>
      </c>
      <c r="G29" s="4" t="s">
        <v>157</v>
      </c>
      <c r="H29" s="11" t="s">
        <v>159</v>
      </c>
      <c r="I29" s="32" t="s">
        <v>158</v>
      </c>
    </row>
    <row r="30" spans="2:9" customFormat="1" ht="39" x14ac:dyDescent="0.25">
      <c r="B30" s="79">
        <f t="shared" si="0"/>
        <v>29</v>
      </c>
      <c r="C30" s="4" t="s">
        <v>178</v>
      </c>
      <c r="D30" s="25">
        <v>2020</v>
      </c>
      <c r="E30" s="4" t="s">
        <v>179</v>
      </c>
      <c r="F30" s="4" t="s">
        <v>86</v>
      </c>
      <c r="G30" s="4" t="s">
        <v>177</v>
      </c>
      <c r="H30" s="11" t="s">
        <v>287</v>
      </c>
      <c r="I30" s="32" t="s">
        <v>180</v>
      </c>
    </row>
    <row r="31" spans="2:9" customFormat="1" ht="39" x14ac:dyDescent="0.25">
      <c r="B31" s="79">
        <f t="shared" si="0"/>
        <v>30</v>
      </c>
      <c r="C31" s="4" t="s">
        <v>181</v>
      </c>
      <c r="D31" s="25">
        <v>2021</v>
      </c>
      <c r="E31" s="4" t="s">
        <v>182</v>
      </c>
      <c r="F31" s="1" t="s">
        <v>81</v>
      </c>
      <c r="G31" s="4" t="s">
        <v>183</v>
      </c>
      <c r="H31" s="11" t="s">
        <v>184</v>
      </c>
      <c r="I31" s="32" t="s">
        <v>185</v>
      </c>
    </row>
    <row r="32" spans="2:9" customFormat="1" ht="26.25" x14ac:dyDescent="0.25">
      <c r="B32" s="79">
        <f t="shared" si="0"/>
        <v>31</v>
      </c>
      <c r="C32" s="4" t="s">
        <v>175</v>
      </c>
      <c r="D32" s="25">
        <v>2010</v>
      </c>
      <c r="E32" s="4" t="s">
        <v>176</v>
      </c>
      <c r="F32" s="8" t="s">
        <v>84</v>
      </c>
      <c r="G32" s="4" t="s">
        <v>174</v>
      </c>
      <c r="H32" s="11" t="s">
        <v>186</v>
      </c>
      <c r="I32" s="32" t="s">
        <v>187</v>
      </c>
    </row>
    <row r="33" spans="2:9" customFormat="1" ht="51.75" x14ac:dyDescent="0.25">
      <c r="B33" s="79">
        <f t="shared" si="0"/>
        <v>32</v>
      </c>
      <c r="C33" s="4" t="s">
        <v>188</v>
      </c>
      <c r="D33" s="25">
        <v>2018</v>
      </c>
      <c r="E33" s="4" t="s">
        <v>189</v>
      </c>
      <c r="F33" s="4" t="s">
        <v>85</v>
      </c>
      <c r="G33" s="4" t="s">
        <v>190</v>
      </c>
      <c r="H33" s="11" t="s">
        <v>192</v>
      </c>
      <c r="I33" s="32" t="s">
        <v>191</v>
      </c>
    </row>
    <row r="34" spans="2:9" customFormat="1" ht="156.75" x14ac:dyDescent="0.25">
      <c r="B34" s="79">
        <f t="shared" si="0"/>
        <v>33</v>
      </c>
      <c r="C34" s="4" t="s">
        <v>123</v>
      </c>
      <c r="D34" s="25">
        <v>2012</v>
      </c>
      <c r="E34" s="4" t="s">
        <v>122</v>
      </c>
      <c r="F34" s="1" t="s">
        <v>83</v>
      </c>
      <c r="G34" s="4" t="s">
        <v>194</v>
      </c>
      <c r="H34" s="11" t="s">
        <v>63</v>
      </c>
      <c r="I34" s="32" t="s">
        <v>195</v>
      </c>
    </row>
    <row r="35" spans="2:9" customFormat="1" ht="51.75" x14ac:dyDescent="0.25">
      <c r="B35" s="79">
        <f t="shared" si="0"/>
        <v>34</v>
      </c>
      <c r="C35" s="4" t="s">
        <v>125</v>
      </c>
      <c r="D35" s="25">
        <v>2009</v>
      </c>
      <c r="E35" s="4" t="s">
        <v>116</v>
      </c>
      <c r="F35" s="1" t="s">
        <v>87</v>
      </c>
      <c r="G35" s="4" t="s">
        <v>126</v>
      </c>
      <c r="H35" s="11" t="s">
        <v>63</v>
      </c>
      <c r="I35" s="32" t="s">
        <v>193</v>
      </c>
    </row>
    <row r="36" spans="2:9" customFormat="1" ht="26.25" x14ac:dyDescent="0.25">
      <c r="B36" s="79">
        <f t="shared" si="0"/>
        <v>35</v>
      </c>
      <c r="C36" s="4" t="s">
        <v>162</v>
      </c>
      <c r="D36" s="25">
        <v>2018</v>
      </c>
      <c r="E36" s="4" t="s">
        <v>163</v>
      </c>
      <c r="F36" s="4" t="s">
        <v>77</v>
      </c>
      <c r="G36" s="4" t="s">
        <v>164</v>
      </c>
      <c r="H36" s="11" t="s">
        <v>165</v>
      </c>
      <c r="I36" s="32" t="s">
        <v>166</v>
      </c>
    </row>
    <row r="37" spans="2:9" ht="38.25" x14ac:dyDescent="0.2">
      <c r="B37" s="79">
        <f t="shared" si="0"/>
        <v>36</v>
      </c>
      <c r="C37" s="4" t="s">
        <v>223</v>
      </c>
      <c r="D37" s="25">
        <v>2011</v>
      </c>
      <c r="E37" s="4" t="s">
        <v>17</v>
      </c>
      <c r="F37" s="4" t="s">
        <v>128</v>
      </c>
      <c r="G37" s="4" t="s">
        <v>20</v>
      </c>
      <c r="H37" s="11" t="s">
        <v>127</v>
      </c>
      <c r="I37" s="32" t="s">
        <v>240</v>
      </c>
    </row>
    <row r="38" spans="2:9" ht="51" x14ac:dyDescent="0.2">
      <c r="B38" s="79">
        <f t="shared" si="0"/>
        <v>37</v>
      </c>
      <c r="C38" s="4" t="s">
        <v>224</v>
      </c>
      <c r="D38" s="25">
        <v>2021</v>
      </c>
      <c r="E38" s="4" t="s">
        <v>225</v>
      </c>
      <c r="F38" s="4" t="s">
        <v>130</v>
      </c>
      <c r="G38" s="4" t="s">
        <v>226</v>
      </c>
      <c r="H38" s="11" t="s">
        <v>129</v>
      </c>
      <c r="I38" s="32" t="s">
        <v>291</v>
      </c>
    </row>
    <row r="39" spans="2:9" ht="38.25" x14ac:dyDescent="0.2">
      <c r="B39" s="79">
        <f t="shared" si="0"/>
        <v>38</v>
      </c>
      <c r="C39" s="4" t="s">
        <v>227</v>
      </c>
      <c r="D39" s="25">
        <v>2021</v>
      </c>
      <c r="E39" s="4" t="s">
        <v>106</v>
      </c>
      <c r="F39" s="4" t="s">
        <v>131</v>
      </c>
      <c r="G39" s="4" t="s">
        <v>228</v>
      </c>
      <c r="H39" s="11" t="s">
        <v>65</v>
      </c>
      <c r="I39" s="32" t="s">
        <v>285</v>
      </c>
    </row>
    <row r="40" spans="2:9" s="21" customFormat="1" ht="25.5" x14ac:dyDescent="0.2">
      <c r="B40" s="79">
        <f t="shared" si="0"/>
        <v>39</v>
      </c>
      <c r="C40" s="29" t="s">
        <v>231</v>
      </c>
      <c r="D40" s="28">
        <v>2006</v>
      </c>
      <c r="E40" s="29" t="s">
        <v>229</v>
      </c>
      <c r="F40" s="29" t="s">
        <v>132</v>
      </c>
      <c r="G40" s="29" t="s">
        <v>230</v>
      </c>
      <c r="H40" s="13" t="s">
        <v>300</v>
      </c>
      <c r="I40" s="14" t="s">
        <v>283</v>
      </c>
    </row>
    <row r="41" spans="2:9" ht="25.5" x14ac:dyDescent="0.2">
      <c r="B41" s="79">
        <f t="shared" si="0"/>
        <v>40</v>
      </c>
      <c r="C41" s="4" t="s">
        <v>232</v>
      </c>
      <c r="D41" s="25">
        <v>2015</v>
      </c>
      <c r="E41" s="4" t="s">
        <v>233</v>
      </c>
      <c r="F41" s="4" t="s">
        <v>219</v>
      </c>
      <c r="G41" s="4" t="s">
        <v>20</v>
      </c>
      <c r="H41" s="11" t="s">
        <v>300</v>
      </c>
      <c r="I41" s="32" t="s">
        <v>276</v>
      </c>
    </row>
    <row r="42" spans="2:9" ht="38.25" x14ac:dyDescent="0.2">
      <c r="B42" s="79">
        <f t="shared" si="0"/>
        <v>41</v>
      </c>
      <c r="C42" s="4" t="s">
        <v>235</v>
      </c>
      <c r="D42" s="25">
        <v>2019</v>
      </c>
      <c r="E42" s="4" t="s">
        <v>7</v>
      </c>
      <c r="F42" s="4" t="s">
        <v>133</v>
      </c>
      <c r="G42" s="4" t="s">
        <v>246</v>
      </c>
      <c r="H42" s="11" t="s">
        <v>294</v>
      </c>
      <c r="I42" s="32" t="s">
        <v>247</v>
      </c>
    </row>
    <row r="43" spans="2:9" ht="38.25" x14ac:dyDescent="0.2">
      <c r="B43" s="79">
        <f t="shared" si="0"/>
        <v>42</v>
      </c>
      <c r="C43" s="4" t="s">
        <v>107</v>
      </c>
      <c r="D43" s="25">
        <v>2014</v>
      </c>
      <c r="E43" s="4" t="s">
        <v>234</v>
      </c>
      <c r="F43" s="4" t="s">
        <v>134</v>
      </c>
      <c r="G43" s="4" t="s">
        <v>248</v>
      </c>
      <c r="H43" s="11" t="s">
        <v>36</v>
      </c>
      <c r="I43" s="32" t="s">
        <v>249</v>
      </c>
    </row>
    <row r="44" spans="2:9" ht="38.25" x14ac:dyDescent="0.2">
      <c r="B44" s="79">
        <f t="shared" si="0"/>
        <v>43</v>
      </c>
      <c r="C44" s="4" t="s">
        <v>220</v>
      </c>
      <c r="D44" s="25">
        <v>2018</v>
      </c>
      <c r="E44" s="4" t="s">
        <v>221</v>
      </c>
      <c r="F44" s="4" t="s">
        <v>135</v>
      </c>
      <c r="G44" s="4" t="s">
        <v>243</v>
      </c>
      <c r="H44" s="11" t="s">
        <v>244</v>
      </c>
      <c r="I44" s="32" t="s">
        <v>275</v>
      </c>
    </row>
    <row r="45" spans="2:9" ht="38.25" x14ac:dyDescent="0.2">
      <c r="B45" s="79">
        <f t="shared" si="0"/>
        <v>44</v>
      </c>
      <c r="C45" s="4" t="s">
        <v>216</v>
      </c>
      <c r="D45" s="25">
        <v>2018</v>
      </c>
      <c r="E45" s="4" t="s">
        <v>217</v>
      </c>
      <c r="F45" s="4" t="s">
        <v>241</v>
      </c>
      <c r="G45" s="4" t="s">
        <v>218</v>
      </c>
      <c r="H45" s="11" t="s">
        <v>13</v>
      </c>
      <c r="I45" s="32" t="s">
        <v>242</v>
      </c>
    </row>
    <row r="46" spans="2:9" ht="38.25" x14ac:dyDescent="0.2">
      <c r="B46" s="79">
        <f t="shared" si="0"/>
        <v>45</v>
      </c>
      <c r="C46" s="4" t="s">
        <v>214</v>
      </c>
      <c r="D46" s="25">
        <v>2011</v>
      </c>
      <c r="E46" s="4" t="s">
        <v>53</v>
      </c>
      <c r="F46" s="4" t="s">
        <v>213</v>
      </c>
      <c r="G46" s="4" t="s">
        <v>215</v>
      </c>
      <c r="H46" s="11" t="s">
        <v>36</v>
      </c>
      <c r="I46" s="32" t="s">
        <v>279</v>
      </c>
    </row>
    <row r="47" spans="2:9" s="21" customFormat="1" ht="63.75" x14ac:dyDescent="0.2">
      <c r="B47" s="79">
        <f t="shared" si="0"/>
        <v>46</v>
      </c>
      <c r="C47" s="29" t="s">
        <v>209</v>
      </c>
      <c r="D47" s="28">
        <v>2020</v>
      </c>
      <c r="E47" s="29" t="s">
        <v>106</v>
      </c>
      <c r="F47" s="6" t="s">
        <v>136</v>
      </c>
      <c r="G47" s="29" t="s">
        <v>210</v>
      </c>
      <c r="H47" s="13" t="s">
        <v>211</v>
      </c>
      <c r="I47" s="14" t="s">
        <v>284</v>
      </c>
    </row>
    <row r="48" spans="2:9" ht="36" x14ac:dyDescent="0.2">
      <c r="B48" s="79">
        <f t="shared" si="0"/>
        <v>47</v>
      </c>
      <c r="C48" s="4" t="s">
        <v>145</v>
      </c>
      <c r="D48" s="25">
        <v>2006</v>
      </c>
      <c r="E48" s="4" t="s">
        <v>120</v>
      </c>
      <c r="F48" s="4" t="s">
        <v>137</v>
      </c>
      <c r="G48" s="4" t="s">
        <v>208</v>
      </c>
      <c r="H48" s="11" t="s">
        <v>147</v>
      </c>
      <c r="I48" s="32" t="s">
        <v>148</v>
      </c>
    </row>
    <row r="49" spans="2:9" ht="51" x14ac:dyDescent="0.2">
      <c r="B49" s="79">
        <f t="shared" si="0"/>
        <v>48</v>
      </c>
      <c r="C49" s="4" t="s">
        <v>206</v>
      </c>
      <c r="D49" s="25">
        <v>2018</v>
      </c>
      <c r="E49" s="4" t="s">
        <v>10</v>
      </c>
      <c r="F49" s="4" t="s">
        <v>138</v>
      </c>
      <c r="G49" s="4" t="s">
        <v>207</v>
      </c>
      <c r="H49" s="11" t="s">
        <v>127</v>
      </c>
      <c r="I49" s="32" t="s">
        <v>245</v>
      </c>
    </row>
    <row r="50" spans="2:9" ht="36" x14ac:dyDescent="0.2">
      <c r="B50" s="79">
        <f t="shared" si="0"/>
        <v>49</v>
      </c>
      <c r="C50" s="4" t="s">
        <v>204</v>
      </c>
      <c r="D50" s="25">
        <v>2002</v>
      </c>
      <c r="E50" s="4" t="s">
        <v>205</v>
      </c>
      <c r="F50" s="4" t="s">
        <v>139</v>
      </c>
      <c r="G50" s="4" t="s">
        <v>20</v>
      </c>
      <c r="H50" s="11" t="s">
        <v>238</v>
      </c>
      <c r="I50" s="32" t="s">
        <v>239</v>
      </c>
    </row>
    <row r="51" spans="2:9" ht="38.25" x14ac:dyDescent="0.2">
      <c r="B51" s="79">
        <f t="shared" si="0"/>
        <v>50</v>
      </c>
      <c r="C51" s="4" t="s">
        <v>201</v>
      </c>
      <c r="D51" s="25">
        <v>2015</v>
      </c>
      <c r="E51" s="4" t="s">
        <v>202</v>
      </c>
      <c r="F51" s="4" t="s">
        <v>140</v>
      </c>
      <c r="G51" s="4" t="s">
        <v>203</v>
      </c>
      <c r="H51" s="11" t="s">
        <v>237</v>
      </c>
      <c r="I51" s="32" t="s">
        <v>236</v>
      </c>
    </row>
    <row r="52" spans="2:9" ht="38.25" x14ac:dyDescent="0.2">
      <c r="B52" s="79">
        <f t="shared" si="0"/>
        <v>51</v>
      </c>
      <c r="C52" s="4" t="s">
        <v>200</v>
      </c>
      <c r="D52" s="25">
        <v>2007</v>
      </c>
      <c r="E52" s="4" t="s">
        <v>199</v>
      </c>
      <c r="F52" s="4" t="s">
        <v>144</v>
      </c>
      <c r="G52" s="4" t="s">
        <v>95</v>
      </c>
      <c r="H52" s="11" t="s">
        <v>63</v>
      </c>
      <c r="I52" s="32" t="s">
        <v>282</v>
      </c>
    </row>
    <row r="53" spans="2:9" ht="25.5" x14ac:dyDescent="0.2">
      <c r="B53" s="79">
        <f t="shared" si="0"/>
        <v>52</v>
      </c>
      <c r="C53" s="4" t="s">
        <v>170</v>
      </c>
      <c r="D53" s="25">
        <v>2012</v>
      </c>
      <c r="E53" s="4" t="s">
        <v>124</v>
      </c>
      <c r="F53" s="4" t="s">
        <v>173</v>
      </c>
      <c r="G53" s="4" t="s">
        <v>198</v>
      </c>
      <c r="H53" s="11" t="s">
        <v>280</v>
      </c>
      <c r="I53" s="32" t="s">
        <v>281</v>
      </c>
    </row>
    <row r="54" spans="2:9" ht="38.25" x14ac:dyDescent="0.2">
      <c r="B54" s="79">
        <f t="shared" si="0"/>
        <v>53</v>
      </c>
      <c r="C54" s="4" t="s">
        <v>273</v>
      </c>
      <c r="D54" s="25">
        <v>2017</v>
      </c>
      <c r="E54" s="4" t="s">
        <v>199</v>
      </c>
      <c r="F54" s="4" t="s">
        <v>212</v>
      </c>
      <c r="G54" s="4" t="s">
        <v>274</v>
      </c>
      <c r="H54" s="11" t="s">
        <v>300</v>
      </c>
      <c r="I54" s="32" t="s">
        <v>276</v>
      </c>
    </row>
    <row r="55" spans="2:9" ht="38.25" x14ac:dyDescent="0.2">
      <c r="B55" s="79">
        <f t="shared" si="0"/>
        <v>54</v>
      </c>
      <c r="C55" s="4" t="s">
        <v>271</v>
      </c>
      <c r="D55" s="25">
        <v>2002</v>
      </c>
      <c r="E55" s="4" t="s">
        <v>272</v>
      </c>
      <c r="F55" s="4" t="s">
        <v>270</v>
      </c>
      <c r="G55" s="4" t="s">
        <v>20</v>
      </c>
      <c r="H55" s="11" t="s">
        <v>300</v>
      </c>
      <c r="I55" s="32" t="s">
        <v>277</v>
      </c>
    </row>
    <row r="56" spans="2:9" ht="25.5" x14ac:dyDescent="0.2">
      <c r="B56" s="79">
        <f t="shared" si="0"/>
        <v>55</v>
      </c>
      <c r="C56" s="4" t="s">
        <v>267</v>
      </c>
      <c r="D56" s="25">
        <v>2019</v>
      </c>
      <c r="E56" s="4" t="s">
        <v>261</v>
      </c>
      <c r="F56" s="4" t="s">
        <v>268</v>
      </c>
      <c r="G56" s="4" t="s">
        <v>269</v>
      </c>
      <c r="H56" s="11" t="s">
        <v>300</v>
      </c>
      <c r="I56" s="32" t="s">
        <v>108</v>
      </c>
    </row>
    <row r="57" spans="2:9" ht="38.25" x14ac:dyDescent="0.2">
      <c r="B57" s="79">
        <f t="shared" si="0"/>
        <v>56</v>
      </c>
      <c r="C57" s="4" t="s">
        <v>265</v>
      </c>
      <c r="D57" s="25">
        <v>2013</v>
      </c>
      <c r="E57" s="4" t="s">
        <v>101</v>
      </c>
      <c r="F57" s="4" t="s">
        <v>252</v>
      </c>
      <c r="G57" s="4" t="s">
        <v>266</v>
      </c>
      <c r="H57" s="11" t="s">
        <v>286</v>
      </c>
      <c r="I57" s="32" t="s">
        <v>292</v>
      </c>
    </row>
    <row r="58" spans="2:9" ht="25.5" x14ac:dyDescent="0.2">
      <c r="B58" s="79">
        <f t="shared" si="0"/>
        <v>57</v>
      </c>
      <c r="C58" s="4" t="s">
        <v>262</v>
      </c>
      <c r="D58" s="25">
        <v>2021</v>
      </c>
      <c r="E58" s="4" t="s">
        <v>263</v>
      </c>
      <c r="F58" s="4" t="s">
        <v>251</v>
      </c>
      <c r="G58" s="4" t="s">
        <v>264</v>
      </c>
      <c r="H58" s="4" t="s">
        <v>288</v>
      </c>
      <c r="I58" s="2" t="s">
        <v>293</v>
      </c>
    </row>
    <row r="59" spans="2:9" ht="89.25" x14ac:dyDescent="0.2">
      <c r="B59" s="79">
        <f t="shared" si="0"/>
        <v>58</v>
      </c>
      <c r="C59" s="4" t="s">
        <v>168</v>
      </c>
      <c r="D59" s="25">
        <v>2019</v>
      </c>
      <c r="E59" s="4" t="s">
        <v>259</v>
      </c>
      <c r="F59" s="4" t="s">
        <v>222</v>
      </c>
      <c r="G59" s="4" t="s">
        <v>260</v>
      </c>
      <c r="H59" s="4" t="s">
        <v>290</v>
      </c>
      <c r="I59" s="2" t="s">
        <v>289</v>
      </c>
    </row>
    <row r="60" spans="2:9" ht="63.75" x14ac:dyDescent="0.2">
      <c r="B60" s="79">
        <f t="shared" si="0"/>
        <v>59</v>
      </c>
      <c r="C60" s="4" t="s">
        <v>256</v>
      </c>
      <c r="D60" s="25">
        <v>2014</v>
      </c>
      <c r="E60" s="4" t="s">
        <v>255</v>
      </c>
      <c r="F60" s="4" t="s">
        <v>250</v>
      </c>
      <c r="G60" s="4" t="s">
        <v>257</v>
      </c>
      <c r="H60" s="11" t="s">
        <v>295</v>
      </c>
      <c r="I60" s="32" t="s">
        <v>258</v>
      </c>
    </row>
    <row r="61" spans="2:9" customFormat="1" ht="39.75" thickBot="1" x14ac:dyDescent="0.3">
      <c r="B61" s="80">
        <f t="shared" si="0"/>
        <v>60</v>
      </c>
      <c r="C61" s="34" t="s">
        <v>64</v>
      </c>
      <c r="D61" s="35">
        <v>2020</v>
      </c>
      <c r="E61" s="36" t="s">
        <v>65</v>
      </c>
      <c r="F61" s="37" t="s">
        <v>69</v>
      </c>
      <c r="G61" s="34" t="s">
        <v>66</v>
      </c>
      <c r="H61" s="38" t="s">
        <v>67</v>
      </c>
      <c r="I61" s="39" t="s">
        <v>68</v>
      </c>
    </row>
    <row r="62" spans="2:9" x14ac:dyDescent="0.2">
      <c r="C62" s="17"/>
      <c r="E62" s="17"/>
    </row>
    <row r="63" spans="2:9" x14ac:dyDescent="0.2">
      <c r="C63" s="17"/>
      <c r="E63" s="17"/>
    </row>
    <row r="64" spans="2:9" x14ac:dyDescent="0.2">
      <c r="C64" s="17"/>
      <c r="E64" s="17"/>
    </row>
    <row r="65" spans="3:5" x14ac:dyDescent="0.2">
      <c r="C65" s="17"/>
      <c r="E65" s="17"/>
    </row>
    <row r="66" spans="3:5" x14ac:dyDescent="0.2">
      <c r="C66" s="17"/>
      <c r="E66" s="17"/>
    </row>
    <row r="67" spans="3:5" x14ac:dyDescent="0.2">
      <c r="C67" s="17"/>
      <c r="E67" s="17"/>
    </row>
    <row r="68" spans="3:5" x14ac:dyDescent="0.2">
      <c r="C68" s="17"/>
      <c r="E68" s="17"/>
    </row>
    <row r="69" spans="3:5" x14ac:dyDescent="0.2">
      <c r="C69" s="17"/>
      <c r="E69" s="17"/>
    </row>
    <row r="70" spans="3:5" x14ac:dyDescent="0.2">
      <c r="C70" s="17"/>
      <c r="E70" s="17"/>
    </row>
    <row r="71" spans="3:5" x14ac:dyDescent="0.2">
      <c r="C71" s="17"/>
      <c r="E71" s="17"/>
    </row>
    <row r="72" spans="3:5" x14ac:dyDescent="0.2">
      <c r="C72" s="17"/>
      <c r="E72" s="17"/>
    </row>
    <row r="73" spans="3:5" x14ac:dyDescent="0.2">
      <c r="C73" s="17"/>
      <c r="E73" s="17"/>
    </row>
    <row r="74" spans="3:5" x14ac:dyDescent="0.2">
      <c r="C74" s="17"/>
      <c r="E74" s="17"/>
    </row>
    <row r="75" spans="3:5" x14ac:dyDescent="0.2">
      <c r="C75" s="17"/>
      <c r="E75" s="17"/>
    </row>
    <row r="76" spans="3:5" x14ac:dyDescent="0.2">
      <c r="C76" s="17"/>
      <c r="E76" s="17"/>
    </row>
    <row r="77" spans="3:5" x14ac:dyDescent="0.2">
      <c r="C77" s="17"/>
      <c r="E77" s="17"/>
    </row>
    <row r="78" spans="3:5" x14ac:dyDescent="0.2">
      <c r="C78" s="17"/>
      <c r="E78" s="17"/>
    </row>
    <row r="79" spans="3:5" x14ac:dyDescent="0.2">
      <c r="C79" s="17"/>
      <c r="E79" s="17"/>
    </row>
    <row r="80" spans="3:5" x14ac:dyDescent="0.2">
      <c r="C80" s="17"/>
      <c r="E80" s="17"/>
    </row>
    <row r="81" spans="3:5" x14ac:dyDescent="0.2">
      <c r="C81" s="17"/>
      <c r="E81" s="17"/>
    </row>
    <row r="82" spans="3:5" x14ac:dyDescent="0.2">
      <c r="C82" s="17"/>
      <c r="E82" s="17"/>
    </row>
    <row r="83" spans="3:5" x14ac:dyDescent="0.2">
      <c r="C83" s="17"/>
      <c r="E83" s="17"/>
    </row>
    <row r="84" spans="3:5" x14ac:dyDescent="0.2">
      <c r="C84" s="17"/>
      <c r="E84" s="17"/>
    </row>
    <row r="85" spans="3:5" x14ac:dyDescent="0.2">
      <c r="C85" s="17"/>
      <c r="E85" s="17"/>
    </row>
    <row r="86" spans="3:5" x14ac:dyDescent="0.2">
      <c r="C86" s="17"/>
      <c r="E86" s="17"/>
    </row>
    <row r="87" spans="3:5" x14ac:dyDescent="0.2">
      <c r="C87" s="17"/>
      <c r="E87" s="17"/>
    </row>
    <row r="88" spans="3:5" x14ac:dyDescent="0.2">
      <c r="C88" s="17"/>
      <c r="E88" s="17"/>
    </row>
    <row r="89" spans="3:5" x14ac:dyDescent="0.2">
      <c r="C89" s="17"/>
      <c r="E89" s="17"/>
    </row>
    <row r="90" spans="3:5" x14ac:dyDescent="0.2">
      <c r="C90" s="17"/>
      <c r="E90" s="17"/>
    </row>
    <row r="91" spans="3:5" x14ac:dyDescent="0.2">
      <c r="C91" s="17"/>
      <c r="E91" s="17"/>
    </row>
    <row r="92" spans="3:5" x14ac:dyDescent="0.2">
      <c r="C92" s="17"/>
      <c r="E92" s="17"/>
    </row>
    <row r="93" spans="3:5" x14ac:dyDescent="0.2">
      <c r="C93" s="17"/>
      <c r="E93" s="17"/>
    </row>
    <row r="94" spans="3:5" x14ac:dyDescent="0.2">
      <c r="C94" s="17"/>
      <c r="E94" s="17"/>
    </row>
    <row r="95" spans="3:5" x14ac:dyDescent="0.2">
      <c r="C95" s="17"/>
      <c r="E95" s="17"/>
    </row>
  </sheetData>
  <phoneticPr fontId="3" type="noConversion"/>
  <pageMargins left="0.7" right="0.7" top="0.75" bottom="0.75" header="0.3" footer="0.3"/>
  <pageSetup paperSize="9" scale="61"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D7E37-9A79-444B-AB44-3A5F6C47A9B8}">
  <sheetPr>
    <tabColor rgb="FF92D050"/>
  </sheetPr>
  <dimension ref="B1:X49"/>
  <sheetViews>
    <sheetView zoomScale="80" zoomScaleNormal="80" workbookViewId="0">
      <selection activeCell="L48" sqref="L48"/>
    </sheetView>
  </sheetViews>
  <sheetFormatPr defaultRowHeight="12.75" x14ac:dyDescent="0.2"/>
  <cols>
    <col min="1" max="1" width="5.7109375" style="17" customWidth="1"/>
    <col min="2" max="3" width="10.7109375" style="22" customWidth="1"/>
    <col min="4" max="5" width="10.7109375" style="49" customWidth="1"/>
    <col min="6" max="6" width="5.7109375" style="17" customWidth="1"/>
    <col min="7" max="7" width="40.7109375" style="17" customWidth="1"/>
    <col min="8" max="10" width="10.7109375" style="22" customWidth="1"/>
    <col min="11" max="11" width="5.7109375" style="17" customWidth="1"/>
    <col min="12" max="12" width="40.7109375" style="17" customWidth="1"/>
    <col min="13" max="13" width="10.7109375" style="22" customWidth="1"/>
    <col min="14" max="15" width="10.7109375" style="49" customWidth="1"/>
    <col min="16" max="16" width="5.7109375" style="17" customWidth="1"/>
    <col min="17" max="17" width="40.7109375" style="17" customWidth="1"/>
    <col min="18" max="20" width="10.7109375" style="22" customWidth="1"/>
    <col min="21" max="21" width="5.7109375" style="17" customWidth="1"/>
    <col min="22" max="22" width="40.7109375" style="17" customWidth="1"/>
    <col min="23" max="24" width="10.7109375" style="22" customWidth="1"/>
    <col min="25" max="16384" width="9.140625" style="17"/>
  </cols>
  <sheetData>
    <row r="1" spans="2:24" x14ac:dyDescent="0.2">
      <c r="B1" s="48" t="s">
        <v>342</v>
      </c>
    </row>
    <row r="3" spans="2:24" s="87" customFormat="1" ht="33" customHeight="1" thickBot="1" x14ac:dyDescent="0.3">
      <c r="B3" s="314" t="s">
        <v>356</v>
      </c>
      <c r="C3" s="314"/>
      <c r="D3" s="314"/>
      <c r="E3" s="101"/>
      <c r="F3" s="315" t="s">
        <v>355</v>
      </c>
      <c r="G3" s="315"/>
      <c r="H3" s="315"/>
      <c r="I3" s="315"/>
      <c r="J3" s="102"/>
      <c r="L3" s="314" t="s">
        <v>385</v>
      </c>
      <c r="M3" s="314"/>
      <c r="N3" s="314"/>
      <c r="O3" s="101"/>
      <c r="Q3" s="314" t="s">
        <v>357</v>
      </c>
      <c r="R3" s="314"/>
      <c r="S3" s="314"/>
      <c r="T3" s="101"/>
      <c r="V3" s="314" t="s">
        <v>386</v>
      </c>
      <c r="W3" s="314"/>
      <c r="X3" s="314"/>
    </row>
    <row r="4" spans="2:24" s="23" customFormat="1" ht="39.75" customHeight="1" thickBot="1" x14ac:dyDescent="0.25">
      <c r="B4" s="105" t="s">
        <v>336</v>
      </c>
      <c r="C4" s="106" t="s">
        <v>333</v>
      </c>
      <c r="D4" s="107" t="s">
        <v>334</v>
      </c>
      <c r="E4" s="114"/>
      <c r="F4" s="122" t="s">
        <v>362</v>
      </c>
      <c r="G4" s="118" t="s">
        <v>337</v>
      </c>
      <c r="H4" s="88" t="s">
        <v>333</v>
      </c>
      <c r="I4" s="93" t="s">
        <v>334</v>
      </c>
      <c r="J4" s="125"/>
      <c r="K4" s="122" t="s">
        <v>362</v>
      </c>
      <c r="L4" s="92" t="s">
        <v>338</v>
      </c>
      <c r="M4" s="88" t="s">
        <v>333</v>
      </c>
      <c r="N4" s="81" t="s">
        <v>334</v>
      </c>
      <c r="O4" s="114"/>
      <c r="P4" s="122" t="s">
        <v>362</v>
      </c>
      <c r="Q4" s="92" t="s">
        <v>340</v>
      </c>
      <c r="R4" s="88" t="s">
        <v>333</v>
      </c>
      <c r="S4" s="81" t="s">
        <v>334</v>
      </c>
      <c r="T4" s="114"/>
      <c r="U4" s="122" t="s">
        <v>362</v>
      </c>
      <c r="V4" s="92" t="s">
        <v>343</v>
      </c>
      <c r="W4" s="88" t="s">
        <v>333</v>
      </c>
      <c r="X4" s="81" t="s">
        <v>334</v>
      </c>
    </row>
    <row r="5" spans="2:24" ht="15" customHeight="1" x14ac:dyDescent="0.2">
      <c r="B5" s="54">
        <v>2002</v>
      </c>
      <c r="C5" s="51">
        <v>2</v>
      </c>
      <c r="D5" s="83">
        <f t="shared" ref="D5:D10" si="0">C5/$C$24</f>
        <v>3.3333333333333333E-2</v>
      </c>
      <c r="E5" s="115"/>
      <c r="F5" s="123">
        <v>1</v>
      </c>
      <c r="G5" s="119" t="s">
        <v>116</v>
      </c>
      <c r="H5" s="90">
        <v>5</v>
      </c>
      <c r="I5" s="91">
        <f>H5/$H$49</f>
        <v>8.3333333333333329E-2</v>
      </c>
      <c r="J5" s="124"/>
      <c r="K5" s="123">
        <v>1</v>
      </c>
      <c r="L5" s="89" t="s">
        <v>303</v>
      </c>
      <c r="M5" s="90">
        <v>13</v>
      </c>
      <c r="N5" s="91">
        <f>M5/$M$32</f>
        <v>4.5138888888888888E-2</v>
      </c>
      <c r="O5" s="124"/>
      <c r="P5" s="123">
        <v>1</v>
      </c>
      <c r="Q5" s="94" t="s">
        <v>294</v>
      </c>
      <c r="R5" s="90">
        <v>10</v>
      </c>
      <c r="S5" s="95">
        <f>R5/$R$32</f>
        <v>0.16666666666666666</v>
      </c>
      <c r="T5" s="115"/>
      <c r="U5" s="123">
        <v>1</v>
      </c>
      <c r="V5" s="96" t="s">
        <v>327</v>
      </c>
      <c r="W5" s="97">
        <v>17</v>
      </c>
      <c r="X5" s="98">
        <f>W5/$W$20</f>
        <v>0.28333333333333333</v>
      </c>
    </row>
    <row r="6" spans="2:24" x14ac:dyDescent="0.2">
      <c r="B6" s="54">
        <v>2004</v>
      </c>
      <c r="C6" s="51">
        <v>1</v>
      </c>
      <c r="D6" s="83">
        <f t="shared" si="0"/>
        <v>1.6666666666666666E-2</v>
      </c>
      <c r="E6" s="115"/>
      <c r="F6" s="123">
        <f>F5+1</f>
        <v>2</v>
      </c>
      <c r="G6" s="120" t="s">
        <v>17</v>
      </c>
      <c r="H6" s="51">
        <v>4</v>
      </c>
      <c r="I6" s="53">
        <f t="shared" ref="I6:I48" si="1">H6/$H$49</f>
        <v>6.6666666666666666E-2</v>
      </c>
      <c r="J6" s="124"/>
      <c r="K6" s="123">
        <f>K5+1</f>
        <v>2</v>
      </c>
      <c r="L6" s="52" t="s">
        <v>325</v>
      </c>
      <c r="M6" s="51">
        <v>12</v>
      </c>
      <c r="N6" s="53">
        <f t="shared" ref="N6:N31" si="2">M6/$M$32</f>
        <v>4.1666666666666664E-2</v>
      </c>
      <c r="O6" s="124"/>
      <c r="P6" s="123">
        <f>P5+1</f>
        <v>2</v>
      </c>
      <c r="Q6" s="54" t="s">
        <v>36</v>
      </c>
      <c r="R6" s="51">
        <v>9</v>
      </c>
      <c r="S6" s="83">
        <f t="shared" ref="S6:S31" si="3">R6/$R$32</f>
        <v>0.15</v>
      </c>
      <c r="T6" s="115"/>
      <c r="U6" s="123">
        <f>U5+1</f>
        <v>2</v>
      </c>
      <c r="V6" s="56" t="s">
        <v>19</v>
      </c>
      <c r="W6" s="57">
        <v>11</v>
      </c>
      <c r="X6" s="58">
        <f t="shared" ref="X6:X19" si="4">W6/$W$20</f>
        <v>0.18333333333333332</v>
      </c>
    </row>
    <row r="7" spans="2:24" x14ac:dyDescent="0.2">
      <c r="B7" s="54">
        <v>2006</v>
      </c>
      <c r="C7" s="51">
        <v>2</v>
      </c>
      <c r="D7" s="83">
        <f t="shared" si="0"/>
        <v>3.3333333333333333E-2</v>
      </c>
      <c r="E7" s="115"/>
      <c r="F7" s="123">
        <f t="shared" ref="F7:F48" si="5">F6+1</f>
        <v>3</v>
      </c>
      <c r="G7" s="120" t="s">
        <v>7</v>
      </c>
      <c r="H7" s="51">
        <v>3</v>
      </c>
      <c r="I7" s="53">
        <f t="shared" si="1"/>
        <v>0.05</v>
      </c>
      <c r="J7" s="124"/>
      <c r="K7" s="123">
        <f t="shared" ref="K7:K31" si="6">K6+1</f>
        <v>3</v>
      </c>
      <c r="L7" s="52" t="s">
        <v>305</v>
      </c>
      <c r="M7" s="51">
        <v>10</v>
      </c>
      <c r="N7" s="53">
        <f t="shared" si="2"/>
        <v>3.4722222222222224E-2</v>
      </c>
      <c r="O7" s="124"/>
      <c r="P7" s="123">
        <f t="shared" ref="P7:P31" si="7">P6+1</f>
        <v>3</v>
      </c>
      <c r="Q7" s="54" t="s">
        <v>341</v>
      </c>
      <c r="R7" s="51">
        <v>5</v>
      </c>
      <c r="S7" s="83">
        <f t="shared" si="3"/>
        <v>8.3333333333333329E-2</v>
      </c>
      <c r="T7" s="115"/>
      <c r="U7" s="123">
        <f t="shared" ref="U7:U19" si="8">U6+1</f>
        <v>3</v>
      </c>
      <c r="V7" s="56" t="s">
        <v>329</v>
      </c>
      <c r="W7" s="57">
        <v>7</v>
      </c>
      <c r="X7" s="58">
        <f t="shared" si="4"/>
        <v>0.11666666666666667</v>
      </c>
    </row>
    <row r="8" spans="2:24" x14ac:dyDescent="0.2">
      <c r="B8" s="54">
        <v>2007</v>
      </c>
      <c r="C8" s="51">
        <v>1</v>
      </c>
      <c r="D8" s="83">
        <f t="shared" si="0"/>
        <v>1.6666666666666666E-2</v>
      </c>
      <c r="E8" s="115"/>
      <c r="F8" s="123">
        <f t="shared" si="5"/>
        <v>4</v>
      </c>
      <c r="G8" s="120" t="s">
        <v>120</v>
      </c>
      <c r="H8" s="51">
        <v>3</v>
      </c>
      <c r="I8" s="53">
        <f t="shared" si="1"/>
        <v>0.05</v>
      </c>
      <c r="J8" s="124"/>
      <c r="K8" s="123">
        <f t="shared" si="6"/>
        <v>4</v>
      </c>
      <c r="L8" s="52" t="s">
        <v>308</v>
      </c>
      <c r="M8" s="51">
        <v>9</v>
      </c>
      <c r="N8" s="53">
        <f t="shared" si="2"/>
        <v>3.125E-2</v>
      </c>
      <c r="O8" s="124"/>
      <c r="P8" s="123">
        <f t="shared" si="7"/>
        <v>4</v>
      </c>
      <c r="Q8" s="54" t="s">
        <v>63</v>
      </c>
      <c r="R8" s="51">
        <v>5</v>
      </c>
      <c r="S8" s="83">
        <f t="shared" si="3"/>
        <v>8.3333333333333329E-2</v>
      </c>
      <c r="T8" s="115"/>
      <c r="U8" s="123">
        <f t="shared" si="8"/>
        <v>4</v>
      </c>
      <c r="V8" s="56" t="s">
        <v>344</v>
      </c>
      <c r="W8" s="57">
        <v>4</v>
      </c>
      <c r="X8" s="58">
        <f t="shared" si="4"/>
        <v>6.6666666666666666E-2</v>
      </c>
    </row>
    <row r="9" spans="2:24" x14ac:dyDescent="0.2">
      <c r="B9" s="54">
        <v>2009</v>
      </c>
      <c r="C9" s="51">
        <v>4</v>
      </c>
      <c r="D9" s="83">
        <f t="shared" si="0"/>
        <v>6.6666666666666666E-2</v>
      </c>
      <c r="E9" s="115"/>
      <c r="F9" s="123">
        <f t="shared" si="5"/>
        <v>5</v>
      </c>
      <c r="G9" s="120" t="s">
        <v>44</v>
      </c>
      <c r="H9" s="51">
        <v>2</v>
      </c>
      <c r="I9" s="53">
        <f t="shared" si="1"/>
        <v>3.3333333333333333E-2</v>
      </c>
      <c r="J9" s="124"/>
      <c r="K9" s="123">
        <f t="shared" si="6"/>
        <v>5</v>
      </c>
      <c r="L9" s="52" t="s">
        <v>315</v>
      </c>
      <c r="M9" s="51">
        <v>7</v>
      </c>
      <c r="N9" s="53">
        <f t="shared" si="2"/>
        <v>2.4305555555555556E-2</v>
      </c>
      <c r="O9" s="124"/>
      <c r="P9" s="123">
        <f t="shared" si="7"/>
        <v>5</v>
      </c>
      <c r="Q9" s="54" t="s">
        <v>297</v>
      </c>
      <c r="R9" s="51">
        <v>3</v>
      </c>
      <c r="S9" s="83">
        <f t="shared" si="3"/>
        <v>0.05</v>
      </c>
      <c r="T9" s="115"/>
      <c r="U9" s="123">
        <f t="shared" si="8"/>
        <v>5</v>
      </c>
      <c r="V9" s="56" t="s">
        <v>345</v>
      </c>
      <c r="W9" s="57">
        <v>4</v>
      </c>
      <c r="X9" s="58">
        <f t="shared" si="4"/>
        <v>6.6666666666666666E-2</v>
      </c>
    </row>
    <row r="10" spans="2:24" ht="13.5" thickBot="1" x14ac:dyDescent="0.25">
      <c r="B10" s="112">
        <v>2010</v>
      </c>
      <c r="C10" s="103">
        <v>2</v>
      </c>
      <c r="D10" s="113">
        <f t="shared" si="0"/>
        <v>3.3333333333333333E-2</v>
      </c>
      <c r="E10" s="115"/>
      <c r="F10" s="123">
        <f t="shared" si="5"/>
        <v>6</v>
      </c>
      <c r="G10" s="120" t="s">
        <v>106</v>
      </c>
      <c r="H10" s="51">
        <v>2</v>
      </c>
      <c r="I10" s="53">
        <f t="shared" si="1"/>
        <v>3.3333333333333333E-2</v>
      </c>
      <c r="J10" s="124"/>
      <c r="K10" s="123">
        <f t="shared" si="6"/>
        <v>6</v>
      </c>
      <c r="L10" s="52" t="s">
        <v>326</v>
      </c>
      <c r="M10" s="51">
        <v>7</v>
      </c>
      <c r="N10" s="53">
        <f t="shared" si="2"/>
        <v>2.4305555555555556E-2</v>
      </c>
      <c r="O10" s="124"/>
      <c r="P10" s="123">
        <f t="shared" si="7"/>
        <v>6</v>
      </c>
      <c r="Q10" s="54" t="s">
        <v>127</v>
      </c>
      <c r="R10" s="51">
        <v>3</v>
      </c>
      <c r="S10" s="83">
        <f t="shared" si="3"/>
        <v>0.05</v>
      </c>
      <c r="T10" s="115"/>
      <c r="U10" s="123">
        <f t="shared" si="8"/>
        <v>6</v>
      </c>
      <c r="V10" s="56" t="s">
        <v>346</v>
      </c>
      <c r="W10" s="57">
        <v>4</v>
      </c>
      <c r="X10" s="58">
        <f t="shared" si="4"/>
        <v>6.6666666666666666E-2</v>
      </c>
    </row>
    <row r="11" spans="2:24" ht="15" customHeight="1" thickBot="1" x14ac:dyDescent="0.25">
      <c r="B11" s="109" t="s">
        <v>418</v>
      </c>
      <c r="C11" s="110">
        <f>SUM(C5:C10)</f>
        <v>12</v>
      </c>
      <c r="D11" s="111">
        <f>SUM(D5:D10)</f>
        <v>0.2</v>
      </c>
      <c r="E11" s="116"/>
      <c r="F11" s="123">
        <f t="shared" si="5"/>
        <v>7</v>
      </c>
      <c r="G11" s="120" t="s">
        <v>53</v>
      </c>
      <c r="H11" s="51">
        <v>2</v>
      </c>
      <c r="I11" s="53">
        <f t="shared" si="1"/>
        <v>3.3333333333333333E-2</v>
      </c>
      <c r="J11" s="124"/>
      <c r="K11" s="123">
        <f t="shared" si="6"/>
        <v>7</v>
      </c>
      <c r="L11" s="52" t="s">
        <v>302</v>
      </c>
      <c r="M11" s="51">
        <v>6</v>
      </c>
      <c r="N11" s="53">
        <f t="shared" si="2"/>
        <v>2.0833333333333332E-2</v>
      </c>
      <c r="O11" s="124"/>
      <c r="P11" s="123">
        <f t="shared" si="7"/>
        <v>7</v>
      </c>
      <c r="Q11" s="54" t="s">
        <v>330</v>
      </c>
      <c r="R11" s="51">
        <v>3</v>
      </c>
      <c r="S11" s="83">
        <f t="shared" si="3"/>
        <v>0.05</v>
      </c>
      <c r="T11" s="115"/>
      <c r="U11" s="123">
        <f t="shared" si="8"/>
        <v>7</v>
      </c>
      <c r="V11" s="56" t="s">
        <v>347</v>
      </c>
      <c r="W11" s="57">
        <v>3</v>
      </c>
      <c r="X11" s="58">
        <f t="shared" si="4"/>
        <v>0.05</v>
      </c>
    </row>
    <row r="12" spans="2:24" x14ac:dyDescent="0.2">
      <c r="B12" s="70">
        <v>2011</v>
      </c>
      <c r="C12" s="50">
        <v>3</v>
      </c>
      <c r="D12" s="82">
        <f t="shared" ref="D12:D22" si="9">C12/$C$24</f>
        <v>0.05</v>
      </c>
      <c r="E12" s="115"/>
      <c r="F12" s="123">
        <f t="shared" si="5"/>
        <v>8</v>
      </c>
      <c r="G12" s="120" t="s">
        <v>10</v>
      </c>
      <c r="H12" s="51">
        <v>2</v>
      </c>
      <c r="I12" s="53">
        <f t="shared" si="1"/>
        <v>3.3333333333333333E-2</v>
      </c>
      <c r="J12" s="124"/>
      <c r="K12" s="123">
        <f t="shared" si="6"/>
        <v>8</v>
      </c>
      <c r="L12" s="52" t="s">
        <v>322</v>
      </c>
      <c r="M12" s="51">
        <v>6</v>
      </c>
      <c r="N12" s="53">
        <f t="shared" si="2"/>
        <v>2.0833333333333332E-2</v>
      </c>
      <c r="O12" s="124"/>
      <c r="P12" s="123">
        <f t="shared" si="7"/>
        <v>8</v>
      </c>
      <c r="Q12" s="54" t="s">
        <v>147</v>
      </c>
      <c r="R12" s="51">
        <v>2</v>
      </c>
      <c r="S12" s="83">
        <f t="shared" si="3"/>
        <v>3.3333333333333333E-2</v>
      </c>
      <c r="T12" s="115"/>
      <c r="U12" s="123">
        <f t="shared" si="8"/>
        <v>8</v>
      </c>
      <c r="V12" s="56" t="s">
        <v>328</v>
      </c>
      <c r="W12" s="57">
        <v>2</v>
      </c>
      <c r="X12" s="58">
        <f t="shared" si="4"/>
        <v>3.3333333333333333E-2</v>
      </c>
    </row>
    <row r="13" spans="2:24" x14ac:dyDescent="0.2">
      <c r="B13" s="54">
        <v>2012</v>
      </c>
      <c r="C13" s="51">
        <v>4</v>
      </c>
      <c r="D13" s="83">
        <f t="shared" si="9"/>
        <v>6.6666666666666666E-2</v>
      </c>
      <c r="E13" s="115"/>
      <c r="F13" s="123">
        <f t="shared" si="5"/>
        <v>9</v>
      </c>
      <c r="G13" s="120" t="s">
        <v>199</v>
      </c>
      <c r="H13" s="51">
        <v>2</v>
      </c>
      <c r="I13" s="53">
        <f t="shared" si="1"/>
        <v>3.3333333333333333E-2</v>
      </c>
      <c r="J13" s="124"/>
      <c r="K13" s="123">
        <f t="shared" si="6"/>
        <v>9</v>
      </c>
      <c r="L13" s="52" t="s">
        <v>304</v>
      </c>
      <c r="M13" s="51">
        <v>5</v>
      </c>
      <c r="N13" s="53">
        <f t="shared" si="2"/>
        <v>1.7361111111111112E-2</v>
      </c>
      <c r="O13" s="124"/>
      <c r="P13" s="123">
        <f t="shared" si="7"/>
        <v>9</v>
      </c>
      <c r="Q13" s="54" t="s">
        <v>65</v>
      </c>
      <c r="R13" s="51">
        <v>2</v>
      </c>
      <c r="S13" s="83">
        <f t="shared" si="3"/>
        <v>3.3333333333333333E-2</v>
      </c>
      <c r="T13" s="115"/>
      <c r="U13" s="123">
        <f t="shared" si="8"/>
        <v>9</v>
      </c>
      <c r="V13" s="56" t="s">
        <v>348</v>
      </c>
      <c r="W13" s="57">
        <v>2</v>
      </c>
      <c r="X13" s="58">
        <f t="shared" si="4"/>
        <v>3.3333333333333333E-2</v>
      </c>
    </row>
    <row r="14" spans="2:24" x14ac:dyDescent="0.2">
      <c r="B14" s="54">
        <v>2013</v>
      </c>
      <c r="C14" s="51">
        <v>2</v>
      </c>
      <c r="D14" s="83">
        <f t="shared" si="9"/>
        <v>3.3333333333333333E-2</v>
      </c>
      <c r="E14" s="115"/>
      <c r="F14" s="123">
        <f t="shared" si="5"/>
        <v>10</v>
      </c>
      <c r="G14" s="120" t="s">
        <v>124</v>
      </c>
      <c r="H14" s="51">
        <v>1</v>
      </c>
      <c r="I14" s="53">
        <f t="shared" si="1"/>
        <v>1.6666666666666666E-2</v>
      </c>
      <c r="J14" s="124"/>
      <c r="K14" s="123">
        <f t="shared" si="6"/>
        <v>10</v>
      </c>
      <c r="L14" s="52" t="s">
        <v>307</v>
      </c>
      <c r="M14" s="51">
        <v>5</v>
      </c>
      <c r="N14" s="53">
        <f t="shared" si="2"/>
        <v>1.7361111111111112E-2</v>
      </c>
      <c r="O14" s="124"/>
      <c r="P14" s="123">
        <f t="shared" si="7"/>
        <v>10</v>
      </c>
      <c r="Q14" s="54" t="s">
        <v>153</v>
      </c>
      <c r="R14" s="51">
        <v>1</v>
      </c>
      <c r="S14" s="83">
        <f t="shared" si="3"/>
        <v>1.6666666666666666E-2</v>
      </c>
      <c r="T14" s="115"/>
      <c r="U14" s="123">
        <f t="shared" si="8"/>
        <v>10</v>
      </c>
      <c r="V14" s="56" t="s">
        <v>349</v>
      </c>
      <c r="W14" s="57">
        <v>1</v>
      </c>
      <c r="X14" s="58">
        <f t="shared" si="4"/>
        <v>1.6666666666666666E-2</v>
      </c>
    </row>
    <row r="15" spans="2:24" x14ac:dyDescent="0.2">
      <c r="B15" s="54">
        <v>2014</v>
      </c>
      <c r="C15" s="51">
        <v>3</v>
      </c>
      <c r="D15" s="83">
        <f t="shared" si="9"/>
        <v>0.05</v>
      </c>
      <c r="E15" s="115"/>
      <c r="F15" s="123">
        <f t="shared" si="5"/>
        <v>11</v>
      </c>
      <c r="G15" s="120" t="s">
        <v>33</v>
      </c>
      <c r="H15" s="51">
        <v>1</v>
      </c>
      <c r="I15" s="53">
        <f t="shared" si="1"/>
        <v>1.6666666666666666E-2</v>
      </c>
      <c r="J15" s="124"/>
      <c r="K15" s="123">
        <f t="shared" si="6"/>
        <v>11</v>
      </c>
      <c r="L15" s="52" t="s">
        <v>306</v>
      </c>
      <c r="M15" s="51">
        <v>5</v>
      </c>
      <c r="N15" s="53">
        <f t="shared" si="2"/>
        <v>1.7361111111111112E-2</v>
      </c>
      <c r="O15" s="124"/>
      <c r="P15" s="123">
        <f t="shared" si="7"/>
        <v>11</v>
      </c>
      <c r="Q15" s="54" t="s">
        <v>237</v>
      </c>
      <c r="R15" s="51">
        <v>1</v>
      </c>
      <c r="S15" s="83">
        <f t="shared" si="3"/>
        <v>1.6666666666666666E-2</v>
      </c>
      <c r="T15" s="115"/>
      <c r="U15" s="123">
        <f t="shared" si="8"/>
        <v>11</v>
      </c>
      <c r="V15" s="56" t="s">
        <v>354</v>
      </c>
      <c r="W15" s="57">
        <v>1</v>
      </c>
      <c r="X15" s="58">
        <f t="shared" si="4"/>
        <v>1.6666666666666666E-2</v>
      </c>
    </row>
    <row r="16" spans="2:24" x14ac:dyDescent="0.2">
      <c r="B16" s="54">
        <v>2015</v>
      </c>
      <c r="C16" s="51">
        <v>4</v>
      </c>
      <c r="D16" s="83">
        <f t="shared" si="9"/>
        <v>6.6666666666666666E-2</v>
      </c>
      <c r="E16" s="115"/>
      <c r="F16" s="123">
        <f t="shared" si="5"/>
        <v>12</v>
      </c>
      <c r="G16" s="120" t="s">
        <v>217</v>
      </c>
      <c r="H16" s="51">
        <v>1</v>
      </c>
      <c r="I16" s="53">
        <f t="shared" si="1"/>
        <v>1.6666666666666666E-2</v>
      </c>
      <c r="J16" s="124"/>
      <c r="K16" s="123">
        <f t="shared" si="6"/>
        <v>12</v>
      </c>
      <c r="L16" s="52" t="s">
        <v>311</v>
      </c>
      <c r="M16" s="51">
        <v>4</v>
      </c>
      <c r="N16" s="53">
        <f t="shared" si="2"/>
        <v>1.3888888888888888E-2</v>
      </c>
      <c r="O16" s="124"/>
      <c r="P16" s="123">
        <f t="shared" si="7"/>
        <v>12</v>
      </c>
      <c r="Q16" s="54" t="s">
        <v>287</v>
      </c>
      <c r="R16" s="51">
        <v>1</v>
      </c>
      <c r="S16" s="83">
        <f t="shared" si="3"/>
        <v>1.6666666666666666E-2</v>
      </c>
      <c r="T16" s="115"/>
      <c r="U16" s="123">
        <f t="shared" si="8"/>
        <v>12</v>
      </c>
      <c r="V16" s="56" t="s">
        <v>350</v>
      </c>
      <c r="W16" s="57">
        <v>1</v>
      </c>
      <c r="X16" s="58">
        <f t="shared" si="4"/>
        <v>1.6666666666666666E-2</v>
      </c>
    </row>
    <row r="17" spans="2:24" x14ac:dyDescent="0.2">
      <c r="B17" s="54">
        <v>2016</v>
      </c>
      <c r="C17" s="51">
        <v>1</v>
      </c>
      <c r="D17" s="83">
        <f t="shared" si="9"/>
        <v>1.6666666666666666E-2</v>
      </c>
      <c r="E17" s="115"/>
      <c r="F17" s="123">
        <f t="shared" si="5"/>
        <v>13</v>
      </c>
      <c r="G17" s="120" t="s">
        <v>263</v>
      </c>
      <c r="H17" s="51">
        <v>1</v>
      </c>
      <c r="I17" s="53">
        <f t="shared" si="1"/>
        <v>1.6666666666666666E-2</v>
      </c>
      <c r="J17" s="124"/>
      <c r="K17" s="123">
        <f t="shared" si="6"/>
        <v>13</v>
      </c>
      <c r="L17" s="52" t="s">
        <v>321</v>
      </c>
      <c r="M17" s="51">
        <v>4</v>
      </c>
      <c r="N17" s="53">
        <f t="shared" si="2"/>
        <v>1.3888888888888888E-2</v>
      </c>
      <c r="O17" s="124"/>
      <c r="P17" s="123">
        <f t="shared" si="7"/>
        <v>13</v>
      </c>
      <c r="Q17" s="54" t="s">
        <v>286</v>
      </c>
      <c r="R17" s="51">
        <v>1</v>
      </c>
      <c r="S17" s="83">
        <f t="shared" si="3"/>
        <v>1.6666666666666666E-2</v>
      </c>
      <c r="T17" s="115"/>
      <c r="U17" s="123">
        <f t="shared" si="8"/>
        <v>13</v>
      </c>
      <c r="V17" s="56" t="s">
        <v>351</v>
      </c>
      <c r="W17" s="57">
        <v>1</v>
      </c>
      <c r="X17" s="58">
        <f t="shared" si="4"/>
        <v>1.6666666666666666E-2</v>
      </c>
    </row>
    <row r="18" spans="2:24" x14ac:dyDescent="0.2">
      <c r="B18" s="54">
        <v>2017</v>
      </c>
      <c r="C18" s="51">
        <v>4</v>
      </c>
      <c r="D18" s="83">
        <f t="shared" si="9"/>
        <v>6.6666666666666666E-2</v>
      </c>
      <c r="E18" s="115"/>
      <c r="F18" s="123">
        <f t="shared" si="5"/>
        <v>14</v>
      </c>
      <c r="G18" s="120" t="s">
        <v>176</v>
      </c>
      <c r="H18" s="51">
        <v>1</v>
      </c>
      <c r="I18" s="53">
        <f t="shared" si="1"/>
        <v>1.6666666666666666E-2</v>
      </c>
      <c r="J18" s="124"/>
      <c r="K18" s="123">
        <f t="shared" si="6"/>
        <v>14</v>
      </c>
      <c r="L18" s="52" t="s">
        <v>301</v>
      </c>
      <c r="M18" s="51">
        <v>3</v>
      </c>
      <c r="N18" s="53">
        <f t="shared" si="2"/>
        <v>1.0416666666666666E-2</v>
      </c>
      <c r="O18" s="124"/>
      <c r="P18" s="123">
        <f t="shared" si="7"/>
        <v>14</v>
      </c>
      <c r="Q18" s="54" t="s">
        <v>165</v>
      </c>
      <c r="R18" s="51">
        <v>1</v>
      </c>
      <c r="S18" s="83">
        <f t="shared" si="3"/>
        <v>1.6666666666666666E-2</v>
      </c>
      <c r="T18" s="115"/>
      <c r="U18" s="123">
        <f t="shared" si="8"/>
        <v>14</v>
      </c>
      <c r="V18" s="56" t="s">
        <v>352</v>
      </c>
      <c r="W18" s="57">
        <v>1</v>
      </c>
      <c r="X18" s="58">
        <f t="shared" si="4"/>
        <v>1.6666666666666666E-2</v>
      </c>
    </row>
    <row r="19" spans="2:24" x14ac:dyDescent="0.2">
      <c r="B19" s="54">
        <v>2018</v>
      </c>
      <c r="C19" s="51">
        <v>6</v>
      </c>
      <c r="D19" s="83">
        <f t="shared" si="9"/>
        <v>0.1</v>
      </c>
      <c r="E19" s="115"/>
      <c r="F19" s="123">
        <f t="shared" si="5"/>
        <v>15</v>
      </c>
      <c r="G19" s="120" t="s">
        <v>202</v>
      </c>
      <c r="H19" s="51">
        <v>1</v>
      </c>
      <c r="I19" s="53">
        <f t="shared" si="1"/>
        <v>1.6666666666666666E-2</v>
      </c>
      <c r="J19" s="124"/>
      <c r="K19" s="123">
        <f t="shared" si="6"/>
        <v>15</v>
      </c>
      <c r="L19" s="52" t="s">
        <v>318</v>
      </c>
      <c r="M19" s="51">
        <v>3</v>
      </c>
      <c r="N19" s="53">
        <f t="shared" si="2"/>
        <v>1.0416666666666666E-2</v>
      </c>
      <c r="O19" s="124"/>
      <c r="P19" s="123">
        <f t="shared" si="7"/>
        <v>15</v>
      </c>
      <c r="Q19" s="54" t="s">
        <v>244</v>
      </c>
      <c r="R19" s="51">
        <v>1</v>
      </c>
      <c r="S19" s="83">
        <f t="shared" si="3"/>
        <v>1.6666666666666666E-2</v>
      </c>
      <c r="T19" s="115"/>
      <c r="U19" s="123">
        <f t="shared" si="8"/>
        <v>15</v>
      </c>
      <c r="V19" s="56" t="s">
        <v>353</v>
      </c>
      <c r="W19" s="57">
        <v>1</v>
      </c>
      <c r="X19" s="58">
        <f t="shared" si="4"/>
        <v>1.6666666666666666E-2</v>
      </c>
    </row>
    <row r="20" spans="2:24" ht="13.5" thickBot="1" x14ac:dyDescent="0.25">
      <c r="B20" s="54">
        <v>2019</v>
      </c>
      <c r="C20" s="51">
        <v>8</v>
      </c>
      <c r="D20" s="83">
        <f t="shared" si="9"/>
        <v>0.13333333333333333</v>
      </c>
      <c r="E20" s="115"/>
      <c r="F20" s="123">
        <f t="shared" si="5"/>
        <v>16</v>
      </c>
      <c r="G20" s="120" t="s">
        <v>71</v>
      </c>
      <c r="H20" s="51">
        <v>1</v>
      </c>
      <c r="I20" s="53">
        <f t="shared" si="1"/>
        <v>1.6666666666666666E-2</v>
      </c>
      <c r="J20" s="124"/>
      <c r="K20" s="123">
        <f t="shared" si="6"/>
        <v>16</v>
      </c>
      <c r="L20" s="52" t="s">
        <v>324</v>
      </c>
      <c r="M20" s="51">
        <v>3</v>
      </c>
      <c r="N20" s="53">
        <f t="shared" si="2"/>
        <v>1.0416666666666666E-2</v>
      </c>
      <c r="O20" s="124"/>
      <c r="P20" s="123">
        <f t="shared" si="7"/>
        <v>16</v>
      </c>
      <c r="Q20" s="54" t="s">
        <v>280</v>
      </c>
      <c r="R20" s="51">
        <v>1</v>
      </c>
      <c r="S20" s="83">
        <f t="shared" si="3"/>
        <v>1.6666666666666666E-2</v>
      </c>
      <c r="T20" s="115"/>
      <c r="U20" s="130"/>
      <c r="V20" s="59" t="s">
        <v>335</v>
      </c>
      <c r="W20" s="60">
        <f>SUM(W5:W19)</f>
        <v>60</v>
      </c>
      <c r="X20" s="61">
        <f>SUM(X5:X19)</f>
        <v>1.0000000000000002</v>
      </c>
    </row>
    <row r="21" spans="2:24" x14ac:dyDescent="0.2">
      <c r="B21" s="54">
        <v>2020</v>
      </c>
      <c r="C21" s="51">
        <v>9</v>
      </c>
      <c r="D21" s="83">
        <f t="shared" si="9"/>
        <v>0.15</v>
      </c>
      <c r="E21" s="115"/>
      <c r="F21" s="123">
        <f t="shared" si="5"/>
        <v>17</v>
      </c>
      <c r="G21" s="120" t="s">
        <v>229</v>
      </c>
      <c r="H21" s="51">
        <v>1</v>
      </c>
      <c r="I21" s="53">
        <f t="shared" si="1"/>
        <v>1.6666666666666666E-2</v>
      </c>
      <c r="J21" s="124"/>
      <c r="K21" s="123">
        <f t="shared" si="6"/>
        <v>17</v>
      </c>
      <c r="L21" s="52" t="s">
        <v>317</v>
      </c>
      <c r="M21" s="51">
        <v>3</v>
      </c>
      <c r="N21" s="53">
        <f t="shared" si="2"/>
        <v>1.0416666666666666E-2</v>
      </c>
      <c r="O21" s="124"/>
      <c r="P21" s="123">
        <f t="shared" si="7"/>
        <v>17</v>
      </c>
      <c r="Q21" s="54" t="s">
        <v>211</v>
      </c>
      <c r="R21" s="51">
        <v>1</v>
      </c>
      <c r="S21" s="83">
        <f t="shared" si="3"/>
        <v>1.6666666666666666E-2</v>
      </c>
      <c r="T21" s="115"/>
      <c r="X21" s="62"/>
    </row>
    <row r="22" spans="2:24" ht="13.5" thickBot="1" x14ac:dyDescent="0.25">
      <c r="B22" s="64">
        <v>2021</v>
      </c>
      <c r="C22" s="60">
        <v>4</v>
      </c>
      <c r="D22" s="84">
        <f t="shared" si="9"/>
        <v>6.6666666666666666E-2</v>
      </c>
      <c r="E22" s="115"/>
      <c r="F22" s="123">
        <f t="shared" si="5"/>
        <v>18</v>
      </c>
      <c r="G22" s="120" t="s">
        <v>272</v>
      </c>
      <c r="H22" s="51">
        <v>1</v>
      </c>
      <c r="I22" s="53">
        <f t="shared" si="1"/>
        <v>1.6666666666666666E-2</v>
      </c>
      <c r="J22" s="124"/>
      <c r="K22" s="123">
        <f t="shared" si="6"/>
        <v>18</v>
      </c>
      <c r="L22" s="52" t="s">
        <v>313</v>
      </c>
      <c r="M22" s="51">
        <v>3</v>
      </c>
      <c r="N22" s="53">
        <f t="shared" si="2"/>
        <v>1.0416666666666666E-2</v>
      </c>
      <c r="O22" s="124"/>
      <c r="P22" s="123">
        <f t="shared" si="7"/>
        <v>18</v>
      </c>
      <c r="Q22" s="54" t="s">
        <v>192</v>
      </c>
      <c r="R22" s="51">
        <v>1</v>
      </c>
      <c r="S22" s="83">
        <f t="shared" si="3"/>
        <v>1.6666666666666666E-2</v>
      </c>
      <c r="T22" s="115"/>
    </row>
    <row r="23" spans="2:24" ht="13.5" thickBot="1" x14ac:dyDescent="0.25">
      <c r="B23" s="109" t="s">
        <v>418</v>
      </c>
      <c r="C23" s="110">
        <f>SUM(C12:C22)</f>
        <v>48</v>
      </c>
      <c r="D23" s="111">
        <f>SUM(D12:D22)</f>
        <v>0.79999999999999993</v>
      </c>
      <c r="E23" s="116"/>
      <c r="F23" s="123">
        <f t="shared" si="5"/>
        <v>19</v>
      </c>
      <c r="G23" s="120" t="s">
        <v>221</v>
      </c>
      <c r="H23" s="51">
        <v>1</v>
      </c>
      <c r="I23" s="53">
        <f t="shared" si="1"/>
        <v>1.6666666666666666E-2</v>
      </c>
      <c r="J23" s="124"/>
      <c r="K23" s="123">
        <f t="shared" si="6"/>
        <v>19</v>
      </c>
      <c r="L23" s="52" t="s">
        <v>309</v>
      </c>
      <c r="M23" s="51">
        <v>2</v>
      </c>
      <c r="N23" s="53">
        <f t="shared" si="2"/>
        <v>6.9444444444444441E-3</v>
      </c>
      <c r="O23" s="124"/>
      <c r="P23" s="123">
        <f t="shared" si="7"/>
        <v>19</v>
      </c>
      <c r="Q23" s="54" t="s">
        <v>129</v>
      </c>
      <c r="R23" s="51">
        <v>1</v>
      </c>
      <c r="S23" s="55">
        <f t="shared" si="3"/>
        <v>1.6666666666666666E-2</v>
      </c>
      <c r="T23" s="116"/>
    </row>
    <row r="24" spans="2:24" ht="13.5" thickBot="1" x14ac:dyDescent="0.25">
      <c r="B24" s="71" t="s">
        <v>335</v>
      </c>
      <c r="C24" s="65">
        <f>C11+C23</f>
        <v>60</v>
      </c>
      <c r="D24" s="108">
        <f>D11+D23</f>
        <v>1</v>
      </c>
      <c r="E24" s="117"/>
      <c r="F24" s="123">
        <f t="shared" si="5"/>
        <v>20</v>
      </c>
      <c r="G24" s="120" t="s">
        <v>65</v>
      </c>
      <c r="H24" s="51">
        <v>1</v>
      </c>
      <c r="I24" s="53">
        <f t="shared" si="1"/>
        <v>1.6666666666666666E-2</v>
      </c>
      <c r="J24" s="124"/>
      <c r="K24" s="123">
        <f t="shared" si="6"/>
        <v>20</v>
      </c>
      <c r="L24" s="52" t="s">
        <v>310</v>
      </c>
      <c r="M24" s="51">
        <v>2</v>
      </c>
      <c r="N24" s="53">
        <f t="shared" si="2"/>
        <v>6.9444444444444441E-3</v>
      </c>
      <c r="O24" s="124"/>
      <c r="P24" s="123">
        <f t="shared" si="7"/>
        <v>20</v>
      </c>
      <c r="Q24" s="54" t="s">
        <v>169</v>
      </c>
      <c r="R24" s="51">
        <v>1</v>
      </c>
      <c r="S24" s="55">
        <f t="shared" si="3"/>
        <v>1.6666666666666666E-2</v>
      </c>
      <c r="T24" s="116"/>
    </row>
    <row r="25" spans="2:24" x14ac:dyDescent="0.2">
      <c r="F25" s="123">
        <f t="shared" si="5"/>
        <v>21</v>
      </c>
      <c r="G25" s="120" t="s">
        <v>225</v>
      </c>
      <c r="H25" s="51">
        <v>1</v>
      </c>
      <c r="I25" s="53">
        <f t="shared" si="1"/>
        <v>1.6666666666666666E-2</v>
      </c>
      <c r="J25" s="124"/>
      <c r="K25" s="123">
        <f t="shared" si="6"/>
        <v>21</v>
      </c>
      <c r="L25" s="52" t="s">
        <v>314</v>
      </c>
      <c r="M25" s="51">
        <v>2</v>
      </c>
      <c r="N25" s="53">
        <f t="shared" si="2"/>
        <v>6.9444444444444441E-3</v>
      </c>
      <c r="O25" s="124"/>
      <c r="P25" s="123">
        <f t="shared" si="7"/>
        <v>21</v>
      </c>
      <c r="Q25" s="54" t="s">
        <v>159</v>
      </c>
      <c r="R25" s="51">
        <v>1</v>
      </c>
      <c r="S25" s="55">
        <f t="shared" si="3"/>
        <v>1.6666666666666666E-2</v>
      </c>
      <c r="T25" s="116"/>
    </row>
    <row r="26" spans="2:24" x14ac:dyDescent="0.2">
      <c r="F26" s="123">
        <f t="shared" si="5"/>
        <v>22</v>
      </c>
      <c r="G26" s="120" t="s">
        <v>92</v>
      </c>
      <c r="H26" s="51">
        <v>1</v>
      </c>
      <c r="I26" s="53">
        <f t="shared" si="1"/>
        <v>1.6666666666666666E-2</v>
      </c>
      <c r="J26" s="124"/>
      <c r="K26" s="123">
        <f t="shared" si="6"/>
        <v>22</v>
      </c>
      <c r="L26" s="52" t="s">
        <v>323</v>
      </c>
      <c r="M26" s="51">
        <v>2</v>
      </c>
      <c r="N26" s="53">
        <f t="shared" si="2"/>
        <v>6.9444444444444441E-3</v>
      </c>
      <c r="O26" s="124"/>
      <c r="P26" s="123">
        <f t="shared" si="7"/>
        <v>22</v>
      </c>
      <c r="Q26" s="54" t="s">
        <v>171</v>
      </c>
      <c r="R26" s="51">
        <v>1</v>
      </c>
      <c r="S26" s="55">
        <f t="shared" si="3"/>
        <v>1.6666666666666666E-2</v>
      </c>
      <c r="T26" s="116"/>
    </row>
    <row r="27" spans="2:24" x14ac:dyDescent="0.2">
      <c r="F27" s="123">
        <f t="shared" si="5"/>
        <v>23</v>
      </c>
      <c r="G27" s="120" t="s">
        <v>97</v>
      </c>
      <c r="H27" s="51">
        <v>1</v>
      </c>
      <c r="I27" s="53">
        <f t="shared" si="1"/>
        <v>1.6666666666666666E-2</v>
      </c>
      <c r="J27" s="124"/>
      <c r="K27" s="123">
        <f t="shared" si="6"/>
        <v>23</v>
      </c>
      <c r="L27" s="52" t="s">
        <v>312</v>
      </c>
      <c r="M27" s="51">
        <v>2</v>
      </c>
      <c r="N27" s="53">
        <f t="shared" si="2"/>
        <v>6.9444444444444441E-3</v>
      </c>
      <c r="O27" s="124"/>
      <c r="P27" s="123">
        <f t="shared" si="7"/>
        <v>23</v>
      </c>
      <c r="Q27" s="54" t="s">
        <v>151</v>
      </c>
      <c r="R27" s="51">
        <v>1</v>
      </c>
      <c r="S27" s="55">
        <f t="shared" si="3"/>
        <v>1.6666666666666666E-2</v>
      </c>
      <c r="T27" s="116"/>
    </row>
    <row r="28" spans="2:24" x14ac:dyDescent="0.2">
      <c r="F28" s="123">
        <f t="shared" si="5"/>
        <v>24</v>
      </c>
      <c r="G28" s="120" t="s">
        <v>205</v>
      </c>
      <c r="H28" s="51">
        <v>1</v>
      </c>
      <c r="I28" s="53">
        <f t="shared" si="1"/>
        <v>1.6666666666666666E-2</v>
      </c>
      <c r="J28" s="124"/>
      <c r="K28" s="123">
        <f t="shared" si="6"/>
        <v>24</v>
      </c>
      <c r="L28" s="52" t="s">
        <v>316</v>
      </c>
      <c r="M28" s="51">
        <v>2</v>
      </c>
      <c r="N28" s="53">
        <f t="shared" si="2"/>
        <v>6.9444444444444441E-3</v>
      </c>
      <c r="O28" s="124"/>
      <c r="P28" s="123">
        <f t="shared" si="7"/>
        <v>24</v>
      </c>
      <c r="Q28" s="54" t="s">
        <v>299</v>
      </c>
      <c r="R28" s="51">
        <v>1</v>
      </c>
      <c r="S28" s="55">
        <f t="shared" si="3"/>
        <v>1.6666666666666666E-2</v>
      </c>
      <c r="T28" s="116"/>
    </row>
    <row r="29" spans="2:24" x14ac:dyDescent="0.2">
      <c r="F29" s="123">
        <f t="shared" si="5"/>
        <v>25</v>
      </c>
      <c r="G29" s="120" t="s">
        <v>49</v>
      </c>
      <c r="H29" s="51">
        <v>1</v>
      </c>
      <c r="I29" s="53">
        <f t="shared" si="1"/>
        <v>1.6666666666666666E-2</v>
      </c>
      <c r="J29" s="124"/>
      <c r="K29" s="123">
        <f t="shared" si="6"/>
        <v>25</v>
      </c>
      <c r="L29" s="52" t="s">
        <v>319</v>
      </c>
      <c r="M29" s="51">
        <v>2</v>
      </c>
      <c r="N29" s="53">
        <f t="shared" si="2"/>
        <v>6.9444444444444441E-3</v>
      </c>
      <c r="O29" s="124"/>
      <c r="P29" s="123">
        <f t="shared" si="7"/>
        <v>25</v>
      </c>
      <c r="Q29" s="54" t="s">
        <v>298</v>
      </c>
      <c r="R29" s="51">
        <v>1</v>
      </c>
      <c r="S29" s="55">
        <f t="shared" si="3"/>
        <v>1.6666666666666666E-2</v>
      </c>
      <c r="T29" s="116"/>
    </row>
    <row r="30" spans="2:24" x14ac:dyDescent="0.2">
      <c r="F30" s="123">
        <f t="shared" si="5"/>
        <v>26</v>
      </c>
      <c r="G30" s="120" t="s">
        <v>233</v>
      </c>
      <c r="H30" s="51">
        <v>1</v>
      </c>
      <c r="I30" s="53">
        <f t="shared" si="1"/>
        <v>1.6666666666666666E-2</v>
      </c>
      <c r="J30" s="124"/>
      <c r="K30" s="123">
        <f t="shared" si="6"/>
        <v>26</v>
      </c>
      <c r="L30" s="52" t="s">
        <v>320</v>
      </c>
      <c r="M30" s="51">
        <v>2</v>
      </c>
      <c r="N30" s="53">
        <f t="shared" si="2"/>
        <v>6.9444444444444441E-3</v>
      </c>
      <c r="O30" s="124"/>
      <c r="P30" s="123">
        <f t="shared" si="7"/>
        <v>26</v>
      </c>
      <c r="Q30" s="54" t="s">
        <v>186</v>
      </c>
      <c r="R30" s="51">
        <v>1</v>
      </c>
      <c r="S30" s="55">
        <f t="shared" si="3"/>
        <v>1.6666666666666666E-2</v>
      </c>
      <c r="T30" s="116"/>
    </row>
    <row r="31" spans="2:24" x14ac:dyDescent="0.2">
      <c r="F31" s="123">
        <f t="shared" si="5"/>
        <v>27</v>
      </c>
      <c r="G31" s="120" t="s">
        <v>101</v>
      </c>
      <c r="H31" s="51">
        <v>1</v>
      </c>
      <c r="I31" s="53">
        <f t="shared" si="1"/>
        <v>1.6666666666666666E-2</v>
      </c>
      <c r="J31" s="124"/>
      <c r="K31" s="123">
        <f t="shared" si="6"/>
        <v>27</v>
      </c>
      <c r="L31" s="52" t="s">
        <v>339</v>
      </c>
      <c r="M31" s="51">
        <v>164</v>
      </c>
      <c r="N31" s="53">
        <f t="shared" si="2"/>
        <v>0.56944444444444442</v>
      </c>
      <c r="O31" s="124"/>
      <c r="P31" s="123">
        <f t="shared" si="7"/>
        <v>27</v>
      </c>
      <c r="Q31" s="54" t="s">
        <v>290</v>
      </c>
      <c r="R31" s="51">
        <v>1</v>
      </c>
      <c r="S31" s="55">
        <f t="shared" si="3"/>
        <v>1.6666666666666666E-2</v>
      </c>
      <c r="T31" s="116"/>
    </row>
    <row r="32" spans="2:24" ht="13.5" thickBot="1" x14ac:dyDescent="0.25">
      <c r="F32" s="123">
        <f t="shared" si="5"/>
        <v>28</v>
      </c>
      <c r="G32" s="120" t="s">
        <v>182</v>
      </c>
      <c r="H32" s="51">
        <v>1</v>
      </c>
      <c r="I32" s="53">
        <f t="shared" si="1"/>
        <v>1.6666666666666666E-2</v>
      </c>
      <c r="J32" s="124"/>
      <c r="K32" s="129"/>
      <c r="L32" s="59" t="s">
        <v>335</v>
      </c>
      <c r="M32" s="60">
        <f>SUM(M5:M31)</f>
        <v>288</v>
      </c>
      <c r="N32" s="63">
        <f>SUM(N5:N31)</f>
        <v>0.99999999999999989</v>
      </c>
      <c r="O32" s="116"/>
      <c r="P32" s="129"/>
      <c r="Q32" s="64" t="s">
        <v>335</v>
      </c>
      <c r="R32" s="60">
        <f>SUM(R5:R31)</f>
        <v>60</v>
      </c>
      <c r="S32" s="63">
        <f>SUM(S5:S31)</f>
        <v>1.0000000000000009</v>
      </c>
      <c r="T32" s="116"/>
    </row>
    <row r="33" spans="6:10" x14ac:dyDescent="0.2">
      <c r="F33" s="123">
        <f t="shared" si="5"/>
        <v>29</v>
      </c>
      <c r="G33" s="120" t="s">
        <v>39</v>
      </c>
      <c r="H33" s="51">
        <v>1</v>
      </c>
      <c r="I33" s="53">
        <f t="shared" si="1"/>
        <v>1.6666666666666666E-2</v>
      </c>
      <c r="J33" s="124"/>
    </row>
    <row r="34" spans="6:10" x14ac:dyDescent="0.2">
      <c r="F34" s="123">
        <f t="shared" si="5"/>
        <v>30</v>
      </c>
      <c r="G34" s="120" t="s">
        <v>259</v>
      </c>
      <c r="H34" s="51">
        <v>1</v>
      </c>
      <c r="I34" s="53">
        <f t="shared" si="1"/>
        <v>1.6666666666666666E-2</v>
      </c>
      <c r="J34" s="124"/>
    </row>
    <row r="35" spans="6:10" x14ac:dyDescent="0.2">
      <c r="F35" s="123">
        <f t="shared" si="5"/>
        <v>31</v>
      </c>
      <c r="G35" s="120" t="s">
        <v>109</v>
      </c>
      <c r="H35" s="51">
        <v>1</v>
      </c>
      <c r="I35" s="53">
        <f t="shared" si="1"/>
        <v>1.6666666666666666E-2</v>
      </c>
      <c r="J35" s="124"/>
    </row>
    <row r="36" spans="6:10" x14ac:dyDescent="0.2">
      <c r="F36" s="123">
        <f t="shared" si="5"/>
        <v>32</v>
      </c>
      <c r="G36" s="120" t="s">
        <v>163</v>
      </c>
      <c r="H36" s="51">
        <v>1</v>
      </c>
      <c r="I36" s="53">
        <f t="shared" si="1"/>
        <v>1.6666666666666666E-2</v>
      </c>
      <c r="J36" s="124"/>
    </row>
    <row r="37" spans="6:10" x14ac:dyDescent="0.2">
      <c r="F37" s="123">
        <f t="shared" si="5"/>
        <v>33</v>
      </c>
      <c r="G37" s="120" t="s">
        <v>234</v>
      </c>
      <c r="H37" s="51">
        <v>1</v>
      </c>
      <c r="I37" s="53">
        <f t="shared" si="1"/>
        <v>1.6666666666666666E-2</v>
      </c>
      <c r="J37" s="124"/>
    </row>
    <row r="38" spans="6:10" x14ac:dyDescent="0.2">
      <c r="F38" s="123">
        <f t="shared" si="5"/>
        <v>34</v>
      </c>
      <c r="G38" s="120" t="s">
        <v>113</v>
      </c>
      <c r="H38" s="51">
        <v>1</v>
      </c>
      <c r="I38" s="53">
        <f t="shared" si="1"/>
        <v>1.6666666666666666E-2</v>
      </c>
      <c r="J38" s="124"/>
    </row>
    <row r="39" spans="6:10" x14ac:dyDescent="0.2">
      <c r="F39" s="123">
        <f t="shared" si="5"/>
        <v>35</v>
      </c>
      <c r="G39" s="120" t="s">
        <v>13</v>
      </c>
      <c r="H39" s="51">
        <v>1</v>
      </c>
      <c r="I39" s="53">
        <f t="shared" si="1"/>
        <v>1.6666666666666666E-2</v>
      </c>
      <c r="J39" s="124"/>
    </row>
    <row r="40" spans="6:10" x14ac:dyDescent="0.2">
      <c r="F40" s="123">
        <f t="shared" si="5"/>
        <v>36</v>
      </c>
      <c r="G40" s="120" t="s">
        <v>122</v>
      </c>
      <c r="H40" s="51">
        <v>1</v>
      </c>
      <c r="I40" s="53">
        <f t="shared" si="1"/>
        <v>1.6666666666666666E-2</v>
      </c>
      <c r="J40" s="124"/>
    </row>
    <row r="41" spans="6:10" x14ac:dyDescent="0.2">
      <c r="F41" s="123">
        <f t="shared" si="5"/>
        <v>37</v>
      </c>
      <c r="G41" s="120" t="s">
        <v>26</v>
      </c>
      <c r="H41" s="51">
        <v>1</v>
      </c>
      <c r="I41" s="53">
        <f t="shared" si="1"/>
        <v>1.6666666666666666E-2</v>
      </c>
      <c r="J41" s="124"/>
    </row>
    <row r="42" spans="6:10" x14ac:dyDescent="0.2">
      <c r="F42" s="123">
        <f t="shared" si="5"/>
        <v>38</v>
      </c>
      <c r="G42" s="120" t="s">
        <v>16</v>
      </c>
      <c r="H42" s="51">
        <v>1</v>
      </c>
      <c r="I42" s="53">
        <f t="shared" si="1"/>
        <v>1.6666666666666666E-2</v>
      </c>
      <c r="J42" s="124"/>
    </row>
    <row r="43" spans="6:10" x14ac:dyDescent="0.2">
      <c r="F43" s="123">
        <f t="shared" si="5"/>
        <v>39</v>
      </c>
      <c r="G43" s="120" t="s">
        <v>9</v>
      </c>
      <c r="H43" s="51">
        <v>1</v>
      </c>
      <c r="I43" s="53">
        <f t="shared" si="1"/>
        <v>1.6666666666666666E-2</v>
      </c>
      <c r="J43" s="124"/>
    </row>
    <row r="44" spans="6:10" x14ac:dyDescent="0.2">
      <c r="F44" s="123">
        <f t="shared" si="5"/>
        <v>40</v>
      </c>
      <c r="G44" s="120" t="s">
        <v>179</v>
      </c>
      <c r="H44" s="51">
        <v>1</v>
      </c>
      <c r="I44" s="53">
        <f t="shared" si="1"/>
        <v>1.6666666666666666E-2</v>
      </c>
      <c r="J44" s="124"/>
    </row>
    <row r="45" spans="6:10" x14ac:dyDescent="0.2">
      <c r="F45" s="123">
        <f t="shared" si="5"/>
        <v>41</v>
      </c>
      <c r="G45" s="120" t="s">
        <v>255</v>
      </c>
      <c r="H45" s="51">
        <v>1</v>
      </c>
      <c r="I45" s="53">
        <f t="shared" si="1"/>
        <v>1.6666666666666666E-2</v>
      </c>
      <c r="J45" s="124"/>
    </row>
    <row r="46" spans="6:10" x14ac:dyDescent="0.2">
      <c r="F46" s="123">
        <f t="shared" si="5"/>
        <v>42</v>
      </c>
      <c r="G46" s="120" t="s">
        <v>261</v>
      </c>
      <c r="H46" s="51">
        <v>1</v>
      </c>
      <c r="I46" s="53">
        <f t="shared" si="1"/>
        <v>1.6666666666666666E-2</v>
      </c>
      <c r="J46" s="124"/>
    </row>
    <row r="47" spans="6:10" x14ac:dyDescent="0.2">
      <c r="F47" s="123">
        <f t="shared" si="5"/>
        <v>43</v>
      </c>
      <c r="G47" s="120" t="s">
        <v>167</v>
      </c>
      <c r="H47" s="51">
        <v>1</v>
      </c>
      <c r="I47" s="53">
        <f t="shared" si="1"/>
        <v>1.6666666666666666E-2</v>
      </c>
      <c r="J47" s="124"/>
    </row>
    <row r="48" spans="6:10" ht="13.5" thickBot="1" x14ac:dyDescent="0.25">
      <c r="F48" s="126">
        <f t="shared" si="5"/>
        <v>44</v>
      </c>
      <c r="G48" s="120" t="s">
        <v>189</v>
      </c>
      <c r="H48" s="51">
        <v>1</v>
      </c>
      <c r="I48" s="53">
        <f t="shared" si="1"/>
        <v>1.6666666666666666E-2</v>
      </c>
      <c r="J48" s="124"/>
    </row>
    <row r="49" spans="6:10" ht="13.5" thickBot="1" x14ac:dyDescent="0.25">
      <c r="F49" s="127"/>
      <c r="G49" s="121" t="s">
        <v>335</v>
      </c>
      <c r="H49" s="60">
        <f>SUM(H5:H48)</f>
        <v>60</v>
      </c>
      <c r="I49" s="63">
        <f>SUM(I5:I48)</f>
        <v>1.0000000000000013</v>
      </c>
      <c r="J49" s="116"/>
    </row>
  </sheetData>
  <mergeCells count="5">
    <mergeCell ref="B3:D3"/>
    <mergeCell ref="L3:N3"/>
    <mergeCell ref="Q3:S3"/>
    <mergeCell ref="V3:X3"/>
    <mergeCell ref="F3:I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422D7-3C4B-4E3E-8638-D106948F2ADC}">
  <sheetPr>
    <tabColor theme="3"/>
  </sheetPr>
  <dimension ref="B1:J48"/>
  <sheetViews>
    <sheetView topLeftCell="A29" zoomScale="130" zoomScaleNormal="130" workbookViewId="0">
      <selection activeCell="D31" sqref="D31"/>
    </sheetView>
  </sheetViews>
  <sheetFormatPr defaultRowHeight="12.75" x14ac:dyDescent="0.2"/>
  <cols>
    <col min="1" max="2" width="5.7109375" style="17" customWidth="1"/>
    <col min="3" max="3" width="24.42578125" style="23" customWidth="1"/>
    <col min="4" max="4" width="80.7109375" style="23" customWidth="1"/>
    <col min="5" max="5" width="13.28515625" style="23" customWidth="1"/>
    <col min="6" max="6" width="17.28515625" style="148" customWidth="1"/>
    <col min="7" max="7" width="20.5703125" style="22" customWidth="1"/>
    <col min="8" max="16384" width="9.140625" style="17"/>
  </cols>
  <sheetData>
    <row r="1" spans="2:7" x14ac:dyDescent="0.2">
      <c r="B1" s="48" t="s">
        <v>365</v>
      </c>
      <c r="D1" s="140"/>
      <c r="E1" s="141"/>
      <c r="F1" s="125"/>
    </row>
    <row r="3" spans="2:7" ht="15.75" customHeight="1" thickBot="1" x14ac:dyDescent="0.25">
      <c r="B3" s="142" t="s">
        <v>363</v>
      </c>
      <c r="E3" s="104"/>
    </row>
    <row r="4" spans="2:7" x14ac:dyDescent="0.2">
      <c r="B4" s="143" t="s">
        <v>331</v>
      </c>
      <c r="C4" s="144" t="s">
        <v>332</v>
      </c>
      <c r="D4" s="145" t="s">
        <v>364</v>
      </c>
      <c r="E4" s="141"/>
      <c r="F4" s="125"/>
    </row>
    <row r="5" spans="2:7" s="23" customFormat="1" ht="24" x14ac:dyDescent="0.2">
      <c r="B5" s="146">
        <v>1</v>
      </c>
      <c r="C5" s="67" t="s">
        <v>374</v>
      </c>
      <c r="D5" s="72" t="s">
        <v>839</v>
      </c>
      <c r="F5" s="148"/>
      <c r="G5" s="148"/>
    </row>
    <row r="6" spans="2:7" s="23" customFormat="1" ht="48" x14ac:dyDescent="0.2">
      <c r="B6" s="146">
        <f>B5+1</f>
        <v>2</v>
      </c>
      <c r="C6" s="11" t="s">
        <v>375</v>
      </c>
      <c r="D6" s="73" t="s">
        <v>367</v>
      </c>
      <c r="E6" s="104"/>
      <c r="F6" s="148"/>
      <c r="G6" s="148"/>
    </row>
    <row r="7" spans="2:7" s="23" customFormat="1" ht="24.75" thickBot="1" x14ac:dyDescent="0.25">
      <c r="B7" s="147">
        <f>B6+1</f>
        <v>3</v>
      </c>
      <c r="C7" s="74" t="s">
        <v>376</v>
      </c>
      <c r="D7" s="75" t="s">
        <v>368</v>
      </c>
      <c r="E7" s="69"/>
      <c r="F7" s="161"/>
      <c r="G7" s="148"/>
    </row>
    <row r="8" spans="2:7" s="23" customFormat="1" x14ac:dyDescent="0.2">
      <c r="B8" s="148"/>
      <c r="C8" s="69"/>
      <c r="D8" s="69"/>
      <c r="E8" s="69"/>
      <c r="F8" s="161"/>
      <c r="G8" s="148"/>
    </row>
    <row r="9" spans="2:7" s="23" customFormat="1" x14ac:dyDescent="0.2">
      <c r="F9" s="148"/>
      <c r="G9" s="148"/>
    </row>
    <row r="10" spans="2:7" s="23" customFormat="1" x14ac:dyDescent="0.2">
      <c r="F10" s="148"/>
      <c r="G10" s="148"/>
    </row>
    <row r="11" spans="2:7" ht="13.5" customHeight="1" thickBot="1" x14ac:dyDescent="0.25">
      <c r="B11" s="142" t="s">
        <v>366</v>
      </c>
      <c r="C11" s="104"/>
      <c r="E11" s="148"/>
    </row>
    <row r="12" spans="2:7" ht="13.5" thickBot="1" x14ac:dyDescent="0.25">
      <c r="B12" s="149" t="s">
        <v>331</v>
      </c>
      <c r="C12" s="150" t="s">
        <v>802</v>
      </c>
      <c r="D12" s="150"/>
      <c r="E12" s="151" t="s">
        <v>333</v>
      </c>
      <c r="F12" s="152" t="s">
        <v>334</v>
      </c>
    </row>
    <row r="13" spans="2:7" ht="89.25" x14ac:dyDescent="0.2">
      <c r="B13" s="153">
        <v>1</v>
      </c>
      <c r="C13" s="154" t="s">
        <v>797</v>
      </c>
      <c r="D13" s="154" t="s">
        <v>806</v>
      </c>
      <c r="E13" s="155">
        <v>8</v>
      </c>
      <c r="F13" s="156">
        <f>E13/E20</f>
        <v>0.13333333333333333</v>
      </c>
    </row>
    <row r="14" spans="2:7" ht="51" x14ac:dyDescent="0.2">
      <c r="B14" s="157">
        <f>B13+1</f>
        <v>2</v>
      </c>
      <c r="C14" s="68" t="s">
        <v>835</v>
      </c>
      <c r="D14" s="68" t="s">
        <v>800</v>
      </c>
      <c r="E14" s="76">
        <v>6</v>
      </c>
      <c r="F14" s="85">
        <f>E14/E20</f>
        <v>0.1</v>
      </c>
    </row>
    <row r="15" spans="2:7" ht="51" x14ac:dyDescent="0.2">
      <c r="B15" s="157">
        <f t="shared" ref="B15:B19" si="0">B14+1</f>
        <v>3</v>
      </c>
      <c r="C15" s="68" t="s">
        <v>798</v>
      </c>
      <c r="D15" s="68" t="s">
        <v>801</v>
      </c>
      <c r="E15" s="76">
        <v>3</v>
      </c>
      <c r="F15" s="85">
        <f>E15/E20</f>
        <v>0.05</v>
      </c>
    </row>
    <row r="16" spans="2:7" ht="76.5" x14ac:dyDescent="0.2">
      <c r="B16" s="157">
        <f t="shared" si="0"/>
        <v>4</v>
      </c>
      <c r="C16" s="68" t="s">
        <v>836</v>
      </c>
      <c r="D16" s="68" t="s">
        <v>804</v>
      </c>
      <c r="E16" s="76">
        <v>1</v>
      </c>
      <c r="F16" s="85">
        <f>E16/E20</f>
        <v>1.6666666666666666E-2</v>
      </c>
    </row>
    <row r="17" spans="2:7" ht="51" x14ac:dyDescent="0.2">
      <c r="B17" s="157">
        <f t="shared" si="0"/>
        <v>5</v>
      </c>
      <c r="C17" s="68" t="s">
        <v>837</v>
      </c>
      <c r="D17" s="68" t="s">
        <v>805</v>
      </c>
      <c r="E17" s="76">
        <v>1</v>
      </c>
      <c r="F17" s="85">
        <f>E17/E20</f>
        <v>1.6666666666666666E-2</v>
      </c>
    </row>
    <row r="18" spans="2:7" ht="38.25" x14ac:dyDescent="0.2">
      <c r="B18" s="157">
        <f t="shared" si="0"/>
        <v>6</v>
      </c>
      <c r="C18" s="68" t="s">
        <v>799</v>
      </c>
      <c r="D18" s="68" t="s">
        <v>803</v>
      </c>
      <c r="E18" s="76">
        <v>1</v>
      </c>
      <c r="F18" s="85">
        <f>E18/E20</f>
        <v>1.6666666666666666E-2</v>
      </c>
    </row>
    <row r="19" spans="2:7" x14ac:dyDescent="0.2">
      <c r="B19" s="157">
        <f t="shared" si="0"/>
        <v>7</v>
      </c>
      <c r="C19" s="68" t="s">
        <v>393</v>
      </c>
      <c r="D19" s="68"/>
      <c r="E19" s="76">
        <v>40</v>
      </c>
      <c r="F19" s="85">
        <f>E19/E20</f>
        <v>0.66666666666666663</v>
      </c>
    </row>
    <row r="20" spans="2:7" ht="13.5" thickBot="1" x14ac:dyDescent="0.25">
      <c r="B20" s="64"/>
      <c r="C20" s="158"/>
      <c r="D20" s="158"/>
      <c r="E20" s="159">
        <f>SUM(E13:E19)</f>
        <v>60</v>
      </c>
      <c r="F20" s="160">
        <f>SUM(F13:F19)</f>
        <v>1</v>
      </c>
    </row>
    <row r="23" spans="2:7" ht="13.5" thickBot="1" x14ac:dyDescent="0.25">
      <c r="B23" s="316" t="s">
        <v>400</v>
      </c>
      <c r="C23" s="316"/>
      <c r="D23" s="316"/>
      <c r="E23" s="316"/>
      <c r="F23" s="316"/>
      <c r="G23" s="316"/>
    </row>
    <row r="24" spans="2:7" ht="25.5" x14ac:dyDescent="0.2">
      <c r="B24" s="162" t="s">
        <v>331</v>
      </c>
      <c r="C24" s="163" t="s">
        <v>372</v>
      </c>
      <c r="D24" s="163" t="s">
        <v>826</v>
      </c>
      <c r="E24" s="164" t="s">
        <v>333</v>
      </c>
      <c r="F24" s="165" t="s">
        <v>334</v>
      </c>
    </row>
    <row r="25" spans="2:7" ht="63.75" x14ac:dyDescent="0.2">
      <c r="B25" s="79">
        <v>1</v>
      </c>
      <c r="C25" s="26" t="s">
        <v>359</v>
      </c>
      <c r="D25" s="26" t="s">
        <v>813</v>
      </c>
      <c r="E25" s="25">
        <v>6</v>
      </c>
      <c r="F25" s="166">
        <f>E25/E48</f>
        <v>0.1</v>
      </c>
    </row>
    <row r="26" spans="2:7" ht="178.5" x14ac:dyDescent="0.2">
      <c r="B26" s="167">
        <f>B25+1</f>
        <v>2</v>
      </c>
      <c r="C26" s="4" t="s">
        <v>387</v>
      </c>
      <c r="D26" s="4" t="s">
        <v>812</v>
      </c>
      <c r="E26" s="57">
        <v>5</v>
      </c>
      <c r="F26" s="166">
        <f>E26/E48</f>
        <v>8.3333333333333329E-2</v>
      </c>
    </row>
    <row r="27" spans="2:7" ht="38.25" x14ac:dyDescent="0.2">
      <c r="B27" s="167">
        <f t="shared" ref="B27:B46" si="1">B26+1</f>
        <v>3</v>
      </c>
      <c r="C27" s="26" t="s">
        <v>369</v>
      </c>
      <c r="D27" s="26" t="s">
        <v>814</v>
      </c>
      <c r="E27" s="25">
        <v>4</v>
      </c>
      <c r="F27" s="166">
        <f>E27/E48</f>
        <v>6.6666666666666666E-2</v>
      </c>
      <c r="G27" s="17"/>
    </row>
    <row r="28" spans="2:7" ht="38.25" x14ac:dyDescent="0.2">
      <c r="B28" s="167">
        <f t="shared" si="1"/>
        <v>4</v>
      </c>
      <c r="C28" s="4" t="s">
        <v>360</v>
      </c>
      <c r="D28" s="4" t="s">
        <v>810</v>
      </c>
      <c r="E28" s="57">
        <v>3</v>
      </c>
      <c r="F28" s="166">
        <f>E28/E48</f>
        <v>0.05</v>
      </c>
      <c r="G28" s="17"/>
    </row>
    <row r="29" spans="2:7" ht="25.5" x14ac:dyDescent="0.2">
      <c r="B29" s="167">
        <f t="shared" si="1"/>
        <v>5</v>
      </c>
      <c r="C29" s="26" t="s">
        <v>840</v>
      </c>
      <c r="D29" s="26" t="s">
        <v>807</v>
      </c>
      <c r="E29" s="25">
        <v>2</v>
      </c>
      <c r="F29" s="166">
        <f>E29/E48</f>
        <v>3.3333333333333333E-2</v>
      </c>
      <c r="G29" s="17"/>
    </row>
    <row r="30" spans="2:7" ht="38.25" x14ac:dyDescent="0.2">
      <c r="B30" s="167">
        <f t="shared" si="1"/>
        <v>6</v>
      </c>
      <c r="C30" s="26" t="s">
        <v>815</v>
      </c>
      <c r="D30" s="26" t="s">
        <v>841</v>
      </c>
      <c r="E30" s="25">
        <v>2</v>
      </c>
      <c r="F30" s="166">
        <f>E30/E48</f>
        <v>3.3333333333333333E-2</v>
      </c>
      <c r="G30" s="17"/>
    </row>
    <row r="31" spans="2:7" ht="38.25" x14ac:dyDescent="0.2">
      <c r="B31" s="167">
        <f t="shared" si="1"/>
        <v>7</v>
      </c>
      <c r="C31" s="4" t="s">
        <v>378</v>
      </c>
      <c r="D31" s="4" t="s">
        <v>842</v>
      </c>
      <c r="E31" s="57">
        <v>1</v>
      </c>
      <c r="F31" s="166">
        <f>E31/E48</f>
        <v>1.6666666666666666E-2</v>
      </c>
      <c r="G31" s="17"/>
    </row>
    <row r="32" spans="2:7" x14ac:dyDescent="0.2">
      <c r="B32" s="167">
        <f t="shared" si="1"/>
        <v>8</v>
      </c>
      <c r="C32" s="168" t="s">
        <v>361</v>
      </c>
      <c r="D32" s="4" t="s">
        <v>827</v>
      </c>
      <c r="E32" s="57">
        <v>1</v>
      </c>
      <c r="F32" s="166">
        <f>E32/E48</f>
        <v>1.6666666666666666E-2</v>
      </c>
      <c r="G32" s="17"/>
    </row>
    <row r="33" spans="2:10" ht="25.5" x14ac:dyDescent="0.2">
      <c r="B33" s="167">
        <f t="shared" si="1"/>
        <v>9</v>
      </c>
      <c r="C33" s="4" t="s">
        <v>808</v>
      </c>
      <c r="D33" s="4" t="s">
        <v>811</v>
      </c>
      <c r="E33" s="57">
        <v>1</v>
      </c>
      <c r="F33" s="58">
        <f>E33/E48</f>
        <v>1.6666666666666666E-2</v>
      </c>
      <c r="G33" s="17"/>
    </row>
    <row r="34" spans="2:10" ht="25.5" x14ac:dyDescent="0.2">
      <c r="B34" s="167">
        <f t="shared" si="1"/>
        <v>10</v>
      </c>
      <c r="C34" s="4" t="s">
        <v>809</v>
      </c>
      <c r="D34" s="4" t="s">
        <v>389</v>
      </c>
      <c r="E34" s="57">
        <v>1</v>
      </c>
      <c r="F34" s="166">
        <f>E34/E48</f>
        <v>1.6666666666666666E-2</v>
      </c>
      <c r="G34" s="17"/>
    </row>
    <row r="35" spans="2:10" ht="25.5" x14ac:dyDescent="0.2">
      <c r="B35" s="167">
        <f t="shared" si="1"/>
        <v>11</v>
      </c>
      <c r="C35" s="4" t="s">
        <v>373</v>
      </c>
      <c r="D35" s="4" t="s">
        <v>390</v>
      </c>
      <c r="E35" s="57">
        <v>1</v>
      </c>
      <c r="F35" s="166">
        <f>E35/E48</f>
        <v>1.6666666666666666E-2</v>
      </c>
      <c r="G35" s="17"/>
      <c r="J35" s="99"/>
    </row>
    <row r="36" spans="2:10" ht="25.5" x14ac:dyDescent="0.2">
      <c r="B36" s="167">
        <f t="shared" si="1"/>
        <v>12</v>
      </c>
      <c r="C36" s="4" t="s">
        <v>377</v>
      </c>
      <c r="D36" s="4" t="s">
        <v>828</v>
      </c>
      <c r="E36" s="57">
        <v>1</v>
      </c>
      <c r="F36" s="166">
        <f>E36/E48</f>
        <v>1.6666666666666666E-2</v>
      </c>
      <c r="G36" s="17"/>
    </row>
    <row r="37" spans="2:10" ht="38.25" x14ac:dyDescent="0.2">
      <c r="B37" s="167">
        <f t="shared" si="1"/>
        <v>13</v>
      </c>
      <c r="C37" s="26" t="s">
        <v>370</v>
      </c>
      <c r="D37" s="26" t="s">
        <v>817</v>
      </c>
      <c r="E37" s="25">
        <v>1</v>
      </c>
      <c r="F37" s="166">
        <f>E37/E48</f>
        <v>1.6666666666666666E-2</v>
      </c>
      <c r="G37" s="17"/>
    </row>
    <row r="38" spans="2:10" ht="25.5" x14ac:dyDescent="0.2">
      <c r="B38" s="167">
        <f t="shared" si="1"/>
        <v>14</v>
      </c>
      <c r="C38" s="26" t="s">
        <v>838</v>
      </c>
      <c r="D38" s="26" t="s">
        <v>843</v>
      </c>
      <c r="E38" s="25">
        <v>1</v>
      </c>
      <c r="F38" s="166">
        <f>E38/E48</f>
        <v>1.6666666666666666E-2</v>
      </c>
      <c r="G38" s="17"/>
    </row>
    <row r="39" spans="2:10" ht="25.5" x14ac:dyDescent="0.2">
      <c r="B39" s="167">
        <f t="shared" si="1"/>
        <v>15</v>
      </c>
      <c r="C39" s="26" t="s">
        <v>818</v>
      </c>
      <c r="D39" s="26" t="s">
        <v>829</v>
      </c>
      <c r="E39" s="25">
        <v>1</v>
      </c>
      <c r="F39" s="166">
        <f>E39/E48</f>
        <v>1.6666666666666666E-2</v>
      </c>
      <c r="G39" s="171"/>
    </row>
    <row r="40" spans="2:10" ht="25.5" x14ac:dyDescent="0.2">
      <c r="B40" s="167">
        <f t="shared" si="1"/>
        <v>16</v>
      </c>
      <c r="C40" s="26" t="s">
        <v>819</v>
      </c>
      <c r="D40" s="26" t="s">
        <v>830</v>
      </c>
      <c r="E40" s="25">
        <v>1</v>
      </c>
      <c r="F40" s="166">
        <f>E40/E48</f>
        <v>1.6666666666666666E-2</v>
      </c>
      <c r="G40" s="17"/>
    </row>
    <row r="41" spans="2:10" x14ac:dyDescent="0.2">
      <c r="B41" s="167">
        <f t="shared" si="1"/>
        <v>17</v>
      </c>
      <c r="C41" s="168" t="s">
        <v>820</v>
      </c>
      <c r="D41" s="4" t="s">
        <v>831</v>
      </c>
      <c r="E41" s="57">
        <v>1</v>
      </c>
      <c r="F41" s="166">
        <f>E41/E48</f>
        <v>1.6666666666666666E-2</v>
      </c>
      <c r="G41" s="17"/>
    </row>
    <row r="42" spans="2:10" x14ac:dyDescent="0.2">
      <c r="B42" s="167">
        <f t="shared" si="1"/>
        <v>18</v>
      </c>
      <c r="C42" s="168" t="s">
        <v>821</v>
      </c>
      <c r="D42" s="4" t="s">
        <v>832</v>
      </c>
      <c r="E42" s="57">
        <v>1</v>
      </c>
      <c r="F42" s="166">
        <f>E42/E48</f>
        <v>1.6666666666666666E-2</v>
      </c>
      <c r="G42" s="17"/>
    </row>
    <row r="43" spans="2:10" ht="25.5" x14ac:dyDescent="0.2">
      <c r="B43" s="167">
        <f t="shared" si="1"/>
        <v>19</v>
      </c>
      <c r="C43" s="168" t="s">
        <v>822</v>
      </c>
      <c r="D43" s="4" t="s">
        <v>833</v>
      </c>
      <c r="E43" s="57">
        <v>1</v>
      </c>
      <c r="F43" s="166">
        <f>E43/E48</f>
        <v>1.6666666666666666E-2</v>
      </c>
      <c r="G43" s="17"/>
    </row>
    <row r="44" spans="2:10" ht="76.5" x14ac:dyDescent="0.2">
      <c r="B44" s="167">
        <f t="shared" si="1"/>
        <v>20</v>
      </c>
      <c r="C44" s="168" t="s">
        <v>824</v>
      </c>
      <c r="D44" s="4" t="s">
        <v>825</v>
      </c>
      <c r="E44" s="57">
        <v>1</v>
      </c>
      <c r="F44" s="166">
        <f>E44/E48</f>
        <v>1.6666666666666666E-2</v>
      </c>
      <c r="G44" s="17"/>
    </row>
    <row r="45" spans="2:10" ht="63.75" x14ac:dyDescent="0.2">
      <c r="B45" s="167">
        <f t="shared" si="1"/>
        <v>21</v>
      </c>
      <c r="C45" s="4" t="s">
        <v>816</v>
      </c>
      <c r="D45" s="4" t="s">
        <v>391</v>
      </c>
      <c r="E45" s="57">
        <v>1</v>
      </c>
      <c r="F45" s="166">
        <f>E45/E48</f>
        <v>1.6666666666666666E-2</v>
      </c>
      <c r="G45" s="17"/>
    </row>
    <row r="46" spans="2:10" ht="38.25" x14ac:dyDescent="0.2">
      <c r="B46" s="167">
        <f t="shared" si="1"/>
        <v>22</v>
      </c>
      <c r="C46" s="4" t="s">
        <v>823</v>
      </c>
      <c r="D46" s="4" t="s">
        <v>834</v>
      </c>
      <c r="E46" s="57">
        <v>1</v>
      </c>
      <c r="F46" s="166">
        <f>E46/E48</f>
        <v>1.6666666666666666E-2</v>
      </c>
      <c r="G46" s="17"/>
    </row>
    <row r="47" spans="2:10" x14ac:dyDescent="0.2">
      <c r="B47" s="167"/>
      <c r="C47" s="4"/>
      <c r="D47" s="4"/>
      <c r="E47" s="57">
        <v>22</v>
      </c>
      <c r="F47" s="166">
        <f>E47/E48</f>
        <v>0.36666666666666664</v>
      </c>
      <c r="G47" s="17"/>
    </row>
    <row r="48" spans="2:10" ht="13.5" thickBot="1" x14ac:dyDescent="0.25">
      <c r="B48" s="169"/>
      <c r="C48" s="34"/>
      <c r="D48" s="34"/>
      <c r="E48" s="35">
        <f>SUM(E25:E47)</f>
        <v>60</v>
      </c>
      <c r="F48" s="170">
        <f>SUM(F25:F47)</f>
        <v>1.0000000000000002</v>
      </c>
      <c r="G48" s="17"/>
    </row>
  </sheetData>
  <mergeCells count="1">
    <mergeCell ref="B23:G23"/>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42480-7DDE-44D6-94AD-24760BF66888}">
  <sheetPr>
    <tabColor rgb="FFFFFF00"/>
  </sheetPr>
  <dimension ref="A1:K81"/>
  <sheetViews>
    <sheetView topLeftCell="A20" zoomScale="130" zoomScaleNormal="130" workbookViewId="0">
      <selection activeCell="C23" sqref="C23"/>
    </sheetView>
  </sheetViews>
  <sheetFormatPr defaultRowHeight="12.75" x14ac:dyDescent="0.2"/>
  <cols>
    <col min="1" max="1" width="9.140625" style="17"/>
    <col min="2" max="2" width="24.42578125" style="23" customWidth="1"/>
    <col min="3" max="3" width="68.7109375" style="101" customWidth="1"/>
    <col min="4" max="4" width="69.42578125" style="23" customWidth="1"/>
    <col min="5" max="6" width="10.7109375" style="132" customWidth="1"/>
    <col min="7" max="16384" width="9.140625" style="17"/>
  </cols>
  <sheetData>
    <row r="1" spans="1:11" ht="25.5" x14ac:dyDescent="0.2">
      <c r="B1" s="140" t="s">
        <v>517</v>
      </c>
      <c r="C1" s="128"/>
      <c r="D1" s="140"/>
    </row>
    <row r="2" spans="1:11" x14ac:dyDescent="0.2">
      <c r="B2" s="140"/>
      <c r="C2" s="128"/>
      <c r="D2" s="140"/>
    </row>
    <row r="3" spans="1:11" x14ac:dyDescent="0.2">
      <c r="B3" s="316" t="s">
        <v>873</v>
      </c>
      <c r="C3" s="316"/>
      <c r="D3" s="316"/>
      <c r="E3" s="316"/>
    </row>
    <row r="4" spans="1:11" ht="13.5" thickBot="1" x14ac:dyDescent="0.25">
      <c r="C4" s="104"/>
      <c r="D4" s="104"/>
      <c r="E4" s="104"/>
    </row>
    <row r="5" spans="1:11" x14ac:dyDescent="0.2">
      <c r="B5" s="172" t="s">
        <v>649</v>
      </c>
      <c r="C5" s="173" t="s">
        <v>626</v>
      </c>
      <c r="D5" s="174" t="s">
        <v>453</v>
      </c>
      <c r="E5" s="175" t="s">
        <v>333</v>
      </c>
      <c r="F5" s="176" t="s">
        <v>334</v>
      </c>
    </row>
    <row r="6" spans="1:11" s="49" customFormat="1" ht="102" x14ac:dyDescent="0.2">
      <c r="A6" s="17"/>
      <c r="B6" s="320" t="s">
        <v>358</v>
      </c>
      <c r="C6" s="177" t="s">
        <v>635</v>
      </c>
      <c r="D6" s="100" t="s">
        <v>687</v>
      </c>
      <c r="E6" s="178">
        <v>28</v>
      </c>
      <c r="F6" s="179">
        <f>E6/$E$16</f>
        <v>0.46666666666666667</v>
      </c>
      <c r="G6" s="17"/>
      <c r="H6" s="17"/>
      <c r="I6" s="17"/>
      <c r="J6" s="17"/>
      <c r="K6" s="17"/>
    </row>
    <row r="7" spans="1:11" s="49" customFormat="1" ht="38.25" x14ac:dyDescent="0.2">
      <c r="A7" s="17"/>
      <c r="B7" s="320"/>
      <c r="C7" s="177" t="s">
        <v>636</v>
      </c>
      <c r="D7" s="100" t="s">
        <v>624</v>
      </c>
      <c r="E7" s="178">
        <v>8</v>
      </c>
      <c r="F7" s="179">
        <f>E7/$E$16</f>
        <v>0.13333333333333333</v>
      </c>
      <c r="G7" s="17"/>
      <c r="H7" s="17"/>
      <c r="I7" s="17"/>
      <c r="J7" s="17"/>
      <c r="K7" s="17"/>
    </row>
    <row r="8" spans="1:11" s="49" customFormat="1" ht="25.5" x14ac:dyDescent="0.2">
      <c r="A8" s="17"/>
      <c r="B8" s="320"/>
      <c r="C8" s="177" t="s">
        <v>670</v>
      </c>
      <c r="D8" s="4" t="s">
        <v>625</v>
      </c>
      <c r="E8" s="178">
        <v>3</v>
      </c>
      <c r="F8" s="179">
        <f>E8/$E$16</f>
        <v>0.05</v>
      </c>
      <c r="G8" s="17"/>
      <c r="H8" s="17"/>
      <c r="I8" s="17"/>
      <c r="J8" s="17"/>
      <c r="K8" s="17"/>
    </row>
    <row r="9" spans="1:11" s="49" customFormat="1" x14ac:dyDescent="0.2">
      <c r="A9" s="17"/>
      <c r="B9" s="180"/>
      <c r="C9" s="177"/>
      <c r="D9" s="181" t="s">
        <v>418</v>
      </c>
      <c r="E9" s="178">
        <f>SUM(E6:E8)</f>
        <v>39</v>
      </c>
      <c r="F9" s="182">
        <f>SUM(F6:F8)</f>
        <v>0.65</v>
      </c>
      <c r="G9" s="17"/>
      <c r="H9" s="17"/>
      <c r="I9" s="17"/>
      <c r="J9" s="17"/>
      <c r="K9" s="17"/>
    </row>
    <row r="10" spans="1:11" s="49" customFormat="1" ht="38.25" x14ac:dyDescent="0.2">
      <c r="A10" s="17"/>
      <c r="B10" s="320" t="s">
        <v>612</v>
      </c>
      <c r="C10" s="177" t="s">
        <v>611</v>
      </c>
      <c r="D10" s="4" t="s">
        <v>641</v>
      </c>
      <c r="E10" s="178">
        <v>9</v>
      </c>
      <c r="F10" s="179">
        <f>E10/$E$16</f>
        <v>0.15</v>
      </c>
      <c r="G10" s="17"/>
      <c r="H10" s="17"/>
      <c r="I10" s="17"/>
      <c r="J10" s="17"/>
      <c r="K10" s="17"/>
    </row>
    <row r="11" spans="1:11" s="49" customFormat="1" ht="25.5" x14ac:dyDescent="0.2">
      <c r="A11" s="17"/>
      <c r="B11" s="320"/>
      <c r="C11" s="177" t="s">
        <v>650</v>
      </c>
      <c r="D11" s="4" t="s">
        <v>628</v>
      </c>
      <c r="E11" s="178">
        <v>6</v>
      </c>
      <c r="F11" s="179">
        <f>E11/$E$16</f>
        <v>0.1</v>
      </c>
      <c r="G11" s="17"/>
      <c r="H11" s="17"/>
      <c r="I11" s="17"/>
      <c r="J11" s="17"/>
      <c r="K11" s="17"/>
    </row>
    <row r="12" spans="1:11" s="49" customFormat="1" x14ac:dyDescent="0.2">
      <c r="A12" s="17"/>
      <c r="B12" s="180"/>
      <c r="C12" s="177"/>
      <c r="D12" s="181" t="s">
        <v>418</v>
      </c>
      <c r="E12" s="178">
        <f>SUM(E10:E11)</f>
        <v>15</v>
      </c>
      <c r="F12" s="182">
        <f>SUM(F10:F11)</f>
        <v>0.25</v>
      </c>
      <c r="G12" s="17"/>
      <c r="H12" s="17"/>
      <c r="I12" s="17"/>
      <c r="J12" s="17"/>
      <c r="K12" s="17"/>
    </row>
    <row r="13" spans="1:11" s="49" customFormat="1" ht="25.5" x14ac:dyDescent="0.2">
      <c r="A13" s="17"/>
      <c r="B13" s="180" t="s">
        <v>514</v>
      </c>
      <c r="C13" s="177" t="s">
        <v>844</v>
      </c>
      <c r="D13" s="68" t="s">
        <v>629</v>
      </c>
      <c r="E13" s="178">
        <v>5</v>
      </c>
      <c r="F13" s="179">
        <f>E13/$E$16</f>
        <v>8.3333333333333329E-2</v>
      </c>
      <c r="G13" s="99"/>
      <c r="H13" s="17"/>
      <c r="I13" s="17"/>
      <c r="J13" s="17"/>
      <c r="K13" s="17"/>
    </row>
    <row r="14" spans="1:11" s="49" customFormat="1" ht="25.5" x14ac:dyDescent="0.2">
      <c r="A14" s="17"/>
      <c r="B14" s="180"/>
      <c r="C14" s="177" t="s">
        <v>845</v>
      </c>
      <c r="D14" s="68" t="s">
        <v>621</v>
      </c>
      <c r="E14" s="178">
        <v>1</v>
      </c>
      <c r="F14" s="179">
        <f>E14/$E$16</f>
        <v>1.6666666666666666E-2</v>
      </c>
      <c r="G14" s="99"/>
      <c r="H14" s="17"/>
      <c r="I14" s="17"/>
      <c r="J14" s="17"/>
      <c r="K14" s="17"/>
    </row>
    <row r="15" spans="1:11" s="49" customFormat="1" x14ac:dyDescent="0.2">
      <c r="A15" s="17"/>
      <c r="B15" s="183"/>
      <c r="C15" s="184"/>
      <c r="D15" s="181" t="s">
        <v>418</v>
      </c>
      <c r="E15" s="178">
        <f>SUM(E13:E14)</f>
        <v>6</v>
      </c>
      <c r="F15" s="182">
        <f>SUM(F13:F14)</f>
        <v>9.9999999999999992E-2</v>
      </c>
      <c r="G15" s="99"/>
      <c r="H15" s="17"/>
      <c r="I15" s="17"/>
      <c r="J15" s="17"/>
      <c r="K15" s="17"/>
    </row>
    <row r="16" spans="1:11" s="49" customFormat="1" ht="13.5" thickBot="1" x14ac:dyDescent="0.25">
      <c r="A16" s="17"/>
      <c r="B16" s="185"/>
      <c r="C16" s="186"/>
      <c r="D16" s="187" t="s">
        <v>335</v>
      </c>
      <c r="E16" s="188">
        <f>E9+E12+E15</f>
        <v>60</v>
      </c>
      <c r="F16" s="189">
        <f>F9+F12+F15</f>
        <v>1</v>
      </c>
      <c r="G16" s="17"/>
      <c r="H16" s="17"/>
      <c r="I16" s="17"/>
      <c r="J16" s="17"/>
      <c r="K16" s="17"/>
    </row>
    <row r="17" spans="1:11" s="49" customFormat="1" x14ac:dyDescent="0.2">
      <c r="A17" s="17"/>
      <c r="B17" s="23"/>
      <c r="C17" s="101"/>
      <c r="D17" s="140"/>
      <c r="E17" s="132"/>
      <c r="F17" s="132"/>
      <c r="G17" s="17"/>
      <c r="H17" s="17"/>
      <c r="I17" s="17"/>
      <c r="J17" s="17"/>
      <c r="K17" s="17"/>
    </row>
    <row r="18" spans="1:11" s="49" customFormat="1" x14ac:dyDescent="0.2">
      <c r="A18" s="17"/>
      <c r="B18" s="23"/>
      <c r="C18" s="101"/>
      <c r="D18" s="23"/>
      <c r="E18" s="132"/>
      <c r="F18" s="132"/>
      <c r="G18" s="17"/>
      <c r="H18" s="17"/>
      <c r="I18" s="17"/>
      <c r="J18" s="17"/>
      <c r="K18" s="17"/>
    </row>
    <row r="19" spans="1:11" s="49" customFormat="1" x14ac:dyDescent="0.2">
      <c r="A19" s="17"/>
      <c r="B19" s="316" t="s">
        <v>874</v>
      </c>
      <c r="C19" s="316"/>
      <c r="D19" s="316"/>
      <c r="E19" s="316"/>
      <c r="F19" s="132"/>
      <c r="G19" s="17"/>
      <c r="H19" s="17"/>
      <c r="I19" s="17"/>
      <c r="J19" s="17"/>
      <c r="K19" s="17"/>
    </row>
    <row r="20" spans="1:11" s="49" customFormat="1" ht="13.5" thickBot="1" x14ac:dyDescent="0.25">
      <c r="A20" s="17"/>
      <c r="B20" s="190"/>
      <c r="C20" s="128"/>
      <c r="D20" s="148"/>
      <c r="E20" s="62"/>
      <c r="F20" s="62"/>
      <c r="G20" s="17"/>
      <c r="H20" s="17"/>
      <c r="I20" s="17"/>
      <c r="J20" s="17"/>
      <c r="K20" s="17"/>
    </row>
    <row r="21" spans="1:11" s="49" customFormat="1" x14ac:dyDescent="0.2">
      <c r="A21" s="17"/>
      <c r="B21" s="172" t="s">
        <v>676</v>
      </c>
      <c r="C21" s="191" t="s">
        <v>678</v>
      </c>
      <c r="D21" s="174" t="s">
        <v>453</v>
      </c>
      <c r="E21" s="175" t="s">
        <v>333</v>
      </c>
      <c r="F21" s="176" t="s">
        <v>334</v>
      </c>
      <c r="G21" s="17"/>
      <c r="H21" s="17"/>
      <c r="I21" s="17"/>
      <c r="J21" s="17"/>
      <c r="K21" s="17"/>
    </row>
    <row r="22" spans="1:11" s="49" customFormat="1" ht="38.25" x14ac:dyDescent="0.2">
      <c r="A22" s="17"/>
      <c r="B22" s="319" t="s">
        <v>675</v>
      </c>
      <c r="C22" s="177" t="s">
        <v>627</v>
      </c>
      <c r="D22" s="100" t="s">
        <v>594</v>
      </c>
      <c r="E22" s="192">
        <v>10</v>
      </c>
      <c r="F22" s="179">
        <f>E22/$E$52</f>
        <v>9.2592592592592587E-2</v>
      </c>
      <c r="G22" s="17"/>
      <c r="H22" s="17"/>
      <c r="I22" s="17"/>
      <c r="J22" s="17"/>
      <c r="K22" s="17"/>
    </row>
    <row r="23" spans="1:11" s="49" customFormat="1" ht="38.25" x14ac:dyDescent="0.2">
      <c r="A23" s="17"/>
      <c r="B23" s="319"/>
      <c r="C23" s="177" t="s">
        <v>631</v>
      </c>
      <c r="D23" s="100" t="s">
        <v>688</v>
      </c>
      <c r="E23" s="192">
        <v>9</v>
      </c>
      <c r="F23" s="179">
        <f t="shared" ref="F23:F51" si="0">E23/$E$52</f>
        <v>8.3333333333333329E-2</v>
      </c>
      <c r="G23" s="17"/>
      <c r="H23" s="17"/>
      <c r="I23" s="17"/>
      <c r="J23" s="17"/>
      <c r="K23" s="17"/>
    </row>
    <row r="24" spans="1:11" s="49" customFormat="1" ht="38.25" x14ac:dyDescent="0.2">
      <c r="A24" s="17"/>
      <c r="B24" s="319"/>
      <c r="C24" s="177" t="s">
        <v>632</v>
      </c>
      <c r="D24" s="100" t="s">
        <v>689</v>
      </c>
      <c r="E24" s="192">
        <v>9</v>
      </c>
      <c r="F24" s="179">
        <f t="shared" si="0"/>
        <v>8.3333333333333329E-2</v>
      </c>
      <c r="G24" s="17"/>
      <c r="H24" s="17"/>
      <c r="I24" s="17"/>
      <c r="J24" s="17"/>
      <c r="K24" s="17"/>
    </row>
    <row r="25" spans="1:11" s="49" customFormat="1" x14ac:dyDescent="0.2">
      <c r="A25" s="17"/>
      <c r="B25" s="319"/>
      <c r="C25" s="177" t="s">
        <v>630</v>
      </c>
      <c r="D25" s="100" t="s">
        <v>690</v>
      </c>
      <c r="E25" s="192">
        <v>3</v>
      </c>
      <c r="F25" s="179">
        <f t="shared" si="0"/>
        <v>2.7777777777777776E-2</v>
      </c>
      <c r="G25" s="17"/>
      <c r="H25" s="17"/>
      <c r="I25" s="17"/>
      <c r="J25" s="17"/>
      <c r="K25" s="17"/>
    </row>
    <row r="26" spans="1:11" s="49" customFormat="1" x14ac:dyDescent="0.2">
      <c r="A26" s="17"/>
      <c r="B26" s="319"/>
      <c r="C26" s="317" t="s">
        <v>418</v>
      </c>
      <c r="D26" s="317"/>
      <c r="E26" s="193">
        <f>SUM(E22:E25)</f>
        <v>31</v>
      </c>
      <c r="F26" s="179">
        <f t="shared" si="0"/>
        <v>0.28703703703703703</v>
      </c>
      <c r="G26" s="17"/>
      <c r="H26" s="17"/>
      <c r="I26" s="17"/>
      <c r="J26" s="17"/>
      <c r="K26" s="17"/>
    </row>
    <row r="27" spans="1:11" s="49" customFormat="1" ht="51" x14ac:dyDescent="0.2">
      <c r="A27" s="17"/>
      <c r="B27" s="318" t="s">
        <v>358</v>
      </c>
      <c r="C27" s="194" t="s">
        <v>637</v>
      </c>
      <c r="D27" s="195" t="s">
        <v>646</v>
      </c>
      <c r="E27" s="192">
        <v>13</v>
      </c>
      <c r="F27" s="179">
        <f t="shared" si="0"/>
        <v>0.12037037037037036</v>
      </c>
      <c r="G27" s="17"/>
      <c r="H27" s="17"/>
      <c r="I27" s="17"/>
      <c r="J27" s="17"/>
      <c r="K27" s="17"/>
    </row>
    <row r="28" spans="1:11" s="49" customFormat="1" ht="102" x14ac:dyDescent="0.2">
      <c r="A28" s="17"/>
      <c r="B28" s="318"/>
      <c r="C28" s="194" t="s">
        <v>645</v>
      </c>
      <c r="D28" s="195" t="s">
        <v>644</v>
      </c>
      <c r="E28" s="192">
        <v>10</v>
      </c>
      <c r="F28" s="179">
        <f t="shared" si="0"/>
        <v>9.2592592592592587E-2</v>
      </c>
      <c r="G28" s="17"/>
      <c r="H28" s="17"/>
      <c r="I28" s="17"/>
      <c r="J28" s="17"/>
      <c r="K28" s="17"/>
    </row>
    <row r="29" spans="1:11" s="49" customFormat="1" ht="38.25" x14ac:dyDescent="0.2">
      <c r="A29" s="17"/>
      <c r="B29" s="318"/>
      <c r="C29" s="196" t="s">
        <v>666</v>
      </c>
      <c r="D29" s="100" t="s">
        <v>699</v>
      </c>
      <c r="E29" s="192">
        <v>6</v>
      </c>
      <c r="F29" s="179">
        <f t="shared" si="0"/>
        <v>5.5555555555555552E-2</v>
      </c>
      <c r="G29" s="17"/>
      <c r="H29" s="17"/>
      <c r="I29" s="17"/>
      <c r="J29" s="17"/>
      <c r="K29" s="17"/>
    </row>
    <row r="30" spans="1:11" s="49" customFormat="1" x14ac:dyDescent="0.2">
      <c r="A30" s="17"/>
      <c r="B30" s="318"/>
      <c r="C30" s="317" t="s">
        <v>418</v>
      </c>
      <c r="D30" s="317"/>
      <c r="E30" s="193">
        <f>SUM(E27:E29)</f>
        <v>29</v>
      </c>
      <c r="F30" s="179">
        <f t="shared" si="0"/>
        <v>0.26851851851851855</v>
      </c>
      <c r="G30" s="99"/>
      <c r="H30" s="17"/>
      <c r="I30" s="17"/>
      <c r="J30" s="17"/>
      <c r="K30" s="17"/>
    </row>
    <row r="31" spans="1:11" s="49" customFormat="1" ht="25.5" x14ac:dyDescent="0.2">
      <c r="A31" s="17"/>
      <c r="B31" s="318" t="s">
        <v>542</v>
      </c>
      <c r="C31" s="177" t="s">
        <v>653</v>
      </c>
      <c r="D31" s="100" t="s">
        <v>640</v>
      </c>
      <c r="E31" s="192">
        <v>5</v>
      </c>
      <c r="F31" s="179">
        <f t="shared" si="0"/>
        <v>4.6296296296296294E-2</v>
      </c>
      <c r="G31" s="17"/>
      <c r="H31" s="17"/>
      <c r="I31" s="17"/>
      <c r="J31" s="17"/>
      <c r="K31" s="17"/>
    </row>
    <row r="32" spans="1:11" s="49" customFormat="1" x14ac:dyDescent="0.2">
      <c r="A32" s="17"/>
      <c r="B32" s="318"/>
      <c r="C32" s="194" t="s">
        <v>652</v>
      </c>
      <c r="D32" s="197" t="s">
        <v>643</v>
      </c>
      <c r="E32" s="192">
        <v>3</v>
      </c>
      <c r="F32" s="179">
        <f t="shared" si="0"/>
        <v>2.7777777777777776E-2</v>
      </c>
      <c r="G32" s="17"/>
      <c r="H32" s="17"/>
      <c r="I32" s="17"/>
      <c r="J32" s="17"/>
      <c r="K32" s="17"/>
    </row>
    <row r="33" spans="1:11" s="49" customFormat="1" x14ac:dyDescent="0.2">
      <c r="A33" s="17"/>
      <c r="B33" s="318"/>
      <c r="C33" s="177" t="s">
        <v>655</v>
      </c>
      <c r="D33" s="100" t="s">
        <v>573</v>
      </c>
      <c r="E33" s="192">
        <v>1</v>
      </c>
      <c r="F33" s="179">
        <f t="shared" si="0"/>
        <v>9.2592592592592587E-3</v>
      </c>
      <c r="G33" s="17"/>
      <c r="H33" s="17"/>
      <c r="I33" s="17"/>
      <c r="J33" s="17"/>
      <c r="K33" s="17"/>
    </row>
    <row r="34" spans="1:11" s="49" customFormat="1" x14ac:dyDescent="0.2">
      <c r="A34" s="17"/>
      <c r="B34" s="318"/>
      <c r="C34" s="177" t="s">
        <v>656</v>
      </c>
      <c r="D34" s="100" t="s">
        <v>691</v>
      </c>
      <c r="E34" s="192">
        <v>1</v>
      </c>
      <c r="F34" s="179">
        <f t="shared" si="0"/>
        <v>9.2592592592592587E-3</v>
      </c>
      <c r="G34" s="17"/>
      <c r="H34" s="17"/>
      <c r="I34" s="17"/>
      <c r="J34" s="17"/>
      <c r="K34" s="17"/>
    </row>
    <row r="35" spans="1:11" s="49" customFormat="1" x14ac:dyDescent="0.2">
      <c r="A35" s="17"/>
      <c r="B35" s="318"/>
      <c r="C35" s="177" t="s">
        <v>657</v>
      </c>
      <c r="D35" s="100" t="s">
        <v>371</v>
      </c>
      <c r="E35" s="192">
        <v>1</v>
      </c>
      <c r="F35" s="179">
        <f t="shared" si="0"/>
        <v>9.2592592592592587E-3</v>
      </c>
      <c r="G35" s="17"/>
      <c r="H35" s="17"/>
      <c r="I35" s="17"/>
      <c r="J35" s="17"/>
      <c r="K35" s="17"/>
    </row>
    <row r="36" spans="1:11" s="49" customFormat="1" x14ac:dyDescent="0.2">
      <c r="A36" s="17"/>
      <c r="B36" s="318"/>
      <c r="C36" s="177" t="s">
        <v>658</v>
      </c>
      <c r="D36" s="100" t="s">
        <v>639</v>
      </c>
      <c r="E36" s="192">
        <v>1</v>
      </c>
      <c r="F36" s="179">
        <f t="shared" si="0"/>
        <v>9.2592592592592587E-3</v>
      </c>
      <c r="G36" s="17"/>
      <c r="H36" s="17"/>
      <c r="I36" s="17"/>
      <c r="J36" s="17"/>
      <c r="K36" s="17"/>
    </row>
    <row r="37" spans="1:11" s="49" customFormat="1" x14ac:dyDescent="0.2">
      <c r="A37" s="17"/>
      <c r="B37" s="318"/>
      <c r="C37" s="177" t="s">
        <v>659</v>
      </c>
      <c r="D37" s="100" t="s">
        <v>479</v>
      </c>
      <c r="E37" s="192">
        <v>1</v>
      </c>
      <c r="F37" s="179">
        <f t="shared" si="0"/>
        <v>9.2592592592592587E-3</v>
      </c>
      <c r="G37" s="17"/>
      <c r="H37" s="17"/>
      <c r="I37" s="17"/>
      <c r="J37" s="17"/>
      <c r="K37" s="17"/>
    </row>
    <row r="38" spans="1:11" s="49" customFormat="1" x14ac:dyDescent="0.2">
      <c r="A38" s="17"/>
      <c r="B38" s="318"/>
      <c r="C38" s="177" t="s">
        <v>660</v>
      </c>
      <c r="D38" s="100" t="s">
        <v>465</v>
      </c>
      <c r="E38" s="192">
        <v>1</v>
      </c>
      <c r="F38" s="179">
        <f t="shared" si="0"/>
        <v>9.2592592592592587E-3</v>
      </c>
      <c r="G38" s="17"/>
      <c r="H38" s="17"/>
      <c r="I38" s="17"/>
      <c r="J38" s="17"/>
      <c r="K38" s="17"/>
    </row>
    <row r="39" spans="1:11" s="49" customFormat="1" x14ac:dyDescent="0.2">
      <c r="A39" s="17"/>
      <c r="B39" s="318"/>
      <c r="C39" s="177" t="s">
        <v>661</v>
      </c>
      <c r="D39" s="100" t="s">
        <v>474</v>
      </c>
      <c r="E39" s="192">
        <v>1</v>
      </c>
      <c r="F39" s="179">
        <f t="shared" si="0"/>
        <v>9.2592592592592587E-3</v>
      </c>
      <c r="G39" s="17"/>
      <c r="H39" s="17"/>
      <c r="I39" s="17"/>
      <c r="J39" s="17"/>
      <c r="K39" s="17"/>
    </row>
    <row r="40" spans="1:11" s="49" customFormat="1" x14ac:dyDescent="0.2">
      <c r="A40" s="17"/>
      <c r="B40" s="318"/>
      <c r="C40" s="177" t="s">
        <v>662</v>
      </c>
      <c r="D40" s="100" t="s">
        <v>610</v>
      </c>
      <c r="E40" s="192">
        <v>1</v>
      </c>
      <c r="F40" s="179">
        <f t="shared" si="0"/>
        <v>9.2592592592592587E-3</v>
      </c>
      <c r="G40" s="17"/>
      <c r="H40" s="17"/>
      <c r="I40" s="17"/>
      <c r="J40" s="17"/>
      <c r="K40" s="17"/>
    </row>
    <row r="41" spans="1:11" s="49" customFormat="1" x14ac:dyDescent="0.2">
      <c r="A41" s="17"/>
      <c r="B41" s="318"/>
      <c r="C41" s="177" t="s">
        <v>654</v>
      </c>
      <c r="D41" s="100" t="s">
        <v>615</v>
      </c>
      <c r="E41" s="192">
        <v>1</v>
      </c>
      <c r="F41" s="179">
        <f t="shared" si="0"/>
        <v>9.2592592592592587E-3</v>
      </c>
      <c r="G41" s="17"/>
      <c r="H41" s="17"/>
      <c r="I41" s="17"/>
      <c r="J41" s="17"/>
      <c r="K41" s="17"/>
    </row>
    <row r="42" spans="1:11" s="49" customFormat="1" x14ac:dyDescent="0.2">
      <c r="A42" s="17"/>
      <c r="B42" s="318"/>
      <c r="C42" s="177" t="s">
        <v>663</v>
      </c>
      <c r="D42" s="100" t="s">
        <v>642</v>
      </c>
      <c r="E42" s="192">
        <v>1</v>
      </c>
      <c r="F42" s="179">
        <f t="shared" si="0"/>
        <v>9.2592592592592587E-3</v>
      </c>
      <c r="G42" s="17"/>
      <c r="H42" s="17"/>
      <c r="I42" s="17"/>
      <c r="J42" s="17"/>
      <c r="K42" s="17"/>
    </row>
    <row r="43" spans="1:11" x14ac:dyDescent="0.2">
      <c r="B43" s="318"/>
      <c r="C43" s="317" t="s">
        <v>418</v>
      </c>
      <c r="D43" s="317"/>
      <c r="E43" s="193">
        <f>SUM(E31:E42)</f>
        <v>18</v>
      </c>
      <c r="F43" s="179">
        <f t="shared" si="0"/>
        <v>0.16666666666666666</v>
      </c>
    </row>
    <row r="44" spans="1:11" ht="89.25" x14ac:dyDescent="0.2">
      <c r="B44" s="321" t="s">
        <v>561</v>
      </c>
      <c r="C44" s="177" t="s">
        <v>664</v>
      </c>
      <c r="D44" s="100" t="s">
        <v>665</v>
      </c>
      <c r="E44" s="192">
        <v>11</v>
      </c>
      <c r="F44" s="179">
        <f t="shared" si="0"/>
        <v>0.10185185185185185</v>
      </c>
    </row>
    <row r="45" spans="1:11" ht="25.5" x14ac:dyDescent="0.2">
      <c r="B45" s="322"/>
      <c r="C45" s="177" t="s">
        <v>671</v>
      </c>
      <c r="D45" s="100" t="s">
        <v>700</v>
      </c>
      <c r="E45" s="192">
        <v>4</v>
      </c>
      <c r="F45" s="179">
        <f t="shared" si="0"/>
        <v>3.7037037037037035E-2</v>
      </c>
    </row>
    <row r="46" spans="1:11" x14ac:dyDescent="0.2">
      <c r="B46" s="323"/>
      <c r="C46" s="317" t="s">
        <v>418</v>
      </c>
      <c r="D46" s="317"/>
      <c r="E46" s="193">
        <f>SUM(E44:E45)</f>
        <v>15</v>
      </c>
      <c r="F46" s="179">
        <f t="shared" si="0"/>
        <v>0.1388888888888889</v>
      </c>
    </row>
    <row r="47" spans="1:11" s="49" customFormat="1" ht="38.25" x14ac:dyDescent="0.2">
      <c r="A47" s="17"/>
      <c r="B47" s="321" t="s">
        <v>595</v>
      </c>
      <c r="C47" s="177" t="s">
        <v>638</v>
      </c>
      <c r="D47" s="100" t="s">
        <v>596</v>
      </c>
      <c r="E47" s="192">
        <v>8</v>
      </c>
      <c r="F47" s="179">
        <f t="shared" si="0"/>
        <v>7.407407407407407E-2</v>
      </c>
      <c r="G47" s="17"/>
      <c r="H47" s="17"/>
      <c r="I47" s="17"/>
      <c r="J47" s="17"/>
      <c r="K47" s="17"/>
    </row>
    <row r="48" spans="1:11" s="49" customFormat="1" x14ac:dyDescent="0.2">
      <c r="A48" s="17"/>
      <c r="B48" s="322"/>
      <c r="C48" s="177" t="s">
        <v>648</v>
      </c>
      <c r="D48" s="100" t="s">
        <v>597</v>
      </c>
      <c r="E48" s="192">
        <v>3</v>
      </c>
      <c r="F48" s="179">
        <f t="shared" si="0"/>
        <v>2.7777777777777776E-2</v>
      </c>
      <c r="G48" s="17"/>
      <c r="H48" s="17"/>
      <c r="I48" s="17"/>
      <c r="J48" s="17"/>
      <c r="K48" s="17"/>
    </row>
    <row r="49" spans="1:11" s="49" customFormat="1" x14ac:dyDescent="0.2">
      <c r="A49" s="17"/>
      <c r="B49" s="322"/>
      <c r="C49" s="177" t="s">
        <v>651</v>
      </c>
      <c r="D49" s="100" t="s">
        <v>598</v>
      </c>
      <c r="E49" s="192">
        <v>3</v>
      </c>
      <c r="F49" s="179">
        <f t="shared" si="0"/>
        <v>2.7777777777777776E-2</v>
      </c>
      <c r="G49" s="17"/>
      <c r="H49" s="17"/>
      <c r="I49" s="17"/>
      <c r="J49" s="17"/>
      <c r="K49" s="17"/>
    </row>
    <row r="50" spans="1:11" s="49" customFormat="1" x14ac:dyDescent="0.2">
      <c r="A50" s="17"/>
      <c r="B50" s="323"/>
      <c r="C50" s="317" t="s">
        <v>418</v>
      </c>
      <c r="D50" s="317"/>
      <c r="E50" s="193">
        <f>SUM(E47:E49)</f>
        <v>14</v>
      </c>
      <c r="F50" s="179">
        <f t="shared" si="0"/>
        <v>0.12962962962962962</v>
      </c>
      <c r="G50" s="17"/>
      <c r="H50" s="17"/>
      <c r="I50" s="17"/>
      <c r="J50" s="17"/>
      <c r="K50" s="17"/>
    </row>
    <row r="51" spans="1:11" s="49" customFormat="1" ht="15" customHeight="1" x14ac:dyDescent="0.2">
      <c r="A51" s="17"/>
      <c r="B51" s="198" t="s">
        <v>677</v>
      </c>
      <c r="C51" s="194" t="s">
        <v>633</v>
      </c>
      <c r="D51" s="195" t="s">
        <v>634</v>
      </c>
      <c r="E51" s="192">
        <v>1</v>
      </c>
      <c r="F51" s="179">
        <f t="shared" si="0"/>
        <v>9.2592592592592587E-3</v>
      </c>
      <c r="G51" s="17"/>
      <c r="H51" s="17"/>
      <c r="I51" s="17"/>
      <c r="J51" s="17"/>
      <c r="K51" s="17"/>
    </row>
    <row r="52" spans="1:11" ht="13.5" thickBot="1" x14ac:dyDescent="0.25">
      <c r="B52" s="185"/>
      <c r="C52" s="186"/>
      <c r="D52" s="187" t="s">
        <v>335</v>
      </c>
      <c r="E52" s="199">
        <f>E26+E30+E43+E46+E50+E51</f>
        <v>108</v>
      </c>
      <c r="F52" s="200">
        <f>F26+F30+F43+F46+F50+F51</f>
        <v>1</v>
      </c>
    </row>
    <row r="56" spans="1:11" x14ac:dyDescent="0.2">
      <c r="D56" s="104"/>
      <c r="E56" s="104"/>
    </row>
    <row r="57" spans="1:11" ht="13.5" thickBot="1" x14ac:dyDescent="0.25">
      <c r="B57" s="316" t="s">
        <v>875</v>
      </c>
      <c r="C57" s="316"/>
      <c r="D57" s="316"/>
      <c r="E57" s="316"/>
    </row>
    <row r="58" spans="1:11" ht="25.5" x14ac:dyDescent="0.2">
      <c r="B58" s="201" t="s">
        <v>600</v>
      </c>
      <c r="C58" s="202" t="s">
        <v>601</v>
      </c>
      <c r="D58" s="203" t="s">
        <v>647</v>
      </c>
      <c r="E58" s="175" t="s">
        <v>333</v>
      </c>
      <c r="F58" s="176" t="s">
        <v>334</v>
      </c>
    </row>
    <row r="59" spans="1:11" ht="25.5" x14ac:dyDescent="0.2">
      <c r="B59" s="180" t="s">
        <v>599</v>
      </c>
      <c r="C59" s="196" t="s">
        <v>602</v>
      </c>
      <c r="D59" s="204" t="s">
        <v>603</v>
      </c>
      <c r="E59" s="192">
        <v>1</v>
      </c>
      <c r="F59" s="179">
        <f>E59/$E$73</f>
        <v>9.0909090909090912E-2</v>
      </c>
    </row>
    <row r="60" spans="1:11" x14ac:dyDescent="0.2">
      <c r="B60" s="180" t="s">
        <v>369</v>
      </c>
      <c r="C60" s="196" t="s">
        <v>604</v>
      </c>
      <c r="D60" s="204" t="s">
        <v>478</v>
      </c>
      <c r="E60" s="192">
        <v>1</v>
      </c>
      <c r="F60" s="179">
        <f>E60/$E$73</f>
        <v>9.0909090909090912E-2</v>
      </c>
    </row>
    <row r="61" spans="1:11" x14ac:dyDescent="0.2">
      <c r="B61" s="180" t="s">
        <v>369</v>
      </c>
      <c r="C61" s="196" t="s">
        <v>359</v>
      </c>
      <c r="D61" s="204" t="s">
        <v>383</v>
      </c>
      <c r="E61" s="192">
        <v>1</v>
      </c>
      <c r="F61" s="179">
        <f>E61/$E$73</f>
        <v>9.0909090909090912E-2</v>
      </c>
    </row>
    <row r="62" spans="1:11" x14ac:dyDescent="0.2">
      <c r="B62" s="180" t="s">
        <v>605</v>
      </c>
      <c r="C62" s="196" t="s">
        <v>606</v>
      </c>
      <c r="D62" s="204" t="s">
        <v>620</v>
      </c>
      <c r="E62" s="192">
        <v>1</v>
      </c>
      <c r="F62" s="179">
        <f>E62/$E$73</f>
        <v>9.0909090909090912E-2</v>
      </c>
    </row>
    <row r="63" spans="1:11" x14ac:dyDescent="0.2">
      <c r="B63" s="180"/>
      <c r="C63" s="196"/>
      <c r="D63" s="205" t="s">
        <v>418</v>
      </c>
      <c r="E63" s="192">
        <f>SUM(E58:E62)</f>
        <v>4</v>
      </c>
      <c r="F63" s="179">
        <f>E63/$E$73</f>
        <v>0.36363636363636365</v>
      </c>
    </row>
    <row r="64" spans="1:11" x14ac:dyDescent="0.2">
      <c r="B64" s="206" t="s">
        <v>608</v>
      </c>
      <c r="C64" s="207" t="s">
        <v>607</v>
      </c>
      <c r="D64" s="208" t="s">
        <v>647</v>
      </c>
      <c r="E64" s="192"/>
      <c r="F64" s="209"/>
    </row>
    <row r="65" spans="2:6" x14ac:dyDescent="0.2">
      <c r="B65" s="180" t="s">
        <v>562</v>
      </c>
      <c r="C65" s="196" t="s">
        <v>609</v>
      </c>
      <c r="D65" s="204" t="s">
        <v>371</v>
      </c>
      <c r="E65" s="192">
        <v>1</v>
      </c>
      <c r="F65" s="179">
        <f t="shared" ref="F65:F72" si="1">E65/$E$73</f>
        <v>9.0909090909090912E-2</v>
      </c>
    </row>
    <row r="66" spans="2:6" ht="25.5" x14ac:dyDescent="0.2">
      <c r="B66" s="180" t="s">
        <v>567</v>
      </c>
      <c r="C66" s="196" t="s">
        <v>614</v>
      </c>
      <c r="D66" s="204" t="s">
        <v>553</v>
      </c>
      <c r="E66" s="192">
        <v>1</v>
      </c>
      <c r="F66" s="179">
        <f t="shared" si="1"/>
        <v>9.0909090909090912E-2</v>
      </c>
    </row>
    <row r="67" spans="2:6" x14ac:dyDescent="0.2">
      <c r="B67" s="180" t="s">
        <v>563</v>
      </c>
      <c r="C67" s="196" t="s">
        <v>397</v>
      </c>
      <c r="D67" s="204" t="s">
        <v>473</v>
      </c>
      <c r="E67" s="192">
        <v>1</v>
      </c>
      <c r="F67" s="179">
        <f t="shared" si="1"/>
        <v>9.0909090909090912E-2</v>
      </c>
    </row>
    <row r="68" spans="2:6" x14ac:dyDescent="0.2">
      <c r="B68" s="180" t="s">
        <v>564</v>
      </c>
      <c r="C68" s="196" t="s">
        <v>613</v>
      </c>
      <c r="D68" s="204" t="s">
        <v>569</v>
      </c>
      <c r="E68" s="192">
        <v>1</v>
      </c>
      <c r="F68" s="179">
        <f t="shared" si="1"/>
        <v>9.0909090909090912E-2</v>
      </c>
    </row>
    <row r="69" spans="2:6" x14ac:dyDescent="0.2">
      <c r="B69" s="180" t="s">
        <v>616</v>
      </c>
      <c r="C69" s="196" t="s">
        <v>617</v>
      </c>
      <c r="D69" s="204" t="s">
        <v>618</v>
      </c>
      <c r="E69" s="192">
        <v>1</v>
      </c>
      <c r="F69" s="179">
        <f t="shared" si="1"/>
        <v>9.0909090909090912E-2</v>
      </c>
    </row>
    <row r="70" spans="2:6" ht="25.5" x14ac:dyDescent="0.2">
      <c r="B70" s="180" t="s">
        <v>622</v>
      </c>
      <c r="C70" s="196" t="s">
        <v>623</v>
      </c>
      <c r="D70" s="204" t="s">
        <v>560</v>
      </c>
      <c r="E70" s="192">
        <v>1</v>
      </c>
      <c r="F70" s="179">
        <f t="shared" si="1"/>
        <v>9.0909090909090912E-2</v>
      </c>
    </row>
    <row r="71" spans="2:6" ht="25.5" x14ac:dyDescent="0.2">
      <c r="B71" s="180" t="s">
        <v>565</v>
      </c>
      <c r="C71" s="196" t="s">
        <v>619</v>
      </c>
      <c r="D71" s="204" t="s">
        <v>510</v>
      </c>
      <c r="E71" s="192">
        <v>1</v>
      </c>
      <c r="F71" s="179">
        <f t="shared" si="1"/>
        <v>9.0909090909090912E-2</v>
      </c>
    </row>
    <row r="72" spans="2:6" x14ac:dyDescent="0.2">
      <c r="B72" s="180"/>
      <c r="C72" s="196"/>
      <c r="D72" s="205" t="s">
        <v>418</v>
      </c>
      <c r="E72" s="192">
        <f>SUM(E65:E71)</f>
        <v>7</v>
      </c>
      <c r="F72" s="179">
        <f t="shared" si="1"/>
        <v>0.63636363636363635</v>
      </c>
    </row>
    <row r="73" spans="2:6" ht="13.5" thickBot="1" x14ac:dyDescent="0.25">
      <c r="B73" s="185"/>
      <c r="C73" s="186"/>
      <c r="D73" s="210" t="s">
        <v>335</v>
      </c>
      <c r="E73" s="199">
        <f>E63+E72</f>
        <v>11</v>
      </c>
      <c r="F73" s="200">
        <f>F63+F72</f>
        <v>1</v>
      </c>
    </row>
    <row r="74" spans="2:6" x14ac:dyDescent="0.2">
      <c r="E74" s="211"/>
    </row>
    <row r="81" spans="3:4" x14ac:dyDescent="0.2">
      <c r="C81" s="212"/>
      <c r="D81" s="213"/>
    </row>
  </sheetData>
  <mergeCells count="15">
    <mergeCell ref="C46:D46"/>
    <mergeCell ref="B44:B46"/>
    <mergeCell ref="B47:B50"/>
    <mergeCell ref="B57:E57"/>
    <mergeCell ref="B19:E19"/>
    <mergeCell ref="C43:D43"/>
    <mergeCell ref="B31:B43"/>
    <mergeCell ref="C50:D50"/>
    <mergeCell ref="B3:E3"/>
    <mergeCell ref="C26:D26"/>
    <mergeCell ref="C30:D30"/>
    <mergeCell ref="B27:B30"/>
    <mergeCell ref="B22:B26"/>
    <mergeCell ref="B10:B11"/>
    <mergeCell ref="B6:B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08C85-3CCA-40D7-BACF-D188BB08153B}">
  <sheetPr>
    <tabColor theme="4"/>
  </sheetPr>
  <dimension ref="A1:O102"/>
  <sheetViews>
    <sheetView tabSelected="1" zoomScale="85" zoomScaleNormal="85" workbookViewId="0">
      <selection activeCell="D24" sqref="D24"/>
    </sheetView>
  </sheetViews>
  <sheetFormatPr defaultRowHeight="12.75" x14ac:dyDescent="0.2"/>
  <cols>
    <col min="1" max="1" width="5.7109375" style="17" customWidth="1"/>
    <col min="2" max="2" width="40.7109375" style="22" customWidth="1"/>
    <col min="3" max="3" width="10.7109375" style="22" customWidth="1"/>
    <col min="4" max="4" width="10.7109375" style="62" customWidth="1"/>
    <col min="5" max="5" width="9.140625" style="17"/>
    <col min="6" max="6" width="18.5703125" style="22" customWidth="1"/>
    <col min="7" max="7" width="52.42578125" style="17" customWidth="1"/>
    <col min="8" max="8" width="10.7109375" style="22" customWidth="1"/>
    <col min="9" max="9" width="10.7109375" style="62" customWidth="1"/>
    <col min="10" max="10" width="9.140625" style="17"/>
    <col min="11" max="11" width="25.5703125" style="104" customWidth="1"/>
    <col min="12" max="12" width="52.42578125" style="22" customWidth="1"/>
    <col min="13" max="13" width="10.7109375" style="22" customWidth="1"/>
    <col min="14" max="14" width="10.7109375" style="62" customWidth="1"/>
    <col min="15" max="16384" width="9.140625" style="17"/>
  </cols>
  <sheetData>
    <row r="1" spans="1:15" x14ac:dyDescent="0.2">
      <c r="B1" s="48" t="s">
        <v>517</v>
      </c>
      <c r="G1" s="214"/>
      <c r="L1" s="48"/>
    </row>
    <row r="2" spans="1:15" x14ac:dyDescent="0.2">
      <c r="B2" s="48"/>
      <c r="G2" s="214"/>
      <c r="L2" s="48"/>
    </row>
    <row r="3" spans="1:15" x14ac:dyDescent="0.2">
      <c r="B3" s="142"/>
    </row>
    <row r="4" spans="1:15" ht="12.75" customHeight="1" thickBot="1" x14ac:dyDescent="0.25">
      <c r="A4" s="23"/>
      <c r="B4" s="316" t="s">
        <v>876</v>
      </c>
      <c r="C4" s="316"/>
      <c r="D4" s="316"/>
      <c r="F4" s="316" t="s">
        <v>877</v>
      </c>
      <c r="G4" s="316"/>
      <c r="H4" s="316"/>
      <c r="I4" s="316"/>
      <c r="K4" s="316" t="s">
        <v>878</v>
      </c>
      <c r="L4" s="316"/>
      <c r="M4" s="316"/>
      <c r="N4" s="316"/>
    </row>
    <row r="5" spans="1:15" ht="13.5" thickBot="1" x14ac:dyDescent="0.25">
      <c r="A5" s="23"/>
      <c r="B5" s="215" t="s">
        <v>396</v>
      </c>
      <c r="C5" s="88" t="s">
        <v>333</v>
      </c>
      <c r="D5" s="81" t="s">
        <v>334</v>
      </c>
      <c r="F5" s="216" t="s">
        <v>433</v>
      </c>
      <c r="G5" s="217" t="s">
        <v>412</v>
      </c>
      <c r="H5" s="218" t="s">
        <v>333</v>
      </c>
      <c r="I5" s="219" t="s">
        <v>334</v>
      </c>
      <c r="K5" s="220" t="s">
        <v>433</v>
      </c>
      <c r="L5" s="220" t="s">
        <v>430</v>
      </c>
      <c r="M5" s="221" t="s">
        <v>333</v>
      </c>
      <c r="N5" s="222" t="s">
        <v>334</v>
      </c>
    </row>
    <row r="6" spans="1:15" x14ac:dyDescent="0.2">
      <c r="B6" s="94" t="s">
        <v>392</v>
      </c>
      <c r="C6" s="90">
        <v>41</v>
      </c>
      <c r="D6" s="95">
        <f>C6/$C$10</f>
        <v>0.68333333333333335</v>
      </c>
      <c r="F6" s="326" t="s">
        <v>589</v>
      </c>
      <c r="G6" s="223" t="s">
        <v>401</v>
      </c>
      <c r="H6" s="224">
        <v>17</v>
      </c>
      <c r="I6" s="225">
        <f>H6/H17</f>
        <v>0.41463414634146339</v>
      </c>
      <c r="K6" s="328" t="s">
        <v>589</v>
      </c>
      <c r="L6" s="226" t="s">
        <v>423</v>
      </c>
      <c r="M6" s="51">
        <v>3</v>
      </c>
      <c r="N6" s="182">
        <f>M6/M15</f>
        <v>7.3170731707317069E-2</v>
      </c>
    </row>
    <row r="7" spans="1:15" x14ac:dyDescent="0.2">
      <c r="B7" s="54" t="s">
        <v>394</v>
      </c>
      <c r="C7" s="51">
        <v>8</v>
      </c>
      <c r="D7" s="83">
        <f>C7/$C$10</f>
        <v>0.13333333333333333</v>
      </c>
      <c r="F7" s="327"/>
      <c r="G7" s="204" t="s">
        <v>404</v>
      </c>
      <c r="H7" s="192">
        <v>7</v>
      </c>
      <c r="I7" s="225">
        <f>H7/H17</f>
        <v>0.17073170731707318</v>
      </c>
      <c r="K7" s="328"/>
      <c r="L7" s="226" t="s">
        <v>422</v>
      </c>
      <c r="M7" s="51">
        <v>2</v>
      </c>
      <c r="N7" s="182">
        <f>M7/M15</f>
        <v>4.878048780487805E-2</v>
      </c>
    </row>
    <row r="8" spans="1:15" x14ac:dyDescent="0.2">
      <c r="B8" s="54" t="s">
        <v>395</v>
      </c>
      <c r="C8" s="51">
        <v>4</v>
      </c>
      <c r="D8" s="83">
        <f>C8/$C$10</f>
        <v>6.6666666666666666E-2</v>
      </c>
      <c r="F8" s="327"/>
      <c r="G8" s="204" t="s">
        <v>405</v>
      </c>
      <c r="H8" s="192">
        <v>3</v>
      </c>
      <c r="I8" s="225">
        <f>H8/H17</f>
        <v>7.3170731707317069E-2</v>
      </c>
      <c r="K8" s="328"/>
      <c r="L8" s="226" t="s">
        <v>421</v>
      </c>
      <c r="M8" s="51">
        <v>2</v>
      </c>
      <c r="N8" s="182">
        <f>M8/M15</f>
        <v>4.878048780487805E-2</v>
      </c>
    </row>
    <row r="9" spans="1:15" x14ac:dyDescent="0.2">
      <c r="B9" s="54" t="s">
        <v>393</v>
      </c>
      <c r="C9" s="51">
        <v>7</v>
      </c>
      <c r="D9" s="83">
        <f>C9/$C$10</f>
        <v>0.11666666666666667</v>
      </c>
      <c r="F9" s="327"/>
      <c r="G9" s="204" t="s">
        <v>402</v>
      </c>
      <c r="H9" s="192">
        <v>2</v>
      </c>
      <c r="I9" s="225">
        <f>H9/H17</f>
        <v>4.878048780487805E-2</v>
      </c>
      <c r="K9" s="328"/>
      <c r="L9" s="226" t="s">
        <v>424</v>
      </c>
      <c r="M9" s="51">
        <v>1</v>
      </c>
      <c r="N9" s="182">
        <f>M9/M15</f>
        <v>2.4390243902439025E-2</v>
      </c>
    </row>
    <row r="10" spans="1:15" ht="13.5" thickBot="1" x14ac:dyDescent="0.25">
      <c r="B10" s="64" t="s">
        <v>335</v>
      </c>
      <c r="C10" s="227">
        <v>60</v>
      </c>
      <c r="D10" s="228">
        <f>SUM(D6:D9)</f>
        <v>1</v>
      </c>
      <c r="F10" s="327"/>
      <c r="G10" s="204" t="s">
        <v>406</v>
      </c>
      <c r="H10" s="192">
        <v>1</v>
      </c>
      <c r="I10" s="225">
        <f>H10/H17</f>
        <v>2.4390243902439025E-2</v>
      </c>
      <c r="K10" s="328"/>
      <c r="L10" s="226" t="s">
        <v>425</v>
      </c>
      <c r="M10" s="51">
        <v>1</v>
      </c>
      <c r="N10" s="182">
        <f>M10/M15</f>
        <v>2.4390243902439025E-2</v>
      </c>
    </row>
    <row r="11" spans="1:15" x14ac:dyDescent="0.2">
      <c r="F11" s="327"/>
      <c r="G11" s="204" t="s">
        <v>407</v>
      </c>
      <c r="H11" s="192">
        <v>1</v>
      </c>
      <c r="I11" s="225">
        <f>H11/H17</f>
        <v>2.4390243902439025E-2</v>
      </c>
      <c r="K11" s="328"/>
      <c r="L11" s="226" t="s">
        <v>432</v>
      </c>
      <c r="M11" s="51">
        <v>1</v>
      </c>
      <c r="N11" s="182">
        <f>M11/M15</f>
        <v>2.4390243902439025E-2</v>
      </c>
    </row>
    <row r="12" spans="1:15" x14ac:dyDescent="0.2">
      <c r="F12" s="327"/>
      <c r="G12" s="204" t="s">
        <v>408</v>
      </c>
      <c r="H12" s="192">
        <v>1</v>
      </c>
      <c r="I12" s="225">
        <f>H12/H17</f>
        <v>2.4390243902439025E-2</v>
      </c>
      <c r="K12" s="328"/>
      <c r="L12" s="226" t="s">
        <v>426</v>
      </c>
      <c r="M12" s="51">
        <v>1</v>
      </c>
      <c r="N12" s="182">
        <f>M12/M15</f>
        <v>2.4390243902439025E-2</v>
      </c>
    </row>
    <row r="13" spans="1:15" x14ac:dyDescent="0.2">
      <c r="F13" s="327"/>
      <c r="G13" s="204" t="s">
        <v>409</v>
      </c>
      <c r="H13" s="192">
        <v>1</v>
      </c>
      <c r="I13" s="225">
        <f>H13/H17</f>
        <v>2.4390243902439025E-2</v>
      </c>
      <c r="K13" s="328"/>
      <c r="L13" s="226" t="s">
        <v>427</v>
      </c>
      <c r="M13" s="51">
        <v>1</v>
      </c>
      <c r="N13" s="182">
        <f>M13/M15</f>
        <v>2.4390243902439025E-2</v>
      </c>
    </row>
    <row r="14" spans="1:15" x14ac:dyDescent="0.2">
      <c r="F14" s="327"/>
      <c r="G14" s="204" t="s">
        <v>410</v>
      </c>
      <c r="H14" s="192">
        <v>1</v>
      </c>
      <c r="I14" s="225">
        <f>H14/H17</f>
        <v>2.4390243902439025E-2</v>
      </c>
      <c r="K14" s="68"/>
      <c r="L14" s="226" t="s">
        <v>393</v>
      </c>
      <c r="M14" s="51">
        <f>41-12</f>
        <v>29</v>
      </c>
      <c r="N14" s="182">
        <f>M14/M15</f>
        <v>0.70731707317073167</v>
      </c>
      <c r="O14" s="86"/>
    </row>
    <row r="15" spans="1:15" x14ac:dyDescent="0.2">
      <c r="F15" s="327"/>
      <c r="G15" s="204" t="s">
        <v>411</v>
      </c>
      <c r="H15" s="192">
        <v>1</v>
      </c>
      <c r="I15" s="225">
        <f>H15/H17</f>
        <v>2.4390243902439025E-2</v>
      </c>
      <c r="K15" s="220"/>
      <c r="L15" s="229" t="s">
        <v>418</v>
      </c>
      <c r="M15" s="230">
        <f>SUM(M6:M14)</f>
        <v>41</v>
      </c>
      <c r="N15" s="231">
        <f>SUM(N6:N14)</f>
        <v>1</v>
      </c>
    </row>
    <row r="16" spans="1:15" x14ac:dyDescent="0.2">
      <c r="F16" s="327"/>
      <c r="G16" s="204" t="s">
        <v>393</v>
      </c>
      <c r="H16" s="192">
        <v>6</v>
      </c>
      <c r="I16" s="225">
        <f>H16/H17</f>
        <v>0.14634146341463414</v>
      </c>
      <c r="K16" s="220" t="s">
        <v>894</v>
      </c>
      <c r="L16" s="136" t="s">
        <v>431</v>
      </c>
      <c r="M16" s="192">
        <v>2</v>
      </c>
      <c r="N16" s="182">
        <f>M16/M21</f>
        <v>0.25</v>
      </c>
    </row>
    <row r="17" spans="6:14" x14ac:dyDescent="0.2">
      <c r="F17" s="327"/>
      <c r="G17" s="229" t="s">
        <v>418</v>
      </c>
      <c r="H17" s="230">
        <f>SUM(H6:H16)</f>
        <v>41</v>
      </c>
      <c r="I17" s="232">
        <f>SUM(I6:I16)</f>
        <v>1</v>
      </c>
      <c r="J17" s="233"/>
      <c r="K17" s="220"/>
      <c r="L17" s="136" t="s">
        <v>419</v>
      </c>
      <c r="M17" s="192">
        <v>1</v>
      </c>
      <c r="N17" s="182">
        <f>M17/M21</f>
        <v>0.125</v>
      </c>
    </row>
    <row r="18" spans="6:14" x14ac:dyDescent="0.2">
      <c r="F18" s="327"/>
      <c r="G18" s="234" t="s">
        <v>414</v>
      </c>
      <c r="H18" s="221"/>
      <c r="I18" s="235"/>
      <c r="K18" s="220"/>
      <c r="L18" s="136" t="s">
        <v>429</v>
      </c>
      <c r="M18" s="192">
        <v>1</v>
      </c>
      <c r="N18" s="182">
        <f>M18/M21</f>
        <v>0.125</v>
      </c>
    </row>
    <row r="19" spans="6:14" x14ac:dyDescent="0.2">
      <c r="F19" s="327"/>
      <c r="G19" s="204" t="s">
        <v>413</v>
      </c>
      <c r="H19" s="192">
        <v>26</v>
      </c>
      <c r="I19" s="179">
        <f>H19/H21</f>
        <v>0.63414634146341464</v>
      </c>
      <c r="K19" s="220"/>
      <c r="L19" s="136" t="s">
        <v>420</v>
      </c>
      <c r="M19" s="192">
        <v>1</v>
      </c>
      <c r="N19" s="182">
        <f>M19/M21</f>
        <v>0.125</v>
      </c>
    </row>
    <row r="20" spans="6:14" x14ac:dyDescent="0.2">
      <c r="F20" s="327"/>
      <c r="G20" s="204" t="s">
        <v>393</v>
      </c>
      <c r="H20" s="192">
        <v>15</v>
      </c>
      <c r="I20" s="179">
        <f>H20/H21</f>
        <v>0.36585365853658536</v>
      </c>
      <c r="K20" s="220"/>
      <c r="L20" s="226" t="s">
        <v>393</v>
      </c>
      <c r="M20" s="192">
        <v>3</v>
      </c>
      <c r="N20" s="182">
        <f>M20/M21</f>
        <v>0.375</v>
      </c>
    </row>
    <row r="21" spans="6:14" x14ac:dyDescent="0.2">
      <c r="F21" s="327"/>
      <c r="G21" s="229" t="s">
        <v>418</v>
      </c>
      <c r="H21" s="230">
        <f>SUM(H19:H20)</f>
        <v>41</v>
      </c>
      <c r="I21" s="231">
        <f>SUM(I19:I20)</f>
        <v>1</v>
      </c>
      <c r="K21" s="68"/>
      <c r="L21" s="229" t="s">
        <v>418</v>
      </c>
      <c r="M21" s="236">
        <f>SUM(M16:M20)</f>
        <v>8</v>
      </c>
      <c r="N21" s="237">
        <f>SUM(N16:N20)</f>
        <v>1</v>
      </c>
    </row>
    <row r="22" spans="6:14" x14ac:dyDescent="0.2">
      <c r="F22" s="332" t="s">
        <v>893</v>
      </c>
      <c r="G22" s="353" t="s">
        <v>402</v>
      </c>
      <c r="H22" s="354">
        <v>8</v>
      </c>
      <c r="I22" s="355">
        <f>H22/H23</f>
        <v>1</v>
      </c>
      <c r="K22" s="220" t="s">
        <v>592</v>
      </c>
      <c r="L22" s="136" t="s">
        <v>428</v>
      </c>
      <c r="M22" s="238">
        <v>1</v>
      </c>
      <c r="N22" s="182">
        <f>M22/M24</f>
        <v>0.25</v>
      </c>
    </row>
    <row r="23" spans="6:14" ht="25.5" customHeight="1" x14ac:dyDescent="0.2">
      <c r="F23" s="326"/>
      <c r="G23" s="229" t="s">
        <v>418</v>
      </c>
      <c r="H23" s="230">
        <f>8</f>
        <v>8</v>
      </c>
      <c r="I23" s="232">
        <v>1</v>
      </c>
      <c r="K23" s="68"/>
      <c r="L23" s="226" t="s">
        <v>393</v>
      </c>
      <c r="M23" s="51">
        <v>3</v>
      </c>
      <c r="N23" s="182">
        <f>M23/M24</f>
        <v>0.75</v>
      </c>
    </row>
    <row r="24" spans="6:14" x14ac:dyDescent="0.2">
      <c r="F24" s="329" t="s">
        <v>590</v>
      </c>
      <c r="G24" s="204" t="s">
        <v>415</v>
      </c>
      <c r="H24" s="192">
        <v>1</v>
      </c>
      <c r="I24" s="83">
        <f>H24/H28</f>
        <v>0.25</v>
      </c>
      <c r="K24" s="226"/>
      <c r="L24" s="205" t="s">
        <v>418</v>
      </c>
      <c r="M24" s="51">
        <f>SUM(M22:M23)</f>
        <v>4</v>
      </c>
      <c r="N24" s="182">
        <f>SUM(N22:N23)</f>
        <v>1</v>
      </c>
    </row>
    <row r="25" spans="6:14" x14ac:dyDescent="0.2">
      <c r="F25" s="330"/>
      <c r="G25" s="204" t="s">
        <v>416</v>
      </c>
      <c r="H25" s="192">
        <v>1</v>
      </c>
      <c r="I25" s="83">
        <f>H24/4</f>
        <v>0.25</v>
      </c>
      <c r="K25" s="226" t="s">
        <v>593</v>
      </c>
      <c r="L25" s="136" t="s">
        <v>20</v>
      </c>
      <c r="M25" s="51">
        <v>7</v>
      </c>
      <c r="N25" s="240">
        <v>1</v>
      </c>
    </row>
    <row r="26" spans="6:14" x14ac:dyDescent="0.2">
      <c r="F26" s="330"/>
      <c r="G26" s="204" t="s">
        <v>417</v>
      </c>
      <c r="H26" s="192">
        <v>1</v>
      </c>
      <c r="I26" s="83">
        <f>H25/4</f>
        <v>0.25</v>
      </c>
      <c r="K26" s="220"/>
      <c r="L26" s="205" t="s">
        <v>335</v>
      </c>
      <c r="M26" s="192">
        <f>M15+M21+M24+M25</f>
        <v>60</v>
      </c>
      <c r="N26" s="182"/>
    </row>
    <row r="27" spans="6:14" x14ac:dyDescent="0.2">
      <c r="F27" s="330"/>
      <c r="G27" s="204" t="s">
        <v>393</v>
      </c>
      <c r="H27" s="192">
        <v>1</v>
      </c>
      <c r="I27" s="83">
        <f>H26/4</f>
        <v>0.25</v>
      </c>
    </row>
    <row r="28" spans="6:14" x14ac:dyDescent="0.2">
      <c r="F28" s="331"/>
      <c r="G28" s="229" t="s">
        <v>418</v>
      </c>
      <c r="H28" s="230">
        <f>SUM(H24:H27)</f>
        <v>4</v>
      </c>
      <c r="I28" s="231">
        <f>SUM(I24:I27)</f>
        <v>1</v>
      </c>
      <c r="N28" s="242"/>
    </row>
    <row r="29" spans="6:14" x14ac:dyDescent="0.2">
      <c r="F29" s="241" t="s">
        <v>591</v>
      </c>
      <c r="G29" s="136" t="s">
        <v>393</v>
      </c>
      <c r="H29" s="51">
        <v>7</v>
      </c>
      <c r="I29" s="83">
        <v>1</v>
      </c>
    </row>
    <row r="30" spans="6:14" ht="13.5" thickBot="1" x14ac:dyDescent="0.25">
      <c r="F30" s="324" t="s">
        <v>335</v>
      </c>
      <c r="G30" s="325"/>
      <c r="H30" s="60">
        <f>H21+H23+H28+H29</f>
        <v>60</v>
      </c>
      <c r="I30" s="84"/>
    </row>
    <row r="33" spans="2:14" x14ac:dyDescent="0.2">
      <c r="F33" s="17"/>
      <c r="H33" s="17"/>
      <c r="I33" s="17"/>
      <c r="N33" s="242"/>
    </row>
    <row r="36" spans="2:14" x14ac:dyDescent="0.2">
      <c r="B36" s="17"/>
      <c r="C36" s="17"/>
      <c r="D36" s="17"/>
      <c r="F36" s="17"/>
      <c r="H36" s="17"/>
      <c r="I36" s="17"/>
    </row>
    <row r="37" spans="2:14" x14ac:dyDescent="0.2">
      <c r="B37" s="17"/>
      <c r="C37" s="17"/>
      <c r="D37" s="17"/>
      <c r="F37" s="17"/>
      <c r="H37" s="17"/>
      <c r="I37" s="17"/>
    </row>
    <row r="38" spans="2:14" x14ac:dyDescent="0.2">
      <c r="B38" s="17"/>
      <c r="C38" s="17"/>
      <c r="D38" s="17"/>
      <c r="F38" s="17"/>
      <c r="H38" s="17"/>
      <c r="I38" s="17"/>
    </row>
    <row r="39" spans="2:14" x14ac:dyDescent="0.2">
      <c r="B39" s="17"/>
      <c r="C39" s="17"/>
      <c r="D39" s="17"/>
      <c r="F39" s="17"/>
      <c r="H39" s="17"/>
      <c r="I39" s="17"/>
    </row>
    <row r="40" spans="2:14" x14ac:dyDescent="0.2">
      <c r="B40" s="17"/>
      <c r="C40" s="17"/>
      <c r="D40" s="17"/>
    </row>
    <row r="41" spans="2:14" x14ac:dyDescent="0.2">
      <c r="B41" s="17"/>
      <c r="C41" s="17"/>
      <c r="D41" s="17"/>
    </row>
    <row r="42" spans="2:14" x14ac:dyDescent="0.2">
      <c r="B42" s="17"/>
      <c r="C42" s="17"/>
      <c r="D42" s="17"/>
    </row>
    <row r="43" spans="2:14" x14ac:dyDescent="0.2">
      <c r="B43" s="17"/>
      <c r="C43" s="17"/>
      <c r="D43" s="17"/>
    </row>
    <row r="44" spans="2:14" x14ac:dyDescent="0.2">
      <c r="B44" s="17"/>
      <c r="C44" s="17"/>
      <c r="D44" s="17"/>
    </row>
    <row r="45" spans="2:14" x14ac:dyDescent="0.2">
      <c r="B45" s="17"/>
      <c r="C45" s="17"/>
      <c r="D45" s="17"/>
    </row>
    <row r="46" spans="2:14" x14ac:dyDescent="0.2">
      <c r="B46" s="17"/>
      <c r="C46" s="17"/>
      <c r="D46" s="17"/>
    </row>
    <row r="47" spans="2:14" x14ac:dyDescent="0.2">
      <c r="B47" s="17"/>
      <c r="C47" s="17"/>
      <c r="D47" s="17"/>
    </row>
    <row r="48" spans="2:14" x14ac:dyDescent="0.2">
      <c r="B48" s="17"/>
      <c r="C48" s="17"/>
      <c r="D48" s="17"/>
    </row>
    <row r="49" spans="2:11" x14ac:dyDescent="0.2">
      <c r="B49" s="17"/>
      <c r="C49" s="17"/>
      <c r="D49" s="17"/>
    </row>
    <row r="50" spans="2:11" x14ac:dyDescent="0.2">
      <c r="B50" s="17"/>
      <c r="C50" s="17"/>
      <c r="D50" s="17"/>
    </row>
    <row r="56" spans="2:11" x14ac:dyDescent="0.2">
      <c r="F56" s="17"/>
      <c r="H56" s="17"/>
      <c r="I56" s="17"/>
    </row>
    <row r="57" spans="2:11" x14ac:dyDescent="0.2">
      <c r="F57" s="17"/>
      <c r="H57" s="17"/>
      <c r="I57" s="17"/>
    </row>
    <row r="58" spans="2:11" x14ac:dyDescent="0.2">
      <c r="F58" s="17"/>
      <c r="H58" s="17"/>
      <c r="I58" s="17"/>
    </row>
    <row r="59" spans="2:11" x14ac:dyDescent="0.2">
      <c r="F59" s="17"/>
      <c r="H59" s="17"/>
      <c r="I59" s="17"/>
      <c r="K59" s="104">
        <f>41+8+4+7</f>
        <v>60</v>
      </c>
    </row>
    <row r="60" spans="2:11" x14ac:dyDescent="0.2">
      <c r="F60" s="17"/>
      <c r="H60" s="17"/>
      <c r="I60" s="17"/>
    </row>
    <row r="61" spans="2:11" x14ac:dyDescent="0.2">
      <c r="F61" s="17"/>
      <c r="H61" s="17"/>
      <c r="I61" s="17"/>
    </row>
    <row r="62" spans="2:11" x14ac:dyDescent="0.2">
      <c r="F62" s="17"/>
      <c r="H62" s="17"/>
      <c r="I62" s="17"/>
    </row>
    <row r="63" spans="2:11" x14ac:dyDescent="0.2">
      <c r="F63" s="17"/>
      <c r="H63" s="17"/>
      <c r="I63" s="17"/>
    </row>
    <row r="64" spans="2:11" x14ac:dyDescent="0.2">
      <c r="F64" s="17"/>
      <c r="H64" s="17"/>
      <c r="I64" s="17"/>
    </row>
    <row r="65" spans="6:9" x14ac:dyDescent="0.2">
      <c r="F65" s="17"/>
      <c r="H65" s="17"/>
      <c r="I65" s="17"/>
    </row>
    <row r="66" spans="6:9" x14ac:dyDescent="0.2">
      <c r="F66" s="17"/>
      <c r="H66" s="17"/>
      <c r="I66" s="17"/>
    </row>
    <row r="67" spans="6:9" x14ac:dyDescent="0.2">
      <c r="I67" s="243"/>
    </row>
    <row r="68" spans="6:9" x14ac:dyDescent="0.2">
      <c r="I68" s="243"/>
    </row>
    <row r="69" spans="6:9" x14ac:dyDescent="0.2">
      <c r="F69" s="17"/>
      <c r="H69" s="17"/>
      <c r="I69" s="17"/>
    </row>
    <row r="70" spans="6:9" x14ac:dyDescent="0.2">
      <c r="F70" s="17"/>
      <c r="H70" s="17"/>
      <c r="I70" s="17"/>
    </row>
    <row r="71" spans="6:9" x14ac:dyDescent="0.2">
      <c r="F71" s="17"/>
      <c r="H71" s="17"/>
      <c r="I71" s="17"/>
    </row>
    <row r="72" spans="6:9" x14ac:dyDescent="0.2">
      <c r="F72" s="17"/>
      <c r="H72" s="17"/>
      <c r="I72" s="17"/>
    </row>
    <row r="73" spans="6:9" x14ac:dyDescent="0.2">
      <c r="F73" s="17"/>
      <c r="H73" s="17"/>
      <c r="I73" s="17"/>
    </row>
    <row r="74" spans="6:9" x14ac:dyDescent="0.2">
      <c r="F74" s="17"/>
      <c r="H74" s="17"/>
      <c r="I74" s="17"/>
    </row>
    <row r="75" spans="6:9" x14ac:dyDescent="0.2">
      <c r="F75" s="17"/>
      <c r="H75" s="17"/>
      <c r="I75" s="17"/>
    </row>
    <row r="76" spans="6:9" x14ac:dyDescent="0.2">
      <c r="F76" s="17"/>
      <c r="H76" s="17"/>
      <c r="I76" s="17"/>
    </row>
    <row r="77" spans="6:9" x14ac:dyDescent="0.2">
      <c r="F77" s="17"/>
      <c r="H77" s="17"/>
      <c r="I77" s="17"/>
    </row>
    <row r="78" spans="6:9" x14ac:dyDescent="0.2">
      <c r="F78" s="17"/>
      <c r="H78" s="17"/>
      <c r="I78" s="17"/>
    </row>
    <row r="79" spans="6:9" x14ac:dyDescent="0.2">
      <c r="F79" s="17"/>
      <c r="H79" s="17"/>
      <c r="I79" s="17"/>
    </row>
    <row r="80" spans="6:9" x14ac:dyDescent="0.2">
      <c r="F80" s="17"/>
      <c r="H80" s="17"/>
      <c r="I80" s="17"/>
    </row>
    <row r="81" spans="6:9" x14ac:dyDescent="0.2">
      <c r="F81" s="17"/>
      <c r="H81" s="17"/>
      <c r="I81" s="17"/>
    </row>
    <row r="82" spans="6:9" x14ac:dyDescent="0.2">
      <c r="F82" s="17"/>
      <c r="H82" s="17"/>
      <c r="I82" s="17"/>
    </row>
    <row r="83" spans="6:9" x14ac:dyDescent="0.2">
      <c r="F83" s="17"/>
      <c r="H83" s="17"/>
      <c r="I83" s="17"/>
    </row>
    <row r="84" spans="6:9" x14ac:dyDescent="0.2">
      <c r="F84" s="17"/>
      <c r="H84" s="17"/>
      <c r="I84" s="17"/>
    </row>
    <row r="85" spans="6:9" x14ac:dyDescent="0.2">
      <c r="F85" s="17"/>
      <c r="H85" s="17"/>
      <c r="I85" s="17"/>
    </row>
    <row r="86" spans="6:9" x14ac:dyDescent="0.2">
      <c r="F86" s="17"/>
      <c r="H86" s="17"/>
      <c r="I86" s="17"/>
    </row>
    <row r="87" spans="6:9" x14ac:dyDescent="0.2">
      <c r="F87" s="17"/>
      <c r="H87" s="17"/>
      <c r="I87" s="17"/>
    </row>
    <row r="88" spans="6:9" x14ac:dyDescent="0.2">
      <c r="F88" s="17"/>
      <c r="H88" s="17"/>
      <c r="I88" s="17"/>
    </row>
    <row r="89" spans="6:9" x14ac:dyDescent="0.2">
      <c r="F89" s="17"/>
      <c r="H89" s="17"/>
      <c r="I89" s="17"/>
    </row>
    <row r="90" spans="6:9" x14ac:dyDescent="0.2">
      <c r="F90" s="17"/>
      <c r="H90" s="17"/>
      <c r="I90" s="17"/>
    </row>
    <row r="91" spans="6:9" x14ac:dyDescent="0.2">
      <c r="F91" s="17"/>
      <c r="H91" s="17"/>
      <c r="I91" s="17"/>
    </row>
    <row r="92" spans="6:9" x14ac:dyDescent="0.2">
      <c r="F92" s="17"/>
      <c r="H92" s="17"/>
      <c r="I92" s="17"/>
    </row>
    <row r="93" spans="6:9" x14ac:dyDescent="0.2">
      <c r="F93" s="17"/>
      <c r="H93" s="17"/>
      <c r="I93" s="17"/>
    </row>
    <row r="94" spans="6:9" x14ac:dyDescent="0.2">
      <c r="F94" s="17"/>
      <c r="H94" s="17"/>
      <c r="I94" s="17"/>
    </row>
    <row r="95" spans="6:9" x14ac:dyDescent="0.2">
      <c r="I95" s="243"/>
    </row>
    <row r="96" spans="6:9" x14ac:dyDescent="0.2">
      <c r="I96" s="243"/>
    </row>
    <row r="97" spans="9:9" x14ac:dyDescent="0.2">
      <c r="I97" s="243"/>
    </row>
    <row r="98" spans="9:9" x14ac:dyDescent="0.2">
      <c r="I98" s="243"/>
    </row>
    <row r="99" spans="9:9" x14ac:dyDescent="0.2">
      <c r="I99" s="243"/>
    </row>
    <row r="100" spans="9:9" x14ac:dyDescent="0.2">
      <c r="I100" s="243"/>
    </row>
    <row r="101" spans="9:9" x14ac:dyDescent="0.2">
      <c r="I101" s="243"/>
    </row>
    <row r="102" spans="9:9" x14ac:dyDescent="0.2">
      <c r="I102" s="243"/>
    </row>
  </sheetData>
  <mergeCells count="8">
    <mergeCell ref="F30:G30"/>
    <mergeCell ref="F22:F23"/>
    <mergeCell ref="F24:F28"/>
    <mergeCell ref="F6:F21"/>
    <mergeCell ref="K6:K13"/>
    <mergeCell ref="K4:N4"/>
    <mergeCell ref="B4:D4"/>
    <mergeCell ref="F4:I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918E8-57A3-47C1-B632-0185E4F4BE4F}">
  <sheetPr>
    <tabColor theme="5"/>
  </sheetPr>
  <dimension ref="B1:I100"/>
  <sheetViews>
    <sheetView topLeftCell="A18" zoomScaleNormal="100" workbookViewId="0">
      <selection activeCell="C86" sqref="C86"/>
    </sheetView>
  </sheetViews>
  <sheetFormatPr defaultRowHeight="12.75" x14ac:dyDescent="0.2"/>
  <cols>
    <col min="1" max="1" width="9.140625" style="17"/>
    <col min="2" max="2" width="11.42578125" style="271" customWidth="1"/>
    <col min="3" max="3" width="80.7109375" style="23" customWidth="1"/>
    <col min="4" max="4" width="73.28515625" style="23" customWidth="1"/>
    <col min="5" max="5" width="10.7109375" style="22" customWidth="1"/>
    <col min="6" max="6" width="10.7109375" style="62" customWidth="1"/>
    <col min="7" max="16384" width="9.140625" style="17"/>
  </cols>
  <sheetData>
    <row r="1" spans="2:8" x14ac:dyDescent="0.2">
      <c r="B1" s="48" t="s">
        <v>518</v>
      </c>
    </row>
    <row r="2" spans="2:8" x14ac:dyDescent="0.2">
      <c r="B2" s="48"/>
    </row>
    <row r="3" spans="2:8" x14ac:dyDescent="0.2">
      <c r="B3" s="48"/>
    </row>
    <row r="5" spans="2:8" ht="15" customHeight="1" thickBot="1" x14ac:dyDescent="0.25">
      <c r="B5" s="341" t="s">
        <v>879</v>
      </c>
      <c r="C5" s="341"/>
      <c r="D5" s="341"/>
      <c r="E5" s="341"/>
      <c r="F5" s="341"/>
      <c r="H5" s="99"/>
    </row>
    <row r="6" spans="2:8" ht="12.75" customHeight="1" x14ac:dyDescent="0.2">
      <c r="B6" s="244"/>
      <c r="C6" s="154" t="s">
        <v>448</v>
      </c>
      <c r="D6" s="154" t="s">
        <v>453</v>
      </c>
      <c r="E6" s="155" t="s">
        <v>333</v>
      </c>
      <c r="F6" s="156" t="s">
        <v>334</v>
      </c>
    </row>
    <row r="7" spans="2:8" ht="12.75" customHeight="1" x14ac:dyDescent="0.2">
      <c r="B7" s="348" t="s">
        <v>471</v>
      </c>
      <c r="C7" s="68" t="s">
        <v>489</v>
      </c>
      <c r="D7" s="68" t="s">
        <v>490</v>
      </c>
      <c r="E7" s="51">
        <v>2</v>
      </c>
      <c r="F7" s="83">
        <f t="shared" ref="F7:F36" si="0">E7/$E$37</f>
        <v>3.3333333333333333E-2</v>
      </c>
    </row>
    <row r="8" spans="2:8" ht="12.75" customHeight="1" x14ac:dyDescent="0.2">
      <c r="B8" s="348"/>
      <c r="C8" s="100" t="s">
        <v>485</v>
      </c>
      <c r="D8" s="100" t="s">
        <v>486</v>
      </c>
      <c r="E8" s="51">
        <v>2</v>
      </c>
      <c r="F8" s="83">
        <f t="shared" si="0"/>
        <v>3.3333333333333333E-2</v>
      </c>
    </row>
    <row r="9" spans="2:8" ht="12.75" customHeight="1" x14ac:dyDescent="0.2">
      <c r="B9" s="348"/>
      <c r="C9" s="68" t="s">
        <v>582</v>
      </c>
      <c r="D9" s="68" t="s">
        <v>380</v>
      </c>
      <c r="E9" s="51">
        <v>1</v>
      </c>
      <c r="F9" s="83">
        <f t="shared" si="0"/>
        <v>1.6666666666666666E-2</v>
      </c>
    </row>
    <row r="10" spans="2:8" ht="12.75" customHeight="1" x14ac:dyDescent="0.2">
      <c r="B10" s="348"/>
      <c r="C10" s="68" t="s">
        <v>487</v>
      </c>
      <c r="D10" s="68" t="s">
        <v>381</v>
      </c>
      <c r="E10" s="51">
        <v>1</v>
      </c>
      <c r="F10" s="83">
        <f t="shared" si="0"/>
        <v>1.6666666666666666E-2</v>
      </c>
    </row>
    <row r="11" spans="2:8" ht="12.75" customHeight="1" x14ac:dyDescent="0.2">
      <c r="B11" s="348"/>
      <c r="C11" s="68" t="s">
        <v>434</v>
      </c>
      <c r="D11" s="68" t="s">
        <v>379</v>
      </c>
      <c r="E11" s="51">
        <v>1</v>
      </c>
      <c r="F11" s="83">
        <f t="shared" si="0"/>
        <v>1.6666666666666666E-2</v>
      </c>
    </row>
    <row r="12" spans="2:8" ht="12.75" customHeight="1" x14ac:dyDescent="0.2">
      <c r="B12" s="348"/>
      <c r="C12" s="68" t="s">
        <v>441</v>
      </c>
      <c r="D12" s="68" t="s">
        <v>473</v>
      </c>
      <c r="E12" s="51">
        <v>1</v>
      </c>
      <c r="F12" s="83">
        <f t="shared" si="0"/>
        <v>1.6666666666666666E-2</v>
      </c>
    </row>
    <row r="13" spans="2:8" ht="12.75" customHeight="1" x14ac:dyDescent="0.2">
      <c r="B13" s="348"/>
      <c r="C13" s="68" t="s">
        <v>442</v>
      </c>
      <c r="D13" s="68" t="s">
        <v>483</v>
      </c>
      <c r="E13" s="51">
        <v>1</v>
      </c>
      <c r="F13" s="83">
        <f t="shared" si="0"/>
        <v>1.6666666666666666E-2</v>
      </c>
    </row>
    <row r="14" spans="2:8" ht="12.75" customHeight="1" x14ac:dyDescent="0.2">
      <c r="B14" s="348"/>
      <c r="C14" s="68" t="s">
        <v>491</v>
      </c>
      <c r="D14" s="68" t="s">
        <v>388</v>
      </c>
      <c r="E14" s="51">
        <v>1</v>
      </c>
      <c r="F14" s="83">
        <f t="shared" si="0"/>
        <v>1.6666666666666666E-2</v>
      </c>
    </row>
    <row r="15" spans="2:8" ht="12.75" customHeight="1" x14ac:dyDescent="0.2">
      <c r="B15" s="348"/>
      <c r="C15" s="68" t="s">
        <v>445</v>
      </c>
      <c r="D15" s="68" t="s">
        <v>383</v>
      </c>
      <c r="E15" s="51">
        <v>1</v>
      </c>
      <c r="F15" s="83">
        <f t="shared" si="0"/>
        <v>1.6666666666666666E-2</v>
      </c>
    </row>
    <row r="16" spans="2:8" ht="12.75" customHeight="1" x14ac:dyDescent="0.2">
      <c r="B16" s="348"/>
      <c r="C16" s="68" t="s">
        <v>492</v>
      </c>
      <c r="D16" s="68" t="s">
        <v>476</v>
      </c>
      <c r="E16" s="51">
        <v>1</v>
      </c>
      <c r="F16" s="83">
        <f t="shared" si="0"/>
        <v>1.6666666666666666E-2</v>
      </c>
    </row>
    <row r="17" spans="2:6" ht="12.75" customHeight="1" x14ac:dyDescent="0.2">
      <c r="B17" s="348"/>
      <c r="C17" s="68" t="s">
        <v>436</v>
      </c>
      <c r="D17" s="68" t="s">
        <v>477</v>
      </c>
      <c r="E17" s="51">
        <v>1</v>
      </c>
      <c r="F17" s="83">
        <f t="shared" si="0"/>
        <v>1.6666666666666666E-2</v>
      </c>
    </row>
    <row r="18" spans="2:6" ht="12.75" customHeight="1" x14ac:dyDescent="0.2">
      <c r="B18" s="348"/>
      <c r="C18" s="68" t="s">
        <v>446</v>
      </c>
      <c r="D18" s="68" t="s">
        <v>472</v>
      </c>
      <c r="E18" s="51">
        <v>1</v>
      </c>
      <c r="F18" s="83">
        <f t="shared" si="0"/>
        <v>1.6666666666666666E-2</v>
      </c>
    </row>
    <row r="19" spans="2:6" ht="12.75" customHeight="1" x14ac:dyDescent="0.2">
      <c r="B19" s="348"/>
      <c r="C19" s="68" t="s">
        <v>437</v>
      </c>
      <c r="D19" s="68" t="s">
        <v>478</v>
      </c>
      <c r="E19" s="51">
        <v>1</v>
      </c>
      <c r="F19" s="83">
        <f t="shared" si="0"/>
        <v>1.6666666666666666E-2</v>
      </c>
    </row>
    <row r="20" spans="2:6" ht="12.75" customHeight="1" x14ac:dyDescent="0.2">
      <c r="B20" s="348"/>
      <c r="C20" s="68" t="s">
        <v>438</v>
      </c>
      <c r="D20" s="68" t="s">
        <v>479</v>
      </c>
      <c r="E20" s="51">
        <v>1</v>
      </c>
      <c r="F20" s="83">
        <f t="shared" si="0"/>
        <v>1.6666666666666666E-2</v>
      </c>
    </row>
    <row r="21" spans="2:6" ht="12.75" customHeight="1" x14ac:dyDescent="0.2">
      <c r="B21" s="348"/>
      <c r="C21" s="68" t="s">
        <v>447</v>
      </c>
      <c r="D21" s="68" t="s">
        <v>560</v>
      </c>
      <c r="E21" s="51">
        <v>1</v>
      </c>
      <c r="F21" s="83">
        <f t="shared" si="0"/>
        <v>1.6666666666666666E-2</v>
      </c>
    </row>
    <row r="22" spans="2:6" ht="12.75" customHeight="1" x14ac:dyDescent="0.2">
      <c r="B22" s="348"/>
      <c r="C22" s="68" t="s">
        <v>439</v>
      </c>
      <c r="D22" s="68" t="s">
        <v>480</v>
      </c>
      <c r="E22" s="51">
        <v>1</v>
      </c>
      <c r="F22" s="83">
        <f t="shared" si="0"/>
        <v>1.6666666666666666E-2</v>
      </c>
    </row>
    <row r="23" spans="2:6" ht="12.75" customHeight="1" x14ac:dyDescent="0.2">
      <c r="B23" s="348"/>
      <c r="C23" s="68" t="s">
        <v>449</v>
      </c>
      <c r="D23" s="68" t="s">
        <v>465</v>
      </c>
      <c r="E23" s="51">
        <v>1</v>
      </c>
      <c r="F23" s="83">
        <f t="shared" si="0"/>
        <v>1.6666666666666666E-2</v>
      </c>
    </row>
    <row r="24" spans="2:6" ht="12.75" customHeight="1" x14ac:dyDescent="0.2">
      <c r="B24" s="348"/>
      <c r="C24" s="68" t="s">
        <v>440</v>
      </c>
      <c r="D24" s="68" t="s">
        <v>482</v>
      </c>
      <c r="E24" s="51">
        <v>1</v>
      </c>
      <c r="F24" s="83">
        <f t="shared" si="0"/>
        <v>1.6666666666666666E-2</v>
      </c>
    </row>
    <row r="25" spans="2:6" ht="12.75" customHeight="1" x14ac:dyDescent="0.2">
      <c r="B25" s="348"/>
      <c r="C25" s="68" t="s">
        <v>443</v>
      </c>
      <c r="D25" s="68" t="s">
        <v>484</v>
      </c>
      <c r="E25" s="51">
        <v>1</v>
      </c>
      <c r="F25" s="83">
        <f t="shared" si="0"/>
        <v>1.6666666666666666E-2</v>
      </c>
    </row>
    <row r="26" spans="2:6" ht="12.75" customHeight="1" thickBot="1" x14ac:dyDescent="0.25">
      <c r="B26" s="349"/>
      <c r="C26" s="245"/>
      <c r="D26" s="210" t="s">
        <v>418</v>
      </c>
      <c r="E26" s="60">
        <f>SUM(E7:E25)</f>
        <v>21</v>
      </c>
      <c r="F26" s="84">
        <f t="shared" si="0"/>
        <v>0.35</v>
      </c>
    </row>
    <row r="27" spans="2:6" ht="38.25" x14ac:dyDescent="0.2">
      <c r="B27" s="345" t="s">
        <v>679</v>
      </c>
      <c r="C27" s="68" t="s">
        <v>488</v>
      </c>
      <c r="D27" s="68" t="s">
        <v>568</v>
      </c>
      <c r="E27" s="51">
        <v>8</v>
      </c>
      <c r="F27" s="83">
        <f t="shared" si="0"/>
        <v>0.13333333333333333</v>
      </c>
    </row>
    <row r="28" spans="2:6" ht="12.75" customHeight="1" thickBot="1" x14ac:dyDescent="0.25">
      <c r="B28" s="346"/>
      <c r="C28" s="68" t="s">
        <v>435</v>
      </c>
      <c r="D28" s="68" t="s">
        <v>581</v>
      </c>
      <c r="E28" s="51">
        <v>3</v>
      </c>
      <c r="F28" s="83">
        <f t="shared" si="0"/>
        <v>0.05</v>
      </c>
    </row>
    <row r="29" spans="2:6" x14ac:dyDescent="0.2">
      <c r="B29" s="346"/>
      <c r="C29" s="68" t="s">
        <v>580</v>
      </c>
      <c r="D29" s="174" t="s">
        <v>692</v>
      </c>
      <c r="E29" s="57">
        <v>3</v>
      </c>
      <c r="F29" s="83">
        <f t="shared" si="0"/>
        <v>0.05</v>
      </c>
    </row>
    <row r="30" spans="2:6" x14ac:dyDescent="0.2">
      <c r="B30" s="346"/>
      <c r="C30" s="68" t="s">
        <v>570</v>
      </c>
      <c r="D30" s="68" t="s">
        <v>475</v>
      </c>
      <c r="E30" s="57">
        <v>2</v>
      </c>
      <c r="F30" s="83">
        <f t="shared" si="0"/>
        <v>3.3333333333333333E-2</v>
      </c>
    </row>
    <row r="31" spans="2:6" x14ac:dyDescent="0.2">
      <c r="B31" s="346"/>
      <c r="C31" s="68" t="s">
        <v>566</v>
      </c>
      <c r="D31" s="68" t="s">
        <v>569</v>
      </c>
      <c r="E31" s="57">
        <v>1</v>
      </c>
      <c r="F31" s="83">
        <f t="shared" si="0"/>
        <v>1.6666666666666666E-2</v>
      </c>
    </row>
    <row r="32" spans="2:6" x14ac:dyDescent="0.2">
      <c r="B32" s="346"/>
      <c r="C32" s="68" t="s">
        <v>583</v>
      </c>
      <c r="D32" s="68" t="s">
        <v>510</v>
      </c>
      <c r="E32" s="57">
        <v>1</v>
      </c>
      <c r="F32" s="83">
        <f t="shared" si="0"/>
        <v>1.6666666666666666E-2</v>
      </c>
    </row>
    <row r="33" spans="2:8" x14ac:dyDescent="0.2">
      <c r="B33" s="346"/>
      <c r="C33" s="68" t="s">
        <v>444</v>
      </c>
      <c r="D33" s="68" t="s">
        <v>474</v>
      </c>
      <c r="E33" s="51">
        <v>1</v>
      </c>
      <c r="F33" s="83">
        <f t="shared" si="0"/>
        <v>1.6666666666666666E-2</v>
      </c>
    </row>
    <row r="34" spans="2:8" ht="13.5" thickBot="1" x14ac:dyDescent="0.25">
      <c r="B34" s="347"/>
      <c r="C34" s="245"/>
      <c r="D34" s="210" t="s">
        <v>418</v>
      </c>
      <c r="E34" s="60">
        <f>SUM(E27:E33)</f>
        <v>19</v>
      </c>
      <c r="F34" s="84">
        <f t="shared" si="0"/>
        <v>0.31666666666666665</v>
      </c>
    </row>
    <row r="35" spans="2:8" x14ac:dyDescent="0.2">
      <c r="B35" s="246"/>
      <c r="D35" s="247"/>
      <c r="E35" s="248">
        <f>E26+E34</f>
        <v>40</v>
      </c>
      <c r="F35" s="249">
        <f t="shared" si="0"/>
        <v>0.66666666666666663</v>
      </c>
    </row>
    <row r="36" spans="2:8" x14ac:dyDescent="0.2">
      <c r="B36" s="246"/>
      <c r="C36" s="17" t="s">
        <v>393</v>
      </c>
      <c r="D36" s="247" t="s">
        <v>418</v>
      </c>
      <c r="E36" s="248">
        <v>20</v>
      </c>
      <c r="F36" s="95">
        <f t="shared" si="0"/>
        <v>0.33333333333333331</v>
      </c>
      <c r="H36" s="86"/>
    </row>
    <row r="37" spans="2:8" ht="15.75" customHeight="1" thickBot="1" x14ac:dyDescent="0.25">
      <c r="B37" s="250"/>
      <c r="C37" s="344" t="s">
        <v>335</v>
      </c>
      <c r="D37" s="344"/>
      <c r="E37" s="60">
        <f>E35+E36</f>
        <v>60</v>
      </c>
      <c r="F37" s="61">
        <f>F35+F36</f>
        <v>1</v>
      </c>
    </row>
    <row r="40" spans="2:8" ht="13.5" thickBot="1" x14ac:dyDescent="0.25">
      <c r="B40" s="316" t="s">
        <v>880</v>
      </c>
      <c r="C40" s="316"/>
      <c r="D40" s="316"/>
      <c r="E40" s="316"/>
      <c r="F40" s="316"/>
    </row>
    <row r="41" spans="2:8" x14ac:dyDescent="0.2">
      <c r="B41" s="251" t="s">
        <v>362</v>
      </c>
      <c r="C41" s="154" t="s">
        <v>571</v>
      </c>
      <c r="D41" s="154"/>
      <c r="E41" s="155" t="s">
        <v>333</v>
      </c>
      <c r="F41" s="156" t="s">
        <v>334</v>
      </c>
    </row>
    <row r="42" spans="2:8" ht="25.5" x14ac:dyDescent="0.2">
      <c r="B42" s="252">
        <v>1</v>
      </c>
      <c r="C42" s="68" t="s">
        <v>576</v>
      </c>
      <c r="D42" s="68" t="s">
        <v>575</v>
      </c>
      <c r="E42" s="51">
        <v>6</v>
      </c>
      <c r="F42" s="83">
        <f>E42/$E$49</f>
        <v>0.1</v>
      </c>
    </row>
    <row r="43" spans="2:8" ht="14.25" x14ac:dyDescent="0.2">
      <c r="B43" s="252">
        <f>B42+1</f>
        <v>2</v>
      </c>
      <c r="C43" s="68" t="s">
        <v>450</v>
      </c>
      <c r="D43" s="68" t="s">
        <v>455</v>
      </c>
      <c r="E43" s="57">
        <v>3</v>
      </c>
      <c r="F43" s="83">
        <f t="shared" ref="F43:F48" si="1">E43/$E$49</f>
        <v>0.05</v>
      </c>
    </row>
    <row r="44" spans="2:8" ht="14.25" x14ac:dyDescent="0.2">
      <c r="B44" s="252">
        <f>B43+1</f>
        <v>3</v>
      </c>
      <c r="C44" s="68" t="s">
        <v>452</v>
      </c>
      <c r="D44" s="68" t="s">
        <v>454</v>
      </c>
      <c r="E44" s="57">
        <v>3</v>
      </c>
      <c r="F44" s="83">
        <f t="shared" si="1"/>
        <v>0.05</v>
      </c>
    </row>
    <row r="45" spans="2:8" ht="14.25" x14ac:dyDescent="0.2">
      <c r="B45" s="252">
        <f>B44+1</f>
        <v>4</v>
      </c>
      <c r="C45" s="68" t="s">
        <v>456</v>
      </c>
      <c r="D45" s="68" t="s">
        <v>691</v>
      </c>
      <c r="E45" s="57">
        <v>1</v>
      </c>
      <c r="F45" s="83">
        <f t="shared" si="1"/>
        <v>1.6666666666666666E-2</v>
      </c>
    </row>
    <row r="46" spans="2:8" ht="14.25" x14ac:dyDescent="0.2">
      <c r="B46" s="252">
        <f>B45+1</f>
        <v>5</v>
      </c>
      <c r="C46" s="68" t="s">
        <v>451</v>
      </c>
      <c r="D46" s="68" t="s">
        <v>376</v>
      </c>
      <c r="E46" s="57">
        <v>1</v>
      </c>
      <c r="F46" s="83">
        <f t="shared" si="1"/>
        <v>1.6666666666666666E-2</v>
      </c>
    </row>
    <row r="47" spans="2:8" x14ac:dyDescent="0.2">
      <c r="B47" s="252"/>
      <c r="C47" s="68"/>
      <c r="D47" s="262" t="s">
        <v>418</v>
      </c>
      <c r="E47" s="51">
        <v>14</v>
      </c>
      <c r="F47" s="83">
        <f t="shared" si="1"/>
        <v>0.23333333333333334</v>
      </c>
    </row>
    <row r="48" spans="2:8" x14ac:dyDescent="0.2">
      <c r="B48" s="252"/>
      <c r="C48" s="68" t="s">
        <v>393</v>
      </c>
      <c r="D48" s="262" t="s">
        <v>418</v>
      </c>
      <c r="E48" s="57">
        <v>46</v>
      </c>
      <c r="F48" s="83">
        <f t="shared" si="1"/>
        <v>0.76666666666666672</v>
      </c>
    </row>
    <row r="49" spans="2:6" ht="13.5" thickBot="1" x14ac:dyDescent="0.25">
      <c r="B49" s="253"/>
      <c r="C49" s="158"/>
      <c r="D49" s="210" t="s">
        <v>335</v>
      </c>
      <c r="E49" s="254">
        <f>E47+E48</f>
        <v>60</v>
      </c>
      <c r="F49" s="255">
        <f>F47+F48</f>
        <v>1</v>
      </c>
    </row>
    <row r="50" spans="2:6" ht="13.5" thickBot="1" x14ac:dyDescent="0.25">
      <c r="B50" s="256"/>
      <c r="C50" s="104"/>
      <c r="D50" s="257"/>
      <c r="E50" s="258"/>
      <c r="F50" s="259"/>
    </row>
    <row r="51" spans="2:6" x14ac:dyDescent="0.2">
      <c r="B51" s="272"/>
      <c r="C51" s="154" t="s">
        <v>572</v>
      </c>
      <c r="D51" s="154"/>
      <c r="E51" s="273"/>
      <c r="F51" s="82"/>
    </row>
    <row r="52" spans="2:6" ht="38.25" x14ac:dyDescent="0.2">
      <c r="B52" s="252">
        <v>1</v>
      </c>
      <c r="C52" s="100" t="s">
        <v>584</v>
      </c>
      <c r="D52" s="68" t="s">
        <v>693</v>
      </c>
      <c r="E52" s="57">
        <v>9</v>
      </c>
      <c r="F52" s="83">
        <f>E52/$E$56</f>
        <v>0.15</v>
      </c>
    </row>
    <row r="53" spans="2:6" ht="14.25" x14ac:dyDescent="0.2">
      <c r="B53" s="252">
        <v>2</v>
      </c>
      <c r="C53" s="68" t="s">
        <v>704</v>
      </c>
      <c r="D53" s="68" t="s">
        <v>529</v>
      </c>
      <c r="E53" s="57">
        <v>1</v>
      </c>
      <c r="F53" s="83">
        <f>E53/$E$56</f>
        <v>1.6666666666666666E-2</v>
      </c>
    </row>
    <row r="54" spans="2:6" x14ac:dyDescent="0.2">
      <c r="B54" s="252"/>
      <c r="C54" s="100"/>
      <c r="D54" s="262" t="s">
        <v>418</v>
      </c>
      <c r="E54" s="57">
        <f>E52+E53</f>
        <v>10</v>
      </c>
      <c r="F54" s="83">
        <f>E54/$E$56</f>
        <v>0.16666666666666666</v>
      </c>
    </row>
    <row r="55" spans="2:6" ht="14.25" x14ac:dyDescent="0.2">
      <c r="B55" s="252">
        <v>3</v>
      </c>
      <c r="C55" s="68" t="s">
        <v>393</v>
      </c>
      <c r="D55" s="262" t="s">
        <v>418</v>
      </c>
      <c r="E55" s="57">
        <v>50</v>
      </c>
      <c r="F55" s="83">
        <f>E55/$E$56</f>
        <v>0.83333333333333337</v>
      </c>
    </row>
    <row r="56" spans="2:6" ht="15.75" customHeight="1" thickBot="1" x14ac:dyDescent="0.25">
      <c r="B56" s="343" t="s">
        <v>335</v>
      </c>
      <c r="C56" s="344"/>
      <c r="D56" s="344"/>
      <c r="E56" s="60">
        <f>E54+E55</f>
        <v>60</v>
      </c>
      <c r="F56" s="84">
        <f>F54+F55</f>
        <v>1</v>
      </c>
    </row>
    <row r="58" spans="2:6" ht="13.5" thickBot="1" x14ac:dyDescent="0.25">
      <c r="B58" s="316" t="s">
        <v>881</v>
      </c>
      <c r="C58" s="316"/>
      <c r="D58" s="316"/>
      <c r="E58" s="316"/>
      <c r="F58" s="316"/>
    </row>
    <row r="59" spans="2:6" x14ac:dyDescent="0.2">
      <c r="B59" s="251" t="s">
        <v>362</v>
      </c>
      <c r="C59" s="154" t="s">
        <v>515</v>
      </c>
      <c r="D59" s="154" t="s">
        <v>680</v>
      </c>
      <c r="E59" s="155" t="s">
        <v>333</v>
      </c>
      <c r="F59" s="156" t="s">
        <v>334</v>
      </c>
    </row>
    <row r="60" spans="2:6" ht="27" customHeight="1" x14ac:dyDescent="0.2">
      <c r="B60" s="260">
        <v>1</v>
      </c>
      <c r="C60" s="100" t="s">
        <v>470</v>
      </c>
      <c r="D60" s="261" t="s">
        <v>467</v>
      </c>
      <c r="E60" s="51">
        <v>10</v>
      </c>
      <c r="F60" s="239">
        <f t="shared" ref="F60:F72" si="2">E60/$E$73</f>
        <v>0.15873015873015872</v>
      </c>
    </row>
    <row r="61" spans="2:6" ht="25.5" x14ac:dyDescent="0.2">
      <c r="B61" s="260">
        <f>B60+1</f>
        <v>2</v>
      </c>
      <c r="C61" s="100" t="s">
        <v>681</v>
      </c>
      <c r="D61" s="261" t="s">
        <v>694</v>
      </c>
      <c r="E61" s="51">
        <v>10</v>
      </c>
      <c r="F61" s="239">
        <f t="shared" si="2"/>
        <v>0.15873015873015872</v>
      </c>
    </row>
    <row r="62" spans="2:6" ht="25.5" x14ac:dyDescent="0.2">
      <c r="B62" s="260">
        <f t="shared" ref="B62:B72" si="3">B61+1</f>
        <v>3</v>
      </c>
      <c r="C62" s="100" t="s">
        <v>516</v>
      </c>
      <c r="D62" s="261" t="s">
        <v>695</v>
      </c>
      <c r="E62" s="51">
        <v>6</v>
      </c>
      <c r="F62" s="239">
        <f t="shared" si="2"/>
        <v>9.5238095238095233E-2</v>
      </c>
    </row>
    <row r="63" spans="2:6" ht="25.5" x14ac:dyDescent="0.2">
      <c r="B63" s="260">
        <f t="shared" si="3"/>
        <v>4</v>
      </c>
      <c r="C63" s="100" t="s">
        <v>457</v>
      </c>
      <c r="D63" s="261" t="s">
        <v>469</v>
      </c>
      <c r="E63" s="51">
        <v>6</v>
      </c>
      <c r="F63" s="239">
        <f t="shared" si="2"/>
        <v>9.5238095238095233E-2</v>
      </c>
    </row>
    <row r="64" spans="2:6" ht="14.25" x14ac:dyDescent="0.2">
      <c r="B64" s="260">
        <f t="shared" si="3"/>
        <v>5</v>
      </c>
      <c r="C64" s="100" t="s">
        <v>458</v>
      </c>
      <c r="D64" s="261" t="s">
        <v>466</v>
      </c>
      <c r="E64" s="51">
        <v>6</v>
      </c>
      <c r="F64" s="239">
        <f t="shared" si="2"/>
        <v>9.5238095238095233E-2</v>
      </c>
    </row>
    <row r="65" spans="2:9" ht="14.25" x14ac:dyDescent="0.2">
      <c r="B65" s="260">
        <f t="shared" si="3"/>
        <v>6</v>
      </c>
      <c r="C65" s="100" t="s">
        <v>459</v>
      </c>
      <c r="D65" s="261" t="s">
        <v>468</v>
      </c>
      <c r="E65" s="51">
        <v>5</v>
      </c>
      <c r="F65" s="239">
        <f t="shared" si="2"/>
        <v>7.9365079365079361E-2</v>
      </c>
    </row>
    <row r="66" spans="2:9" ht="25.5" x14ac:dyDescent="0.2">
      <c r="B66" s="260">
        <f t="shared" si="3"/>
        <v>7</v>
      </c>
      <c r="C66" s="100" t="s">
        <v>460</v>
      </c>
      <c r="D66" s="261" t="s">
        <v>465</v>
      </c>
      <c r="E66" s="51">
        <v>5</v>
      </c>
      <c r="F66" s="239">
        <f t="shared" si="2"/>
        <v>7.9365079365079361E-2</v>
      </c>
    </row>
    <row r="67" spans="2:9" ht="25.5" x14ac:dyDescent="0.2">
      <c r="B67" s="260">
        <f t="shared" si="3"/>
        <v>8</v>
      </c>
      <c r="C67" s="100" t="s">
        <v>462</v>
      </c>
      <c r="D67" s="261" t="s">
        <v>579</v>
      </c>
      <c r="E67" s="51">
        <v>5</v>
      </c>
      <c r="F67" s="239">
        <f t="shared" si="2"/>
        <v>7.9365079365079361E-2</v>
      </c>
    </row>
    <row r="68" spans="2:9" ht="25.5" x14ac:dyDescent="0.2">
      <c r="B68" s="260">
        <f t="shared" si="3"/>
        <v>9</v>
      </c>
      <c r="C68" s="100" t="s">
        <v>685</v>
      </c>
      <c r="D68" s="261" t="s">
        <v>683</v>
      </c>
      <c r="E68" s="51">
        <v>4</v>
      </c>
      <c r="F68" s="239">
        <f t="shared" si="2"/>
        <v>6.3492063492063489E-2</v>
      </c>
    </row>
    <row r="69" spans="2:9" x14ac:dyDescent="0.2">
      <c r="B69" s="51">
        <f t="shared" si="3"/>
        <v>10</v>
      </c>
      <c r="C69" s="100" t="s">
        <v>461</v>
      </c>
      <c r="D69" s="261" t="s">
        <v>463</v>
      </c>
      <c r="E69" s="51">
        <v>2</v>
      </c>
      <c r="F69" s="239">
        <f t="shared" si="2"/>
        <v>3.1746031746031744E-2</v>
      </c>
    </row>
    <row r="70" spans="2:9" x14ac:dyDescent="0.2">
      <c r="B70" s="51">
        <f t="shared" si="3"/>
        <v>11</v>
      </c>
      <c r="C70" s="100" t="s">
        <v>684</v>
      </c>
      <c r="D70" s="261" t="s">
        <v>464</v>
      </c>
      <c r="E70" s="51">
        <v>2</v>
      </c>
      <c r="F70" s="239">
        <f t="shared" si="2"/>
        <v>3.1746031746031744E-2</v>
      </c>
    </row>
    <row r="71" spans="2:9" x14ac:dyDescent="0.2">
      <c r="B71" s="51">
        <f t="shared" si="3"/>
        <v>12</v>
      </c>
      <c r="C71" s="100" t="s">
        <v>682</v>
      </c>
      <c r="D71" s="261" t="s">
        <v>578</v>
      </c>
      <c r="E71" s="51">
        <v>1</v>
      </c>
      <c r="F71" s="239">
        <f t="shared" si="2"/>
        <v>1.5873015873015872E-2</v>
      </c>
    </row>
    <row r="72" spans="2:9" x14ac:dyDescent="0.2">
      <c r="B72" s="51">
        <f t="shared" si="3"/>
        <v>13</v>
      </c>
      <c r="C72" s="100" t="s">
        <v>577</v>
      </c>
      <c r="D72" s="261" t="s">
        <v>477</v>
      </c>
      <c r="E72" s="51">
        <v>1</v>
      </c>
      <c r="F72" s="239">
        <f t="shared" si="2"/>
        <v>1.5873015873015872E-2</v>
      </c>
    </row>
    <row r="73" spans="2:9" ht="15.75" customHeight="1" x14ac:dyDescent="0.2">
      <c r="B73" s="342" t="s">
        <v>335</v>
      </c>
      <c r="C73" s="342"/>
      <c r="D73" s="342"/>
      <c r="E73" s="51">
        <f>SUM(E60:E72)</f>
        <v>63</v>
      </c>
      <c r="F73" s="239">
        <f>SUM(F60:F72)</f>
        <v>0.99999999999999978</v>
      </c>
      <c r="I73" s="99"/>
    </row>
    <row r="76" spans="2:9" ht="13.5" thickBot="1" x14ac:dyDescent="0.25">
      <c r="B76" s="316" t="s">
        <v>882</v>
      </c>
      <c r="C76" s="316"/>
      <c r="D76" s="316"/>
      <c r="E76" s="316"/>
      <c r="F76" s="316"/>
    </row>
    <row r="77" spans="2:9" x14ac:dyDescent="0.2">
      <c r="B77" s="251" t="s">
        <v>362</v>
      </c>
      <c r="C77" s="154" t="s">
        <v>493</v>
      </c>
      <c r="D77" s="154" t="s">
        <v>453</v>
      </c>
      <c r="E77" s="155" t="s">
        <v>333</v>
      </c>
      <c r="F77" s="156" t="s">
        <v>334</v>
      </c>
    </row>
    <row r="78" spans="2:9" ht="25.5" x14ac:dyDescent="0.2">
      <c r="B78" s="336" t="s">
        <v>511</v>
      </c>
      <c r="C78" s="100" t="s">
        <v>686</v>
      </c>
      <c r="D78" s="261" t="s">
        <v>696</v>
      </c>
      <c r="E78" s="51">
        <v>7</v>
      </c>
      <c r="F78" s="83">
        <f t="shared" ref="F78:F83" si="4">E78/$E$90</f>
        <v>0.11666666666666667</v>
      </c>
    </row>
    <row r="79" spans="2:9" x14ac:dyDescent="0.2">
      <c r="B79" s="337"/>
      <c r="C79" s="100" t="s">
        <v>498</v>
      </c>
      <c r="D79" s="261" t="s">
        <v>499</v>
      </c>
      <c r="E79" s="51">
        <v>1</v>
      </c>
      <c r="F79" s="83">
        <f t="shared" si="4"/>
        <v>1.6666666666666666E-2</v>
      </c>
    </row>
    <row r="80" spans="2:9" x14ac:dyDescent="0.2">
      <c r="B80" s="337"/>
      <c r="C80" s="100" t="s">
        <v>585</v>
      </c>
      <c r="D80" s="23" t="s">
        <v>371</v>
      </c>
      <c r="E80" s="51">
        <v>1</v>
      </c>
      <c r="F80" s="83">
        <f t="shared" si="4"/>
        <v>1.6666666666666666E-2</v>
      </c>
    </row>
    <row r="81" spans="2:6" x14ac:dyDescent="0.2">
      <c r="B81" s="337"/>
      <c r="C81" s="100" t="s">
        <v>509</v>
      </c>
      <c r="D81" s="261" t="s">
        <v>510</v>
      </c>
      <c r="E81" s="51">
        <v>1</v>
      </c>
      <c r="F81" s="83">
        <f t="shared" si="4"/>
        <v>1.6666666666666666E-2</v>
      </c>
    </row>
    <row r="82" spans="2:6" ht="15" customHeight="1" x14ac:dyDescent="0.2">
      <c r="B82" s="338"/>
      <c r="C82" s="339" t="s">
        <v>513</v>
      </c>
      <c r="D82" s="340"/>
      <c r="E82" s="22">
        <f>SUM(E78:E81)</f>
        <v>10</v>
      </c>
      <c r="F82" s="83">
        <f t="shared" si="4"/>
        <v>0.16666666666666666</v>
      </c>
    </row>
    <row r="83" spans="2:6" x14ac:dyDescent="0.2">
      <c r="B83" s="321" t="s">
        <v>36</v>
      </c>
      <c r="C83" s="100" t="s">
        <v>494</v>
      </c>
      <c r="D83" s="261" t="s">
        <v>507</v>
      </c>
      <c r="E83" s="51">
        <v>3</v>
      </c>
      <c r="F83" s="83">
        <f t="shared" si="4"/>
        <v>0.05</v>
      </c>
    </row>
    <row r="84" spans="2:6" x14ac:dyDescent="0.2">
      <c r="B84" s="322"/>
      <c r="C84" s="100" t="s">
        <v>497</v>
      </c>
      <c r="D84" s="261" t="s">
        <v>508</v>
      </c>
      <c r="E84" s="51">
        <v>2</v>
      </c>
      <c r="F84" s="83">
        <f t="shared" ref="F84:F89" si="5">E84/$E$90</f>
        <v>3.3333333333333333E-2</v>
      </c>
    </row>
    <row r="85" spans="2:6" x14ac:dyDescent="0.2">
      <c r="B85" s="322"/>
      <c r="C85" s="100" t="s">
        <v>512</v>
      </c>
      <c r="D85" s="261" t="s">
        <v>496</v>
      </c>
      <c r="E85" s="51">
        <v>2</v>
      </c>
      <c r="F85" s="83">
        <f t="shared" si="5"/>
        <v>3.3333333333333333E-2</v>
      </c>
    </row>
    <row r="86" spans="2:6" x14ac:dyDescent="0.2">
      <c r="B86" s="322"/>
      <c r="C86" s="100" t="s">
        <v>495</v>
      </c>
      <c r="D86" s="261" t="s">
        <v>478</v>
      </c>
      <c r="E86" s="51">
        <v>1</v>
      </c>
      <c r="F86" s="83">
        <f t="shared" si="5"/>
        <v>1.6666666666666666E-2</v>
      </c>
    </row>
    <row r="87" spans="2:6" x14ac:dyDescent="0.2">
      <c r="B87" s="322"/>
      <c r="C87" s="100" t="s">
        <v>500</v>
      </c>
      <c r="D87" s="261" t="s">
        <v>481</v>
      </c>
      <c r="E87" s="51">
        <v>1</v>
      </c>
      <c r="F87" s="83">
        <f t="shared" si="5"/>
        <v>1.6666666666666666E-2</v>
      </c>
    </row>
    <row r="88" spans="2:6" x14ac:dyDescent="0.2">
      <c r="B88" s="323"/>
      <c r="C88" s="339" t="s">
        <v>513</v>
      </c>
      <c r="D88" s="340"/>
      <c r="E88" s="51">
        <f>SUM(E83:E87)</f>
        <v>9</v>
      </c>
      <c r="F88" s="83">
        <f t="shared" si="5"/>
        <v>0.15</v>
      </c>
    </row>
    <row r="89" spans="2:6" x14ac:dyDescent="0.2">
      <c r="B89" s="263" t="s">
        <v>586</v>
      </c>
      <c r="C89" s="264"/>
      <c r="D89" s="265"/>
      <c r="E89" s="103">
        <f>60-19</f>
        <v>41</v>
      </c>
      <c r="F89" s="113">
        <f t="shared" si="5"/>
        <v>0.68333333333333335</v>
      </c>
    </row>
    <row r="90" spans="2:6" ht="13.5" thickBot="1" x14ac:dyDescent="0.25">
      <c r="B90" s="333" t="s">
        <v>335</v>
      </c>
      <c r="C90" s="334"/>
      <c r="D90" s="335"/>
      <c r="E90" s="60">
        <f>E82+E88+E89</f>
        <v>60</v>
      </c>
      <c r="F90" s="61">
        <f>F82+F88+F89</f>
        <v>1</v>
      </c>
    </row>
    <row r="93" spans="2:6" ht="13.5" thickBot="1" x14ac:dyDescent="0.25">
      <c r="B93" s="316" t="s">
        <v>883</v>
      </c>
      <c r="C93" s="316"/>
      <c r="D93" s="316"/>
      <c r="E93" s="316"/>
      <c r="F93" s="316"/>
    </row>
    <row r="94" spans="2:6" x14ac:dyDescent="0.2">
      <c r="B94" s="267"/>
      <c r="C94" s="154" t="s">
        <v>501</v>
      </c>
      <c r="D94" s="154" t="s">
        <v>453</v>
      </c>
      <c r="E94" s="155" t="s">
        <v>333</v>
      </c>
      <c r="F94" s="156" t="s">
        <v>334</v>
      </c>
    </row>
    <row r="95" spans="2:6" ht="51" x14ac:dyDescent="0.2">
      <c r="B95" s="252">
        <v>1</v>
      </c>
      <c r="C95" s="268" t="s">
        <v>506</v>
      </c>
      <c r="D95" s="261" t="s">
        <v>697</v>
      </c>
      <c r="E95" s="51">
        <v>13</v>
      </c>
      <c r="F95" s="83">
        <f>E95/$E$100</f>
        <v>0.21666666666666667</v>
      </c>
    </row>
    <row r="96" spans="2:6" ht="38.25" x14ac:dyDescent="0.2">
      <c r="B96" s="252">
        <f>B95+1</f>
        <v>2</v>
      </c>
      <c r="C96" s="268" t="s">
        <v>587</v>
      </c>
      <c r="D96" s="261" t="s">
        <v>588</v>
      </c>
      <c r="E96" s="51">
        <v>9</v>
      </c>
      <c r="F96" s="83">
        <f>E96/$E$100</f>
        <v>0.15</v>
      </c>
    </row>
    <row r="97" spans="2:6" ht="25.5" x14ac:dyDescent="0.2">
      <c r="B97" s="252">
        <f>B96+1</f>
        <v>3</v>
      </c>
      <c r="C97" s="268" t="s">
        <v>503</v>
      </c>
      <c r="D97" s="261" t="s">
        <v>502</v>
      </c>
      <c r="E97" s="51">
        <v>6</v>
      </c>
      <c r="F97" s="83">
        <f>E97/$E$100</f>
        <v>0.1</v>
      </c>
    </row>
    <row r="98" spans="2:6" ht="14.25" x14ac:dyDescent="0.2">
      <c r="B98" s="252">
        <f>B97+1</f>
        <v>4</v>
      </c>
      <c r="C98" s="269" t="s">
        <v>504</v>
      </c>
      <c r="D98" s="261" t="s">
        <v>505</v>
      </c>
      <c r="E98" s="51">
        <v>2</v>
      </c>
      <c r="F98" s="83">
        <f>E98/$E$100</f>
        <v>3.3333333333333333E-2</v>
      </c>
    </row>
    <row r="99" spans="2:6" ht="14.25" x14ac:dyDescent="0.2">
      <c r="B99" s="252">
        <f>B98+1</f>
        <v>5</v>
      </c>
      <c r="C99" s="269" t="s">
        <v>393</v>
      </c>
      <c r="D99" s="265"/>
      <c r="E99" s="103">
        <f>30</f>
        <v>30</v>
      </c>
      <c r="F99" s="83">
        <f>E99/$E$100</f>
        <v>0.5</v>
      </c>
    </row>
    <row r="100" spans="2:6" ht="13.5" thickBot="1" x14ac:dyDescent="0.25">
      <c r="B100" s="252"/>
      <c r="C100" s="270"/>
      <c r="D100" s="266" t="s">
        <v>335</v>
      </c>
      <c r="E100" s="60">
        <f>SUM(E95:E99)</f>
        <v>60</v>
      </c>
      <c r="F100" s="84">
        <f>SUM(F95:F99)</f>
        <v>1</v>
      </c>
    </row>
  </sheetData>
  <mergeCells count="15">
    <mergeCell ref="B5:F5"/>
    <mergeCell ref="B58:F58"/>
    <mergeCell ref="B73:D73"/>
    <mergeCell ref="B56:D56"/>
    <mergeCell ref="C37:D37"/>
    <mergeCell ref="B27:B34"/>
    <mergeCell ref="B40:F40"/>
    <mergeCell ref="B7:B26"/>
    <mergeCell ref="B93:F93"/>
    <mergeCell ref="B76:F76"/>
    <mergeCell ref="B90:D90"/>
    <mergeCell ref="B78:B82"/>
    <mergeCell ref="C82:D82"/>
    <mergeCell ref="C88:D88"/>
    <mergeCell ref="B83:B88"/>
  </mergeCells>
  <conditionalFormatting sqref="C27:C29 C33:C35">
    <cfRule type="containsText" dxfId="4" priority="7" operator="containsText" text="network">
      <formula>NOT(ISERROR(SEARCH("network",C27)))</formula>
    </cfRule>
  </conditionalFormatting>
  <conditionalFormatting sqref="C30:C32">
    <cfRule type="containsText" dxfId="3" priority="6" operator="containsText" text="network">
      <formula>NOT(ISERROR(SEARCH("network",C30)))</formula>
    </cfRule>
  </conditionalFormatting>
  <conditionalFormatting sqref="C9:C26">
    <cfRule type="containsText" dxfId="2" priority="3" operator="containsText" text="network">
      <formula>NOT(ISERROR(SEARCH("network",C9)))</formula>
    </cfRule>
  </conditionalFormatting>
  <conditionalFormatting sqref="C8">
    <cfRule type="containsText" dxfId="1" priority="2" operator="containsText" text="network">
      <formula>NOT(ISERROR(SEARCH("network",C8)))</formula>
    </cfRule>
  </conditionalFormatting>
  <conditionalFormatting sqref="C7">
    <cfRule type="containsText" dxfId="0" priority="1" operator="containsText" text="network">
      <formula>NOT(ISERROR(SEARCH("network",C7)))</formula>
    </cfRule>
  </conditionalFormatting>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DBC4A-999A-49C5-BE5C-FE4434C786C1}">
  <sheetPr>
    <tabColor rgb="FF7030A0"/>
  </sheetPr>
  <dimension ref="B2:M62"/>
  <sheetViews>
    <sheetView topLeftCell="A6" zoomScale="85" zoomScaleNormal="85" workbookViewId="0">
      <selection activeCell="I16" sqref="I16:I23"/>
    </sheetView>
  </sheetViews>
  <sheetFormatPr defaultRowHeight="12.75" x14ac:dyDescent="0.2"/>
  <cols>
    <col min="1" max="1" width="9.140625" style="17"/>
    <col min="2" max="2" width="9.140625" style="22"/>
    <col min="3" max="3" width="56.28515625" style="69" customWidth="1"/>
    <col min="4" max="4" width="54" style="134" customWidth="1"/>
    <col min="5" max="6" width="10.7109375" style="131" customWidth="1"/>
    <col min="7" max="9" width="9.140625" style="17"/>
    <col min="10" max="10" width="18.42578125" style="104" customWidth="1"/>
    <col min="11" max="11" width="54.7109375" style="23" customWidth="1"/>
    <col min="12" max="12" width="9.140625" style="22"/>
    <col min="13" max="13" width="9.140625" style="62"/>
    <col min="14" max="16384" width="9.140625" style="17"/>
  </cols>
  <sheetData>
    <row r="2" spans="2:13" ht="13.5" thickBot="1" x14ac:dyDescent="0.25">
      <c r="C2" s="316" t="s">
        <v>884</v>
      </c>
      <c r="D2" s="316"/>
      <c r="E2" s="316"/>
      <c r="F2" s="316"/>
      <c r="G2" s="316"/>
      <c r="J2" s="316" t="s">
        <v>888</v>
      </c>
      <c r="K2" s="316"/>
    </row>
    <row r="3" spans="2:13" x14ac:dyDescent="0.2">
      <c r="B3" s="143" t="s">
        <v>851</v>
      </c>
      <c r="C3" s="154" t="s">
        <v>716</v>
      </c>
      <c r="D3" s="154" t="s">
        <v>453</v>
      </c>
      <c r="E3" s="275" t="s">
        <v>333</v>
      </c>
      <c r="F3" s="276" t="s">
        <v>334</v>
      </c>
      <c r="I3" s="309"/>
      <c r="J3" s="174" t="s">
        <v>746</v>
      </c>
      <c r="K3" s="307" t="s">
        <v>453</v>
      </c>
      <c r="L3" s="50" t="s">
        <v>333</v>
      </c>
      <c r="M3" s="82" t="s">
        <v>334</v>
      </c>
    </row>
    <row r="4" spans="2:13" ht="25.5" x14ac:dyDescent="0.2">
      <c r="B4" s="310"/>
      <c r="C4" s="68"/>
      <c r="D4" s="68"/>
      <c r="E4" s="238"/>
      <c r="F4" s="281"/>
      <c r="I4" s="52"/>
      <c r="J4" s="26" t="s">
        <v>724</v>
      </c>
      <c r="K4" s="4" t="s">
        <v>708</v>
      </c>
      <c r="L4" s="57">
        <v>4</v>
      </c>
      <c r="M4" s="58">
        <f>L4/$L$30</f>
        <v>4.4444444444444446E-2</v>
      </c>
    </row>
    <row r="5" spans="2:13" ht="38.25" customHeight="1" x14ac:dyDescent="0.2">
      <c r="B5" s="310">
        <v>1</v>
      </c>
      <c r="C5" s="290" t="s">
        <v>520</v>
      </c>
      <c r="D5" s="68" t="s">
        <v>738</v>
      </c>
      <c r="E5" s="192">
        <v>6</v>
      </c>
      <c r="F5" s="179">
        <f t="shared" ref="F5:F21" si="0">E5/$E$24</f>
        <v>0.1</v>
      </c>
      <c r="H5" s="104"/>
      <c r="I5" s="350" t="s">
        <v>855</v>
      </c>
      <c r="J5" s="26" t="s">
        <v>520</v>
      </c>
      <c r="K5" s="4" t="s">
        <v>850</v>
      </c>
      <c r="L5" s="57">
        <v>10</v>
      </c>
      <c r="M5" s="58">
        <f>L5/$L$30</f>
        <v>0.1111111111111111</v>
      </c>
    </row>
    <row r="6" spans="2:13" ht="64.5" customHeight="1" x14ac:dyDescent="0.2">
      <c r="B6" s="310">
        <v>1</v>
      </c>
      <c r="C6" s="290" t="s">
        <v>739</v>
      </c>
      <c r="D6" s="68" t="s">
        <v>479</v>
      </c>
      <c r="E6" s="192">
        <v>1</v>
      </c>
      <c r="F6" s="179">
        <f t="shared" si="0"/>
        <v>1.6666666666666666E-2</v>
      </c>
      <c r="I6" s="350"/>
      <c r="J6" s="26" t="s">
        <v>710</v>
      </c>
      <c r="K6" s="4" t="s">
        <v>736</v>
      </c>
      <c r="L6" s="57">
        <v>17</v>
      </c>
      <c r="M6" s="58">
        <f>L6/$L$30</f>
        <v>0.18888888888888888</v>
      </c>
    </row>
    <row r="7" spans="2:13" ht="102.75" customHeight="1" x14ac:dyDescent="0.2">
      <c r="B7" s="310">
        <v>2</v>
      </c>
      <c r="C7" s="290" t="s">
        <v>744</v>
      </c>
      <c r="D7" s="68" t="s">
        <v>745</v>
      </c>
      <c r="E7" s="192">
        <v>1</v>
      </c>
      <c r="F7" s="179">
        <f t="shared" si="0"/>
        <v>1.6666666666666666E-2</v>
      </c>
      <c r="I7" s="350"/>
      <c r="J7" s="100" t="s">
        <v>871</v>
      </c>
      <c r="K7" s="136" t="s">
        <v>872</v>
      </c>
      <c r="L7" s="51">
        <v>3</v>
      </c>
      <c r="M7" s="58">
        <f>L7/$L$30</f>
        <v>3.3333333333333333E-2</v>
      </c>
    </row>
    <row r="8" spans="2:13" ht="64.5" customHeight="1" x14ac:dyDescent="0.2">
      <c r="B8" s="310">
        <v>2</v>
      </c>
      <c r="C8" s="290" t="s">
        <v>721</v>
      </c>
      <c r="D8" s="4" t="s">
        <v>527</v>
      </c>
      <c r="E8" s="277">
        <v>1</v>
      </c>
      <c r="F8" s="179">
        <f t="shared" si="0"/>
        <v>1.6666666666666666E-2</v>
      </c>
      <c r="I8" s="350"/>
      <c r="J8" s="26" t="s">
        <v>737</v>
      </c>
      <c r="K8" s="4" t="s">
        <v>709</v>
      </c>
      <c r="L8" s="57">
        <v>9</v>
      </c>
      <c r="M8" s="58">
        <f t="shared" ref="M8:M29" si="1">L8/$L$30</f>
        <v>0.1</v>
      </c>
    </row>
    <row r="9" spans="2:13" ht="90" customHeight="1" x14ac:dyDescent="0.2">
      <c r="B9" s="310">
        <v>3</v>
      </c>
      <c r="C9" s="290" t="s">
        <v>532</v>
      </c>
      <c r="D9" s="4" t="s">
        <v>526</v>
      </c>
      <c r="E9" s="192">
        <v>1</v>
      </c>
      <c r="F9" s="179">
        <f t="shared" si="0"/>
        <v>1.6666666666666666E-2</v>
      </c>
      <c r="I9" s="350"/>
      <c r="J9" s="26" t="s">
        <v>734</v>
      </c>
      <c r="K9" s="4" t="s">
        <v>857</v>
      </c>
      <c r="L9" s="57">
        <v>2</v>
      </c>
      <c r="M9" s="58">
        <f t="shared" si="1"/>
        <v>2.2222222222222223E-2</v>
      </c>
    </row>
    <row r="10" spans="2:13" ht="26.25" customHeight="1" x14ac:dyDescent="0.2">
      <c r="B10" s="310">
        <v>3</v>
      </c>
      <c r="C10" s="290" t="s">
        <v>711</v>
      </c>
      <c r="D10" s="4" t="s">
        <v>521</v>
      </c>
      <c r="E10" s="192">
        <v>1</v>
      </c>
      <c r="F10" s="179">
        <f t="shared" si="0"/>
        <v>1.6666666666666666E-2</v>
      </c>
      <c r="I10" s="350"/>
      <c r="J10" s="26" t="s">
        <v>855</v>
      </c>
      <c r="K10" s="4" t="s">
        <v>858</v>
      </c>
      <c r="L10" s="57">
        <v>2</v>
      </c>
      <c r="M10" s="58">
        <f t="shared" si="1"/>
        <v>2.2222222222222223E-2</v>
      </c>
    </row>
    <row r="11" spans="2:13" ht="26.25" customHeight="1" x14ac:dyDescent="0.2">
      <c r="B11" s="310">
        <v>3</v>
      </c>
      <c r="C11" s="290" t="s">
        <v>531</v>
      </c>
      <c r="D11" s="29" t="s">
        <v>465</v>
      </c>
      <c r="E11" s="192">
        <v>1</v>
      </c>
      <c r="F11" s="179">
        <f t="shared" si="0"/>
        <v>1.6666666666666666E-2</v>
      </c>
      <c r="I11" s="351" t="s">
        <v>892</v>
      </c>
      <c r="J11" s="26" t="s">
        <v>706</v>
      </c>
      <c r="K11" s="4" t="s">
        <v>741</v>
      </c>
      <c r="L11" s="57">
        <v>8</v>
      </c>
      <c r="M11" s="58">
        <f t="shared" si="1"/>
        <v>8.8888888888888892E-2</v>
      </c>
    </row>
    <row r="12" spans="2:13" ht="51.75" customHeight="1" x14ac:dyDescent="0.2">
      <c r="B12" s="310">
        <v>3</v>
      </c>
      <c r="C12" s="290" t="s">
        <v>707</v>
      </c>
      <c r="D12" s="27" t="s">
        <v>473</v>
      </c>
      <c r="E12" s="277">
        <v>1</v>
      </c>
      <c r="F12" s="179">
        <f t="shared" si="0"/>
        <v>1.6666666666666666E-2</v>
      </c>
      <c r="I12" s="351"/>
      <c r="J12" s="68" t="s">
        <v>732</v>
      </c>
      <c r="K12" s="100" t="s">
        <v>743</v>
      </c>
      <c r="L12" s="51">
        <v>3</v>
      </c>
      <c r="M12" s="58">
        <f t="shared" si="1"/>
        <v>3.3333333333333333E-2</v>
      </c>
    </row>
    <row r="13" spans="2:13" ht="26.25" customHeight="1" x14ac:dyDescent="0.2">
      <c r="B13" s="310">
        <v>3</v>
      </c>
      <c r="C13" s="290" t="s">
        <v>525</v>
      </c>
      <c r="D13" s="4" t="s">
        <v>524</v>
      </c>
      <c r="E13" s="192">
        <v>1</v>
      </c>
      <c r="F13" s="179">
        <f t="shared" si="0"/>
        <v>1.6666666666666666E-2</v>
      </c>
      <c r="I13" s="351"/>
      <c r="J13" s="68" t="s">
        <v>747</v>
      </c>
      <c r="K13" s="100" t="s">
        <v>742</v>
      </c>
      <c r="L13" s="51">
        <v>5</v>
      </c>
      <c r="M13" s="58">
        <f t="shared" si="1"/>
        <v>5.5555555555555552E-2</v>
      </c>
    </row>
    <row r="14" spans="2:13" ht="26.25" customHeight="1" x14ac:dyDescent="0.2">
      <c r="B14" s="310">
        <v>4</v>
      </c>
      <c r="C14" s="290" t="s">
        <v>722</v>
      </c>
      <c r="D14" s="4" t="s">
        <v>528</v>
      </c>
      <c r="E14" s="277">
        <v>1</v>
      </c>
      <c r="F14" s="179">
        <f t="shared" si="0"/>
        <v>1.6666666666666666E-2</v>
      </c>
      <c r="I14" s="351"/>
      <c r="J14" s="68" t="s">
        <v>723</v>
      </c>
      <c r="K14" s="100" t="s">
        <v>533</v>
      </c>
      <c r="L14" s="51">
        <v>2</v>
      </c>
      <c r="M14" s="58">
        <f t="shared" si="1"/>
        <v>2.2222222222222223E-2</v>
      </c>
    </row>
    <row r="15" spans="2:13" ht="26.25" customHeight="1" x14ac:dyDescent="0.2">
      <c r="B15" s="310">
        <v>4</v>
      </c>
      <c r="C15" s="290" t="s">
        <v>530</v>
      </c>
      <c r="D15" s="68" t="s">
        <v>529</v>
      </c>
      <c r="E15" s="277">
        <v>1</v>
      </c>
      <c r="F15" s="179">
        <f t="shared" si="0"/>
        <v>1.6666666666666666E-2</v>
      </c>
      <c r="I15" s="351"/>
      <c r="J15" s="68" t="s">
        <v>705</v>
      </c>
      <c r="K15" s="100" t="s">
        <v>473</v>
      </c>
      <c r="L15" s="51">
        <v>1</v>
      </c>
      <c r="M15" s="58">
        <f t="shared" si="1"/>
        <v>1.1111111111111112E-2</v>
      </c>
    </row>
    <row r="16" spans="2:13" ht="25.5" x14ac:dyDescent="0.2">
      <c r="B16" s="310">
        <v>4</v>
      </c>
      <c r="C16" s="290" t="s">
        <v>714</v>
      </c>
      <c r="D16" s="4" t="s">
        <v>472</v>
      </c>
      <c r="E16" s="192">
        <v>1</v>
      </c>
      <c r="F16" s="179">
        <f t="shared" si="0"/>
        <v>1.6666666666666666E-2</v>
      </c>
      <c r="I16" s="348" t="s">
        <v>860</v>
      </c>
      <c r="J16" s="68" t="s">
        <v>847</v>
      </c>
      <c r="K16" s="100" t="s">
        <v>727</v>
      </c>
      <c r="L16" s="51">
        <v>2</v>
      </c>
      <c r="M16" s="58">
        <f t="shared" si="1"/>
        <v>2.2222222222222223E-2</v>
      </c>
    </row>
    <row r="17" spans="2:13" ht="38.25" x14ac:dyDescent="0.2">
      <c r="B17" s="310">
        <v>4</v>
      </c>
      <c r="C17" s="290" t="s">
        <v>712</v>
      </c>
      <c r="D17" s="4" t="s">
        <v>376</v>
      </c>
      <c r="E17" s="192">
        <v>1</v>
      </c>
      <c r="F17" s="179">
        <f t="shared" si="0"/>
        <v>1.6666666666666666E-2</v>
      </c>
      <c r="I17" s="348"/>
      <c r="J17" s="68" t="s">
        <v>729</v>
      </c>
      <c r="K17" s="100" t="s">
        <v>859</v>
      </c>
      <c r="L17" s="51">
        <v>3</v>
      </c>
      <c r="M17" s="58">
        <f t="shared" si="1"/>
        <v>3.3333333333333333E-2</v>
      </c>
    </row>
    <row r="18" spans="2:13" ht="25.5" x14ac:dyDescent="0.2">
      <c r="B18" s="310">
        <v>5</v>
      </c>
      <c r="C18" s="290" t="s">
        <v>713</v>
      </c>
      <c r="D18" s="100" t="s">
        <v>379</v>
      </c>
      <c r="E18" s="192">
        <v>1</v>
      </c>
      <c r="F18" s="179">
        <f t="shared" si="0"/>
        <v>1.6666666666666666E-2</v>
      </c>
      <c r="I18" s="348"/>
      <c r="J18" s="68" t="s">
        <v>846</v>
      </c>
      <c r="K18" s="100" t="s">
        <v>864</v>
      </c>
      <c r="L18" s="51">
        <v>2</v>
      </c>
      <c r="M18" s="58">
        <f t="shared" si="1"/>
        <v>2.2222222222222223E-2</v>
      </c>
    </row>
    <row r="19" spans="2:13" ht="25.5" x14ac:dyDescent="0.2">
      <c r="B19" s="310">
        <v>5</v>
      </c>
      <c r="C19" s="290" t="s">
        <v>715</v>
      </c>
      <c r="D19" s="100" t="s">
        <v>522</v>
      </c>
      <c r="E19" s="192">
        <v>1</v>
      </c>
      <c r="F19" s="179">
        <f t="shared" si="0"/>
        <v>1.6666666666666666E-2</v>
      </c>
      <c r="I19" s="348"/>
      <c r="J19" s="68" t="s">
        <v>861</v>
      </c>
      <c r="K19" s="100" t="s">
        <v>865</v>
      </c>
      <c r="L19" s="51">
        <v>2</v>
      </c>
      <c r="M19" s="58">
        <f t="shared" si="1"/>
        <v>2.2222222222222223E-2</v>
      </c>
    </row>
    <row r="20" spans="2:13" ht="25.5" x14ac:dyDescent="0.2">
      <c r="B20" s="310">
        <v>5</v>
      </c>
      <c r="C20" s="290" t="s">
        <v>519</v>
      </c>
      <c r="D20" s="4" t="s">
        <v>523</v>
      </c>
      <c r="E20" s="192">
        <v>1</v>
      </c>
      <c r="F20" s="179">
        <f t="shared" si="0"/>
        <v>1.6666666666666666E-2</v>
      </c>
      <c r="I20" s="348"/>
      <c r="J20" s="68" t="s">
        <v>862</v>
      </c>
      <c r="K20" s="100" t="s">
        <v>866</v>
      </c>
      <c r="L20" s="51">
        <v>1</v>
      </c>
      <c r="M20" s="58">
        <f t="shared" si="1"/>
        <v>1.1111111111111112E-2</v>
      </c>
    </row>
    <row r="21" spans="2:13" ht="25.5" x14ac:dyDescent="0.2">
      <c r="B21" s="310">
        <v>6</v>
      </c>
      <c r="C21" s="290" t="s">
        <v>718</v>
      </c>
      <c r="D21" s="4" t="s">
        <v>474</v>
      </c>
      <c r="E21" s="192">
        <v>1</v>
      </c>
      <c r="F21" s="179">
        <f t="shared" si="0"/>
        <v>1.6666666666666666E-2</v>
      </c>
      <c r="I21" s="348"/>
      <c r="J21" s="68" t="s">
        <v>849</v>
      </c>
      <c r="K21" s="100" t="s">
        <v>867</v>
      </c>
      <c r="L21" s="51">
        <v>1</v>
      </c>
      <c r="M21" s="58">
        <f t="shared" si="1"/>
        <v>1.1111111111111112E-2</v>
      </c>
    </row>
    <row r="22" spans="2:13" x14ac:dyDescent="0.2">
      <c r="B22" s="310"/>
      <c r="C22" s="274" t="s">
        <v>418</v>
      </c>
      <c r="D22" s="274"/>
      <c r="E22" s="192">
        <f>SUM(E5:E21)</f>
        <v>22</v>
      </c>
      <c r="F22" s="179">
        <f>SUM(F5:F21)</f>
        <v>0.36666666666666664</v>
      </c>
      <c r="I22" s="348"/>
      <c r="J22" s="68" t="s">
        <v>848</v>
      </c>
      <c r="K22" s="100" t="s">
        <v>868</v>
      </c>
      <c r="L22" s="51">
        <v>1</v>
      </c>
      <c r="M22" s="58">
        <f t="shared" si="1"/>
        <v>1.1111111111111112E-2</v>
      </c>
    </row>
    <row r="23" spans="2:13" ht="25.5" x14ac:dyDescent="0.2">
      <c r="B23" s="310"/>
      <c r="C23" s="270" t="s">
        <v>393</v>
      </c>
      <c r="D23" s="100"/>
      <c r="E23" s="192">
        <v>38</v>
      </c>
      <c r="F23" s="179">
        <f>E23/$E$24</f>
        <v>0.6333333333333333</v>
      </c>
      <c r="I23" s="348"/>
      <c r="J23" s="68" t="s">
        <v>863</v>
      </c>
      <c r="K23" s="100" t="s">
        <v>869</v>
      </c>
      <c r="L23" s="51">
        <v>1</v>
      </c>
      <c r="M23" s="58">
        <f t="shared" si="1"/>
        <v>1.1111111111111112E-2</v>
      </c>
    </row>
    <row r="24" spans="2:13" ht="26.25" thickBot="1" x14ac:dyDescent="0.25">
      <c r="B24" s="311"/>
      <c r="C24" s="245"/>
      <c r="D24" s="245"/>
      <c r="E24" s="199">
        <f>SUM(E22:E23)</f>
        <v>60</v>
      </c>
      <c r="F24" s="200">
        <f>SUM(F22:F23)</f>
        <v>1</v>
      </c>
      <c r="I24" s="348" t="s">
        <v>856</v>
      </c>
      <c r="J24" s="68" t="s">
        <v>702</v>
      </c>
      <c r="K24" s="100" t="s">
        <v>728</v>
      </c>
      <c r="L24" s="51">
        <v>3</v>
      </c>
      <c r="M24" s="58">
        <f t="shared" si="1"/>
        <v>3.3333333333333333E-2</v>
      </c>
    </row>
    <row r="25" spans="2:13" ht="25.5" x14ac:dyDescent="0.2">
      <c r="C25" s="17"/>
      <c r="D25" s="17"/>
      <c r="E25" s="17"/>
      <c r="F25" s="17"/>
      <c r="I25" s="348"/>
      <c r="J25" s="68" t="s">
        <v>731</v>
      </c>
      <c r="K25" s="100" t="s">
        <v>748</v>
      </c>
      <c r="L25" s="51">
        <v>3</v>
      </c>
      <c r="M25" s="58">
        <f t="shared" si="1"/>
        <v>3.3333333333333333E-2</v>
      </c>
    </row>
    <row r="26" spans="2:13" ht="63.75" x14ac:dyDescent="0.2">
      <c r="C26" s="17"/>
      <c r="D26" s="17"/>
      <c r="E26" s="17"/>
      <c r="F26" s="17"/>
      <c r="I26" s="348"/>
      <c r="J26" s="68" t="s">
        <v>870</v>
      </c>
      <c r="K26" s="100" t="s">
        <v>725</v>
      </c>
      <c r="L26" s="51">
        <v>2</v>
      </c>
      <c r="M26" s="58">
        <f t="shared" si="1"/>
        <v>2.2222222222222223E-2</v>
      </c>
    </row>
    <row r="27" spans="2:13" x14ac:dyDescent="0.2">
      <c r="C27" s="17"/>
      <c r="D27" s="17"/>
      <c r="E27" s="17"/>
      <c r="F27" s="17"/>
      <c r="I27" s="348"/>
      <c r="J27" s="68" t="s">
        <v>726</v>
      </c>
      <c r="K27" s="100" t="s">
        <v>523</v>
      </c>
      <c r="L27" s="51">
        <v>1</v>
      </c>
      <c r="M27" s="58">
        <f t="shared" si="1"/>
        <v>1.1111111111111112E-2</v>
      </c>
    </row>
    <row r="28" spans="2:13" x14ac:dyDescent="0.2">
      <c r="C28" s="23"/>
      <c r="D28" s="23"/>
      <c r="E28" s="132"/>
      <c r="F28" s="133"/>
      <c r="I28" s="348"/>
      <c r="J28" s="68" t="s">
        <v>398</v>
      </c>
      <c r="K28" s="100" t="s">
        <v>701</v>
      </c>
      <c r="L28" s="51">
        <v>1</v>
      </c>
      <c r="M28" s="58">
        <f t="shared" si="1"/>
        <v>1.1111111111111112E-2</v>
      </c>
    </row>
    <row r="29" spans="2:13" ht="13.5" thickBot="1" x14ac:dyDescent="0.25">
      <c r="C29" s="316" t="s">
        <v>885</v>
      </c>
      <c r="D29" s="316"/>
      <c r="E29" s="316"/>
      <c r="F29" s="316"/>
      <c r="G29" s="316"/>
      <c r="H29" s="104"/>
      <c r="I29" s="348"/>
      <c r="J29" s="68" t="s">
        <v>730</v>
      </c>
      <c r="K29" s="100" t="s">
        <v>703</v>
      </c>
      <c r="L29" s="51">
        <v>1</v>
      </c>
      <c r="M29" s="58">
        <f t="shared" si="1"/>
        <v>1.1111111111111112E-2</v>
      </c>
    </row>
    <row r="30" spans="2:13" ht="26.25" thickBot="1" x14ac:dyDescent="0.25">
      <c r="C30" s="153" t="s">
        <v>717</v>
      </c>
      <c r="D30" s="154" t="s">
        <v>720</v>
      </c>
      <c r="E30" s="275" t="s">
        <v>333</v>
      </c>
      <c r="F30" s="276" t="s">
        <v>334</v>
      </c>
      <c r="I30" s="59"/>
      <c r="J30" s="245"/>
      <c r="K30" s="308"/>
      <c r="L30" s="60">
        <f>SUM(L4:L29)</f>
        <v>90</v>
      </c>
      <c r="M30" s="84">
        <f>SUM(M4:M29)</f>
        <v>0.99999999999999978</v>
      </c>
    </row>
    <row r="31" spans="2:13" ht="102" x14ac:dyDescent="0.2">
      <c r="C31" s="100" t="s">
        <v>710</v>
      </c>
      <c r="D31" s="68" t="s">
        <v>719</v>
      </c>
      <c r="E31" s="192">
        <v>17</v>
      </c>
      <c r="F31" s="182">
        <f>E31/$E$37</f>
        <v>0.44736842105263158</v>
      </c>
    </row>
    <row r="32" spans="2:13" x14ac:dyDescent="0.2">
      <c r="C32" s="100" t="s">
        <v>871</v>
      </c>
      <c r="D32" s="68" t="s">
        <v>872</v>
      </c>
      <c r="E32" s="192">
        <v>3</v>
      </c>
      <c r="F32" s="182">
        <f>E32/$E$37</f>
        <v>7.8947368421052627E-2</v>
      </c>
    </row>
    <row r="33" spans="3:6" ht="51" x14ac:dyDescent="0.2">
      <c r="C33" s="100" t="s">
        <v>740</v>
      </c>
      <c r="D33" s="68" t="s">
        <v>709</v>
      </c>
      <c r="E33" s="192">
        <v>9</v>
      </c>
      <c r="F33" s="182">
        <f>E33/$E$37</f>
        <v>0.23684210526315788</v>
      </c>
    </row>
    <row r="34" spans="3:6" ht="25.5" x14ac:dyDescent="0.2">
      <c r="C34" s="100" t="s">
        <v>724</v>
      </c>
      <c r="D34" s="68" t="s">
        <v>735</v>
      </c>
      <c r="E34" s="192">
        <v>4</v>
      </c>
      <c r="F34" s="182">
        <f>E34/$E$37</f>
        <v>0.10526315789473684</v>
      </c>
    </row>
    <row r="35" spans="3:6" x14ac:dyDescent="0.2">
      <c r="C35" s="100" t="s">
        <v>733</v>
      </c>
      <c r="D35" s="68" t="s">
        <v>534</v>
      </c>
      <c r="E35" s="192">
        <v>3</v>
      </c>
      <c r="F35" s="182">
        <f>E35/$E$37</f>
        <v>7.8947368421052627E-2</v>
      </c>
    </row>
    <row r="36" spans="3:6" x14ac:dyDescent="0.2">
      <c r="C36" s="100" t="s">
        <v>723</v>
      </c>
      <c r="D36" s="68" t="s">
        <v>533</v>
      </c>
      <c r="E36" s="192">
        <v>2</v>
      </c>
      <c r="F36" s="182">
        <f>E36/E37</f>
        <v>5.2631578947368418E-2</v>
      </c>
    </row>
    <row r="37" spans="3:6" x14ac:dyDescent="0.2">
      <c r="C37" s="100"/>
      <c r="D37" s="100"/>
      <c r="E37" s="192">
        <f>SUM(E31:E36)</f>
        <v>38</v>
      </c>
      <c r="F37" s="182">
        <f>SUM(F31:F36)</f>
        <v>1</v>
      </c>
    </row>
    <row r="39" spans="3:6" ht="13.5" thickBot="1" x14ac:dyDescent="0.25">
      <c r="C39" s="316" t="s">
        <v>886</v>
      </c>
      <c r="D39" s="316"/>
      <c r="E39" s="316"/>
      <c r="F39" s="316"/>
    </row>
    <row r="40" spans="3:6" x14ac:dyDescent="0.2">
      <c r="C40" s="279" t="s">
        <v>674</v>
      </c>
      <c r="D40" s="144" t="s">
        <v>453</v>
      </c>
      <c r="E40" s="275" t="s">
        <v>333</v>
      </c>
      <c r="F40" s="276" t="s">
        <v>334</v>
      </c>
    </row>
    <row r="41" spans="3:6" ht="63.75" x14ac:dyDescent="0.2">
      <c r="C41" s="280" t="s">
        <v>667</v>
      </c>
      <c r="D41" s="68" t="s">
        <v>698</v>
      </c>
      <c r="E41" s="192">
        <v>13</v>
      </c>
      <c r="F41" s="281">
        <f t="shared" ref="F41:F49" si="2">E41/$E$50</f>
        <v>0.21666666666666667</v>
      </c>
    </row>
    <row r="42" spans="3:6" ht="45" customHeight="1" x14ac:dyDescent="0.2">
      <c r="C42" s="278" t="s">
        <v>537</v>
      </c>
      <c r="D42" s="270" t="s">
        <v>668</v>
      </c>
      <c r="E42" s="277">
        <v>13</v>
      </c>
      <c r="F42" s="281">
        <f t="shared" si="2"/>
        <v>0.21666666666666667</v>
      </c>
    </row>
    <row r="43" spans="3:6" x14ac:dyDescent="0.2">
      <c r="C43" s="278" t="s">
        <v>538</v>
      </c>
      <c r="D43" s="270" t="s">
        <v>669</v>
      </c>
      <c r="E43" s="192">
        <v>2</v>
      </c>
      <c r="F43" s="281">
        <f t="shared" si="2"/>
        <v>3.3333333333333333E-2</v>
      </c>
    </row>
    <row r="44" spans="3:6" ht="26.25" customHeight="1" x14ac:dyDescent="0.2">
      <c r="C44" s="278" t="s">
        <v>540</v>
      </c>
      <c r="D44" s="270" t="s">
        <v>375</v>
      </c>
      <c r="E44" s="277">
        <v>1</v>
      </c>
      <c r="F44" s="281">
        <f t="shared" si="2"/>
        <v>1.6666666666666666E-2</v>
      </c>
    </row>
    <row r="45" spans="3:6" ht="12.75" customHeight="1" x14ac:dyDescent="0.2">
      <c r="C45" s="278" t="s">
        <v>536</v>
      </c>
      <c r="D45" s="270" t="s">
        <v>523</v>
      </c>
      <c r="E45" s="192">
        <v>1</v>
      </c>
      <c r="F45" s="281">
        <f t="shared" si="2"/>
        <v>1.6666666666666666E-2</v>
      </c>
    </row>
    <row r="46" spans="3:6" x14ac:dyDescent="0.2">
      <c r="C46" s="278" t="s">
        <v>535</v>
      </c>
      <c r="D46" s="270" t="s">
        <v>376</v>
      </c>
      <c r="E46" s="192">
        <v>1</v>
      </c>
      <c r="F46" s="281">
        <f t="shared" si="2"/>
        <v>1.6666666666666666E-2</v>
      </c>
    </row>
    <row r="47" spans="3:6" x14ac:dyDescent="0.2">
      <c r="C47" s="280" t="s">
        <v>539</v>
      </c>
      <c r="D47" s="100" t="s">
        <v>574</v>
      </c>
      <c r="E47" s="192">
        <v>1</v>
      </c>
      <c r="F47" s="281">
        <f t="shared" si="2"/>
        <v>1.6666666666666666E-2</v>
      </c>
    </row>
    <row r="48" spans="3:6" x14ac:dyDescent="0.2">
      <c r="C48" s="52"/>
      <c r="D48" s="100" t="s">
        <v>418</v>
      </c>
      <c r="E48" s="282">
        <f>SUM(E41:E47)</f>
        <v>32</v>
      </c>
      <c r="F48" s="281">
        <f t="shared" si="2"/>
        <v>0.53333333333333333</v>
      </c>
    </row>
    <row r="49" spans="3:6" x14ac:dyDescent="0.2">
      <c r="C49" s="280" t="s">
        <v>393</v>
      </c>
      <c r="D49" s="100"/>
      <c r="E49" s="192">
        <v>28</v>
      </c>
      <c r="F49" s="281">
        <f t="shared" si="2"/>
        <v>0.46666666666666667</v>
      </c>
    </row>
    <row r="50" spans="3:6" ht="13.5" thickBot="1" x14ac:dyDescent="0.25">
      <c r="C50" s="283"/>
      <c r="D50" s="210" t="s">
        <v>335</v>
      </c>
      <c r="E50" s="284">
        <f>E48+E49</f>
        <v>60</v>
      </c>
      <c r="F50" s="285">
        <f>F48+F49</f>
        <v>1</v>
      </c>
    </row>
    <row r="51" spans="3:6" x14ac:dyDescent="0.2">
      <c r="C51" s="23"/>
      <c r="D51" s="23"/>
      <c r="E51" s="286"/>
    </row>
    <row r="52" spans="3:6" ht="26.25" thickBot="1" x14ac:dyDescent="0.25">
      <c r="C52" s="23" t="s">
        <v>887</v>
      </c>
      <c r="D52" s="17"/>
      <c r="E52" s="23"/>
      <c r="F52" s="23"/>
    </row>
    <row r="53" spans="3:6" x14ac:dyDescent="0.2">
      <c r="C53" s="279" t="s">
        <v>672</v>
      </c>
      <c r="D53" s="144" t="s">
        <v>453</v>
      </c>
      <c r="E53" s="287" t="s">
        <v>333</v>
      </c>
      <c r="F53" s="288" t="s">
        <v>334</v>
      </c>
    </row>
    <row r="54" spans="3:6" ht="38.25" x14ac:dyDescent="0.2">
      <c r="C54" s="278" t="s">
        <v>673</v>
      </c>
      <c r="D54" s="100" t="s">
        <v>541</v>
      </c>
      <c r="E54" s="192">
        <v>10</v>
      </c>
      <c r="F54" s="289">
        <f>E54/E56</f>
        <v>0.16666666666666666</v>
      </c>
    </row>
    <row r="55" spans="3:6" x14ac:dyDescent="0.2">
      <c r="C55" s="278" t="s">
        <v>393</v>
      </c>
      <c r="D55" s="100" t="s">
        <v>20</v>
      </c>
      <c r="E55" s="192">
        <f>60-E54</f>
        <v>50</v>
      </c>
      <c r="F55" s="289">
        <f>E55/E56</f>
        <v>0.83333333333333337</v>
      </c>
    </row>
    <row r="56" spans="3:6" ht="13.5" thickBot="1" x14ac:dyDescent="0.25">
      <c r="C56" s="185"/>
      <c r="D56" s="210" t="s">
        <v>335</v>
      </c>
      <c r="E56" s="199">
        <f>E55+E54</f>
        <v>60</v>
      </c>
      <c r="F56" s="200">
        <f>F55+F54</f>
        <v>1</v>
      </c>
    </row>
    <row r="57" spans="3:6" x14ac:dyDescent="0.2">
      <c r="C57" s="23"/>
      <c r="D57" s="23"/>
    </row>
    <row r="58" spans="3:6" x14ac:dyDescent="0.2">
      <c r="C58" s="23"/>
      <c r="D58" s="23"/>
    </row>
    <row r="59" spans="3:6" x14ac:dyDescent="0.2">
      <c r="C59" s="23"/>
      <c r="D59" s="23"/>
    </row>
    <row r="60" spans="3:6" x14ac:dyDescent="0.2">
      <c r="C60" s="23"/>
      <c r="D60" s="23"/>
    </row>
    <row r="61" spans="3:6" x14ac:dyDescent="0.2">
      <c r="C61" s="23"/>
      <c r="D61" s="23"/>
    </row>
    <row r="62" spans="3:6" x14ac:dyDescent="0.2">
      <c r="C62" s="23"/>
      <c r="D62" s="23"/>
    </row>
  </sheetData>
  <mergeCells count="8">
    <mergeCell ref="J2:K2"/>
    <mergeCell ref="C2:G2"/>
    <mergeCell ref="C29:G29"/>
    <mergeCell ref="C39:F39"/>
    <mergeCell ref="I24:I29"/>
    <mergeCell ref="I5:I10"/>
    <mergeCell ref="I11:I15"/>
    <mergeCell ref="I16:I2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8425D-572F-4711-9C26-0B2CDF35E43A}">
  <sheetPr>
    <tabColor theme="7"/>
  </sheetPr>
  <dimension ref="B1:E37"/>
  <sheetViews>
    <sheetView zoomScale="70" zoomScaleNormal="70" workbookViewId="0">
      <selection activeCell="B18" sqref="B18"/>
    </sheetView>
  </sheetViews>
  <sheetFormatPr defaultRowHeight="15" x14ac:dyDescent="0.25"/>
  <cols>
    <col min="2" max="2" width="44.7109375" style="66" customWidth="1"/>
    <col min="3" max="3" width="44.140625" style="66" customWidth="1"/>
    <col min="4" max="4" width="18.28515625" style="137" customWidth="1"/>
    <col min="5" max="5" width="18.28515625" style="306" customWidth="1"/>
    <col min="10" max="10" width="40.140625" customWidth="1"/>
    <col min="11" max="11" width="30.7109375" customWidth="1"/>
  </cols>
  <sheetData>
    <row r="1" spans="2:5" ht="15.75" thickBot="1" x14ac:dyDescent="0.3">
      <c r="B1" s="316" t="s">
        <v>889</v>
      </c>
      <c r="C1" s="316"/>
      <c r="E1" s="139"/>
    </row>
    <row r="2" spans="2:5" x14ac:dyDescent="0.25">
      <c r="B2" s="291" t="s">
        <v>853</v>
      </c>
      <c r="C2" s="302" t="s">
        <v>453</v>
      </c>
      <c r="D2" s="292" t="s">
        <v>545</v>
      </c>
      <c r="E2" s="304" t="s">
        <v>334</v>
      </c>
    </row>
    <row r="3" spans="2:5" ht="120" x14ac:dyDescent="0.25">
      <c r="B3" s="313" t="s">
        <v>543</v>
      </c>
      <c r="C3" s="135" t="s">
        <v>767</v>
      </c>
      <c r="D3" s="138">
        <v>13</v>
      </c>
      <c r="E3" s="305">
        <f>D3/D35</f>
        <v>0.19117647058823528</v>
      </c>
    </row>
    <row r="4" spans="2:5" ht="45" x14ac:dyDescent="0.25">
      <c r="B4" s="313" t="s">
        <v>546</v>
      </c>
      <c r="C4" s="135" t="s">
        <v>764</v>
      </c>
      <c r="D4" s="138">
        <v>6</v>
      </c>
      <c r="E4" s="305">
        <f>D4/D35</f>
        <v>8.8235294117647065E-2</v>
      </c>
    </row>
    <row r="5" spans="2:5" ht="30" x14ac:dyDescent="0.25">
      <c r="B5" s="313" t="s">
        <v>544</v>
      </c>
      <c r="C5" s="135" t="s">
        <v>775</v>
      </c>
      <c r="D5" s="138">
        <v>4</v>
      </c>
      <c r="E5" s="305">
        <f>D5/D35</f>
        <v>5.8823529411764705E-2</v>
      </c>
    </row>
    <row r="6" spans="2:5" ht="30" x14ac:dyDescent="0.25">
      <c r="B6" s="313" t="s">
        <v>750</v>
      </c>
      <c r="C6" s="135" t="s">
        <v>780</v>
      </c>
      <c r="D6" s="138">
        <v>3</v>
      </c>
      <c r="E6" s="305">
        <f>D6/D35</f>
        <v>4.4117647058823532E-2</v>
      </c>
    </row>
    <row r="7" spans="2:5" ht="30" x14ac:dyDescent="0.25">
      <c r="B7" s="313" t="s">
        <v>749</v>
      </c>
      <c r="C7" s="135" t="s">
        <v>753</v>
      </c>
      <c r="D7" s="138">
        <v>3</v>
      </c>
      <c r="E7" s="305">
        <f>D7/D35</f>
        <v>4.4117647058823532E-2</v>
      </c>
    </row>
    <row r="8" spans="2:5" ht="30" x14ac:dyDescent="0.25">
      <c r="B8" s="313" t="s">
        <v>547</v>
      </c>
      <c r="C8" s="135" t="s">
        <v>758</v>
      </c>
      <c r="D8" s="138">
        <v>3</v>
      </c>
      <c r="E8" s="305">
        <f>D8/D35</f>
        <v>4.4117647058823532E-2</v>
      </c>
    </row>
    <row r="9" spans="2:5" x14ac:dyDescent="0.25">
      <c r="B9" s="313" t="s">
        <v>548</v>
      </c>
      <c r="C9" s="135" t="s">
        <v>554</v>
      </c>
      <c r="D9" s="138">
        <v>2</v>
      </c>
      <c r="E9" s="305">
        <f>D9/D35</f>
        <v>2.9411764705882353E-2</v>
      </c>
    </row>
    <row r="10" spans="2:5" x14ac:dyDescent="0.25">
      <c r="B10" s="313" t="s">
        <v>771</v>
      </c>
      <c r="C10" s="135" t="s">
        <v>754</v>
      </c>
      <c r="D10" s="138">
        <v>2</v>
      </c>
      <c r="E10" s="305">
        <f>D10/D35</f>
        <v>2.9411764705882353E-2</v>
      </c>
    </row>
    <row r="11" spans="2:5" ht="30" x14ac:dyDescent="0.25">
      <c r="B11" s="313" t="s">
        <v>772</v>
      </c>
      <c r="C11" s="135" t="s">
        <v>751</v>
      </c>
      <c r="D11" s="138">
        <v>2</v>
      </c>
      <c r="E11" s="305">
        <f>D11/D35</f>
        <v>2.9411764705882353E-2</v>
      </c>
    </row>
    <row r="12" spans="2:5" x14ac:dyDescent="0.25">
      <c r="B12" s="313" t="s">
        <v>778</v>
      </c>
      <c r="C12" s="135" t="s">
        <v>754</v>
      </c>
      <c r="D12" s="138">
        <v>2</v>
      </c>
      <c r="E12" s="305">
        <f>D12/D35</f>
        <v>2.9411764705882353E-2</v>
      </c>
    </row>
    <row r="13" spans="2:5" x14ac:dyDescent="0.25">
      <c r="B13" s="313" t="s">
        <v>891</v>
      </c>
      <c r="C13" s="135" t="s">
        <v>762</v>
      </c>
      <c r="D13" s="138">
        <v>2</v>
      </c>
      <c r="E13" s="305">
        <f>D13/D35</f>
        <v>2.9411764705882353E-2</v>
      </c>
    </row>
    <row r="14" spans="2:5" x14ac:dyDescent="0.25">
      <c r="B14" s="313" t="s">
        <v>556</v>
      </c>
      <c r="C14" s="135" t="s">
        <v>796</v>
      </c>
      <c r="D14" s="138">
        <v>2</v>
      </c>
      <c r="E14" s="305">
        <f>D14/D35</f>
        <v>2.9411764705882353E-2</v>
      </c>
    </row>
    <row r="15" spans="2:5" ht="30" x14ac:dyDescent="0.25">
      <c r="B15" s="313" t="s">
        <v>776</v>
      </c>
      <c r="C15" s="135" t="s">
        <v>777</v>
      </c>
      <c r="D15" s="138">
        <v>2</v>
      </c>
      <c r="E15" s="305">
        <f>D15/D35</f>
        <v>2.9411764705882353E-2</v>
      </c>
    </row>
    <row r="16" spans="2:5" ht="30" x14ac:dyDescent="0.25">
      <c r="B16" s="313" t="s">
        <v>779</v>
      </c>
      <c r="C16" s="135" t="s">
        <v>751</v>
      </c>
      <c r="D16" s="138">
        <v>2</v>
      </c>
      <c r="E16" s="305">
        <f>D16/D35</f>
        <v>2.9411764705882353E-2</v>
      </c>
    </row>
    <row r="17" spans="2:5" x14ac:dyDescent="0.25">
      <c r="B17" s="313" t="s">
        <v>773</v>
      </c>
      <c r="C17" s="135" t="s">
        <v>765</v>
      </c>
      <c r="D17" s="138">
        <v>2</v>
      </c>
      <c r="E17" s="305">
        <f>D17/D35</f>
        <v>2.9411764705882353E-2</v>
      </c>
    </row>
    <row r="18" spans="2:5" x14ac:dyDescent="0.25">
      <c r="B18" s="313" t="s">
        <v>555</v>
      </c>
      <c r="C18" s="135" t="s">
        <v>762</v>
      </c>
      <c r="D18" s="138">
        <v>2</v>
      </c>
      <c r="E18" s="305">
        <f>D18/D35</f>
        <v>2.9411764705882353E-2</v>
      </c>
    </row>
    <row r="19" spans="2:5" x14ac:dyDescent="0.25">
      <c r="B19" s="313" t="s">
        <v>766</v>
      </c>
      <c r="C19" s="135" t="s">
        <v>472</v>
      </c>
      <c r="D19" s="138">
        <v>1</v>
      </c>
      <c r="E19" s="305">
        <f>D19/D35</f>
        <v>1.4705882352941176E-2</v>
      </c>
    </row>
    <row r="20" spans="2:5" x14ac:dyDescent="0.25">
      <c r="B20" s="313" t="s">
        <v>774</v>
      </c>
      <c r="C20" s="135" t="s">
        <v>371</v>
      </c>
      <c r="D20" s="138">
        <v>1</v>
      </c>
      <c r="E20" s="305">
        <f>D20/D35</f>
        <v>1.4705882352941176E-2</v>
      </c>
    </row>
    <row r="21" spans="2:5" x14ac:dyDescent="0.25">
      <c r="B21" s="313" t="s">
        <v>768</v>
      </c>
      <c r="C21" s="135" t="s">
        <v>477</v>
      </c>
      <c r="D21" s="138">
        <v>1</v>
      </c>
      <c r="E21" s="305">
        <f>D21/D35</f>
        <v>1.4705882352941176E-2</v>
      </c>
    </row>
    <row r="22" spans="2:5" x14ac:dyDescent="0.25">
      <c r="B22" s="313" t="s">
        <v>759</v>
      </c>
      <c r="C22" s="135" t="s">
        <v>382</v>
      </c>
      <c r="D22" s="138">
        <v>1</v>
      </c>
      <c r="E22" s="305">
        <f>D22/D35</f>
        <v>1.4705882352941176E-2</v>
      </c>
    </row>
    <row r="23" spans="2:5" x14ac:dyDescent="0.25">
      <c r="B23" s="313" t="s">
        <v>760</v>
      </c>
      <c r="C23" s="135" t="s">
        <v>382</v>
      </c>
      <c r="D23" s="138">
        <v>1</v>
      </c>
      <c r="E23" s="305">
        <f>D23/D35</f>
        <v>1.4705882352941176E-2</v>
      </c>
    </row>
    <row r="24" spans="2:5" x14ac:dyDescent="0.25">
      <c r="B24" s="313" t="s">
        <v>761</v>
      </c>
      <c r="C24" s="135" t="s">
        <v>382</v>
      </c>
      <c r="D24" s="138">
        <v>1</v>
      </c>
      <c r="E24" s="305">
        <f>D24/D35</f>
        <v>1.4705882352941176E-2</v>
      </c>
    </row>
    <row r="25" spans="2:5" x14ac:dyDescent="0.25">
      <c r="B25" s="313" t="s">
        <v>770</v>
      </c>
      <c r="C25" s="135" t="s">
        <v>382</v>
      </c>
      <c r="D25" s="138">
        <v>1</v>
      </c>
      <c r="E25" s="305">
        <f>D25/D35</f>
        <v>1.4705882352941176E-2</v>
      </c>
    </row>
    <row r="26" spans="2:5" x14ac:dyDescent="0.25">
      <c r="B26" s="313" t="s">
        <v>757</v>
      </c>
      <c r="C26" s="135" t="s">
        <v>477</v>
      </c>
      <c r="D26" s="138">
        <v>1</v>
      </c>
      <c r="E26" s="305">
        <f>D26/D35</f>
        <v>1.4705882352941176E-2</v>
      </c>
    </row>
    <row r="27" spans="2:5" x14ac:dyDescent="0.25">
      <c r="B27" s="313" t="s">
        <v>756</v>
      </c>
      <c r="C27" s="135" t="s">
        <v>691</v>
      </c>
      <c r="D27" s="138">
        <v>1</v>
      </c>
      <c r="E27" s="305">
        <f>D27/D35</f>
        <v>1.4705882352941176E-2</v>
      </c>
    </row>
    <row r="28" spans="2:5" x14ac:dyDescent="0.25">
      <c r="B28" s="313" t="s">
        <v>557</v>
      </c>
      <c r="C28" s="135" t="s">
        <v>477</v>
      </c>
      <c r="D28" s="138">
        <v>1</v>
      </c>
      <c r="E28" s="305">
        <f>D28/D35</f>
        <v>1.4705882352941176E-2</v>
      </c>
    </row>
    <row r="29" spans="2:5" x14ac:dyDescent="0.25">
      <c r="B29" s="313" t="s">
        <v>763</v>
      </c>
      <c r="C29" s="135" t="s">
        <v>482</v>
      </c>
      <c r="D29" s="138">
        <v>1</v>
      </c>
      <c r="E29" s="305">
        <f>D29/D35</f>
        <v>1.4705882352941176E-2</v>
      </c>
    </row>
    <row r="30" spans="2:5" x14ac:dyDescent="0.25">
      <c r="B30" s="313" t="s">
        <v>549</v>
      </c>
      <c r="C30" s="135" t="s">
        <v>382</v>
      </c>
      <c r="D30" s="138">
        <v>1</v>
      </c>
      <c r="E30" s="305">
        <f>D30/D35</f>
        <v>1.4705882352941176E-2</v>
      </c>
    </row>
    <row r="31" spans="2:5" x14ac:dyDescent="0.25">
      <c r="B31" s="313" t="s">
        <v>769</v>
      </c>
      <c r="C31" s="135" t="s">
        <v>522</v>
      </c>
      <c r="D31" s="138">
        <v>1</v>
      </c>
      <c r="E31" s="305">
        <f>D31/D35</f>
        <v>1.4705882352941176E-2</v>
      </c>
    </row>
    <row r="32" spans="2:5" x14ac:dyDescent="0.25">
      <c r="B32" s="313" t="s">
        <v>782</v>
      </c>
      <c r="C32" s="135" t="s">
        <v>752</v>
      </c>
      <c r="D32" s="138">
        <v>1</v>
      </c>
      <c r="E32" s="305">
        <f>D32/D35</f>
        <v>1.4705882352941176E-2</v>
      </c>
    </row>
    <row r="33" spans="2:5" x14ac:dyDescent="0.25">
      <c r="B33" s="313" t="s">
        <v>781</v>
      </c>
      <c r="C33" s="135" t="s">
        <v>382</v>
      </c>
      <c r="D33" s="138">
        <v>1</v>
      </c>
      <c r="E33" s="305">
        <f>D33/D35</f>
        <v>1.4705882352941176E-2</v>
      </c>
    </row>
    <row r="34" spans="2:5" x14ac:dyDescent="0.25">
      <c r="B34" s="313" t="s">
        <v>755</v>
      </c>
      <c r="C34" s="135" t="s">
        <v>522</v>
      </c>
      <c r="D34" s="138">
        <v>1</v>
      </c>
      <c r="E34" s="305">
        <f>D34/D35</f>
        <v>1.4705882352941176E-2</v>
      </c>
    </row>
    <row r="35" spans="2:5" ht="15.75" thickBot="1" x14ac:dyDescent="0.3">
      <c r="B35" s="293"/>
      <c r="C35" s="303"/>
      <c r="D35" s="294">
        <f>SUM(D3:D34)</f>
        <v>68</v>
      </c>
      <c r="E35" s="295">
        <f>SUM(E3:E34)</f>
        <v>0.99999999999999922</v>
      </c>
    </row>
    <row r="36" spans="2:5" x14ac:dyDescent="0.25">
      <c r="E36" s="139"/>
    </row>
    <row r="37" spans="2:5" x14ac:dyDescent="0.25">
      <c r="E37" s="139"/>
    </row>
  </sheetData>
  <mergeCells count="1">
    <mergeCell ref="B1:C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9E9C0-3956-4C64-A851-97BA34D73373}">
  <sheetPr>
    <tabColor theme="8"/>
  </sheetPr>
  <dimension ref="C2:G19"/>
  <sheetViews>
    <sheetView zoomScale="70" zoomScaleNormal="70" workbookViewId="0">
      <selection activeCell="G10" sqref="G10:G15"/>
    </sheetView>
  </sheetViews>
  <sheetFormatPr defaultRowHeight="15" x14ac:dyDescent="0.25"/>
  <cols>
    <col min="3" max="3" width="9.140625" style="296"/>
    <col min="4" max="5" width="28.5703125" style="23" customWidth="1"/>
    <col min="6" max="6" width="18.28515625" style="148" customWidth="1"/>
    <col min="7" max="7" width="18.28515625" style="23" customWidth="1"/>
  </cols>
  <sheetData>
    <row r="2" spans="3:7" ht="15.75" customHeight="1" thickBot="1" x14ac:dyDescent="0.3">
      <c r="D2" s="316" t="s">
        <v>890</v>
      </c>
      <c r="E2" s="316"/>
    </row>
    <row r="3" spans="3:7" ht="44.25" customHeight="1" x14ac:dyDescent="0.25">
      <c r="C3" s="297"/>
      <c r="D3" s="298" t="s">
        <v>854</v>
      </c>
      <c r="E3" s="298" t="s">
        <v>453</v>
      </c>
      <c r="F3" s="106" t="s">
        <v>333</v>
      </c>
      <c r="G3" s="107" t="s">
        <v>334</v>
      </c>
    </row>
    <row r="4" spans="3:7" ht="39" x14ac:dyDescent="0.25">
      <c r="C4" s="348" t="s">
        <v>784</v>
      </c>
      <c r="D4" s="68" t="s">
        <v>785</v>
      </c>
      <c r="E4" s="68" t="s">
        <v>790</v>
      </c>
      <c r="F4" s="76">
        <v>3</v>
      </c>
      <c r="G4" s="85">
        <f>F4/F17</f>
        <v>0.05</v>
      </c>
    </row>
    <row r="5" spans="3:7" x14ac:dyDescent="0.25">
      <c r="C5" s="348"/>
      <c r="D5" s="68" t="s">
        <v>786</v>
      </c>
      <c r="E5" s="68" t="s">
        <v>573</v>
      </c>
      <c r="F5" s="76">
        <v>1</v>
      </c>
      <c r="G5" s="85">
        <f>F5/F17</f>
        <v>1.6666666666666666E-2</v>
      </c>
    </row>
    <row r="6" spans="3:7" ht="77.25" customHeight="1" x14ac:dyDescent="0.25">
      <c r="C6" s="348"/>
      <c r="D6" s="68" t="s">
        <v>787</v>
      </c>
      <c r="E6" s="68" t="s">
        <v>791</v>
      </c>
      <c r="F6" s="76">
        <v>3</v>
      </c>
      <c r="G6" s="85">
        <f>F6/F17</f>
        <v>0.05</v>
      </c>
    </row>
    <row r="7" spans="3:7" ht="90" x14ac:dyDescent="0.25">
      <c r="C7" s="348"/>
      <c r="D7" s="68" t="s">
        <v>789</v>
      </c>
      <c r="E7" s="68" t="s">
        <v>793</v>
      </c>
      <c r="F7" s="76">
        <v>9</v>
      </c>
      <c r="G7" s="85">
        <f>F7/F17</f>
        <v>0.15</v>
      </c>
    </row>
    <row r="8" spans="3:7" x14ac:dyDescent="0.25">
      <c r="C8" s="348"/>
      <c r="D8" s="68" t="s">
        <v>792</v>
      </c>
      <c r="E8" s="68" t="s">
        <v>794</v>
      </c>
      <c r="F8" s="76">
        <v>1</v>
      </c>
      <c r="G8" s="85">
        <f>F8/F17</f>
        <v>1.6666666666666666E-2</v>
      </c>
    </row>
    <row r="9" spans="3:7" ht="26.25" x14ac:dyDescent="0.25">
      <c r="C9" s="348"/>
      <c r="D9" s="68" t="s">
        <v>788</v>
      </c>
      <c r="E9" s="68" t="s">
        <v>553</v>
      </c>
      <c r="F9" s="76">
        <v>1</v>
      </c>
      <c r="G9" s="85">
        <f>F9/F17</f>
        <v>1.6666666666666666E-2</v>
      </c>
    </row>
    <row r="10" spans="3:7" ht="26.25" customHeight="1" x14ac:dyDescent="0.25">
      <c r="C10" s="352" t="s">
        <v>514</v>
      </c>
      <c r="D10" s="68" t="s">
        <v>852</v>
      </c>
      <c r="E10" s="68" t="s">
        <v>795</v>
      </c>
      <c r="F10" s="76">
        <v>2</v>
      </c>
      <c r="G10" s="85">
        <f>F10/F17</f>
        <v>3.3333333333333333E-2</v>
      </c>
    </row>
    <row r="11" spans="3:7" x14ac:dyDescent="0.25">
      <c r="C11" s="352"/>
      <c r="D11" s="100" t="s">
        <v>550</v>
      </c>
      <c r="E11" s="100" t="s">
        <v>380</v>
      </c>
      <c r="F11" s="76">
        <v>1</v>
      </c>
      <c r="G11" s="85">
        <f>F11/F17</f>
        <v>1.6666666666666666E-2</v>
      </c>
    </row>
    <row r="12" spans="3:7" x14ac:dyDescent="0.25">
      <c r="C12" s="352"/>
      <c r="D12" s="100" t="s">
        <v>399</v>
      </c>
      <c r="E12" s="100" t="s">
        <v>481</v>
      </c>
      <c r="F12" s="76">
        <v>1</v>
      </c>
      <c r="G12" s="85">
        <f>F12/F17</f>
        <v>1.6666666666666666E-2</v>
      </c>
    </row>
    <row r="13" spans="3:7" x14ac:dyDescent="0.25">
      <c r="C13" s="352"/>
      <c r="D13" s="100" t="s">
        <v>551</v>
      </c>
      <c r="E13" s="100" t="s">
        <v>552</v>
      </c>
      <c r="F13" s="76">
        <v>1</v>
      </c>
      <c r="G13" s="85">
        <f>F13/F17</f>
        <v>1.6666666666666666E-2</v>
      </c>
    </row>
    <row r="14" spans="3:7" x14ac:dyDescent="0.25">
      <c r="C14" s="352"/>
      <c r="D14" s="100" t="s">
        <v>559</v>
      </c>
      <c r="E14" s="100" t="s">
        <v>558</v>
      </c>
      <c r="F14" s="76">
        <v>1</v>
      </c>
      <c r="G14" s="85">
        <f>F14/F17</f>
        <v>1.6666666666666666E-2</v>
      </c>
    </row>
    <row r="15" spans="3:7" x14ac:dyDescent="0.25">
      <c r="C15" s="352"/>
      <c r="D15" s="100" t="s">
        <v>783</v>
      </c>
      <c r="E15" s="100" t="s">
        <v>529</v>
      </c>
      <c r="F15" s="76">
        <v>1</v>
      </c>
      <c r="G15" s="85">
        <f>F15/F17</f>
        <v>1.6666666666666666E-2</v>
      </c>
    </row>
    <row r="16" spans="3:7" x14ac:dyDescent="0.25">
      <c r="C16" s="352"/>
      <c r="D16" s="100" t="s">
        <v>393</v>
      </c>
      <c r="E16" s="100"/>
      <c r="F16" s="76">
        <v>35</v>
      </c>
      <c r="G16" s="85">
        <f>F16/F17</f>
        <v>0.58333333333333337</v>
      </c>
    </row>
    <row r="17" spans="3:7" ht="15.75" thickBot="1" x14ac:dyDescent="0.3">
      <c r="C17" s="299"/>
      <c r="D17" s="158" t="s">
        <v>335</v>
      </c>
      <c r="E17" s="158"/>
      <c r="F17" s="300">
        <v>60</v>
      </c>
      <c r="G17" s="301">
        <f>SUM(G4:G16)</f>
        <v>1</v>
      </c>
    </row>
    <row r="19" spans="3:7" ht="53.25" customHeight="1" x14ac:dyDescent="0.25"/>
  </sheetData>
  <mergeCells count="3">
    <mergeCell ref="C4:C9"/>
    <mergeCell ref="C10:C16"/>
    <mergeCell ref="D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Article List</vt:lpstr>
      <vt:lpstr>General</vt:lpstr>
      <vt:lpstr>Conceptual</vt:lpstr>
      <vt:lpstr>Objectives</vt:lpstr>
      <vt:lpstr>Methodology</vt:lpstr>
      <vt:lpstr>Context</vt:lpstr>
      <vt:lpstr>Process</vt:lpstr>
      <vt:lpstr>Conditions</vt:lpstr>
      <vt:lpstr>Outcomes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Marie Ensenado</dc:creator>
  <cp:lastModifiedBy>Elena Marie Ensenado</cp:lastModifiedBy>
  <cp:lastPrinted>2022-06-26T18:00:30Z</cp:lastPrinted>
  <dcterms:created xsi:type="dcterms:W3CDTF">2015-06-05T18:17:20Z</dcterms:created>
  <dcterms:modified xsi:type="dcterms:W3CDTF">2023-04-30T20:57:39Z</dcterms:modified>
</cp:coreProperties>
</file>