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al\Dropbox\Public\Research\Final Paper\Supporting Online Material\"/>
    </mc:Choice>
  </mc:AlternateContent>
  <bookViews>
    <workbookView xWindow="0" yWindow="0" windowWidth="12938" windowHeight="8160" firstSheet="26" activeTab="29"/>
  </bookViews>
  <sheets>
    <sheet name="APC_Bladder" sheetId="2" r:id="rId1"/>
    <sheet name="DCC_Bladder" sheetId="3" r:id="rId2"/>
    <sheet name="HRAS_Bladder" sheetId="4" r:id="rId3"/>
    <sheet name="MYC_Bladder" sheetId="5" r:id="rId4"/>
    <sheet name="RB1a_Bladder" sheetId="6" r:id="rId5"/>
    <sheet name="RB1b_Bladder" sheetId="7" r:id="rId6"/>
    <sheet name="RB1c_Bladder" sheetId="8" r:id="rId7"/>
    <sheet name="HRAS_Colon" sheetId="9" r:id="rId8"/>
    <sheet name="MYC_Colon" sheetId="10" r:id="rId9"/>
    <sheet name="APC_Esophogeal" sheetId="11" r:id="rId10"/>
    <sheet name="DCC_Esophogeal" sheetId="12" r:id="rId11"/>
    <sheet name="HRAS_Esophogeal" sheetId="13" r:id="rId12"/>
    <sheet name="MYC_Esophogeal" sheetId="14" r:id="rId13"/>
    <sheet name="RB1a_Esophogeal" sheetId="15" r:id="rId14"/>
    <sheet name="RB1b_Esophogeal" sheetId="16" r:id="rId15"/>
    <sheet name="RB1c_Esophogeal" sheetId="17" r:id="rId16"/>
    <sheet name="APC_HeadNeck" sheetId="18" r:id="rId17"/>
    <sheet name="DCC_HeadNeck" sheetId="19" r:id="rId18"/>
    <sheet name="HRAS_HeadNeck" sheetId="20" r:id="rId19"/>
    <sheet name="MYC_HeadNeck" sheetId="21" r:id="rId20"/>
    <sheet name="RB1a_HeadNeck" sheetId="22" r:id="rId21"/>
    <sheet name="RB1b_HeadNeck" sheetId="23" r:id="rId22"/>
    <sheet name="RB1c_HeadNeck" sheetId="24" r:id="rId23"/>
    <sheet name="APC_Lung" sheetId="25" r:id="rId24"/>
    <sheet name="DCC_Lung" sheetId="26" r:id="rId25"/>
    <sheet name="HRAS_Lung" sheetId="27" r:id="rId26"/>
    <sheet name="MYC_Lung" sheetId="28" r:id="rId27"/>
    <sheet name="RB1a_Lung" sheetId="29" r:id="rId28"/>
    <sheet name="RB1b_Lung" sheetId="30" r:id="rId29"/>
    <sheet name="RB1c_Lung" sheetId="31" r:id="rId3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1" l="1"/>
  <c r="K2" i="31"/>
  <c r="K1" i="30" l="1"/>
  <c r="K2" i="30"/>
  <c r="K1" i="29" l="1"/>
  <c r="K2" i="29"/>
  <c r="K1" i="28" l="1"/>
  <c r="K2" i="28"/>
  <c r="K1" i="27" l="1"/>
  <c r="K2" i="27"/>
  <c r="K1" i="26" l="1"/>
  <c r="K2" i="26"/>
  <c r="K1" i="25" l="1"/>
  <c r="K2" i="25"/>
  <c r="K1" i="24" l="1"/>
  <c r="K2" i="24"/>
  <c r="K1" i="23" l="1"/>
  <c r="K2" i="23"/>
  <c r="K1" i="22" l="1"/>
  <c r="K2" i="22"/>
  <c r="K1" i="21" l="1"/>
  <c r="K2" i="21"/>
  <c r="K1" i="20" l="1"/>
  <c r="K2" i="20"/>
  <c r="K1" i="19" l="1"/>
  <c r="K2" i="19"/>
  <c r="K1" i="18" l="1"/>
  <c r="K2" i="18"/>
  <c r="L1" i="17" l="1"/>
  <c r="J2" i="17"/>
  <c r="L2" i="17"/>
  <c r="J6" i="17"/>
  <c r="J26" i="17"/>
  <c r="J40" i="17"/>
  <c r="J52" i="17"/>
  <c r="J62" i="17"/>
  <c r="J67" i="17"/>
  <c r="J73" i="17"/>
  <c r="J75" i="17"/>
  <c r="J90" i="17"/>
  <c r="J107" i="17"/>
  <c r="L1" i="16" l="1"/>
  <c r="L2" i="16"/>
  <c r="J4" i="16"/>
  <c r="J7" i="16"/>
  <c r="J13" i="16"/>
  <c r="J17" i="16"/>
  <c r="J21" i="16"/>
  <c r="J32" i="16"/>
  <c r="J36" i="16"/>
  <c r="J42" i="16"/>
  <c r="J46" i="16"/>
  <c r="J47" i="16"/>
  <c r="J49" i="16"/>
  <c r="J62" i="16"/>
  <c r="J72" i="16"/>
  <c r="L1" i="15" l="1"/>
  <c r="L2" i="15"/>
  <c r="J23" i="15"/>
  <c r="J27" i="15"/>
  <c r="J29" i="15"/>
  <c r="J37" i="15"/>
  <c r="J40" i="15"/>
  <c r="J45" i="15"/>
  <c r="J56" i="15"/>
  <c r="J57" i="15"/>
  <c r="J64" i="15"/>
  <c r="J66" i="15"/>
  <c r="J85" i="15"/>
  <c r="J105" i="15"/>
  <c r="J107" i="15"/>
  <c r="J110" i="15"/>
  <c r="J124" i="15"/>
  <c r="J125" i="15"/>
  <c r="J127" i="15"/>
  <c r="M1" i="14" l="1"/>
  <c r="J2" i="14"/>
  <c r="M2" i="14"/>
  <c r="J3" i="14"/>
  <c r="J4" i="14"/>
  <c r="J5" i="14"/>
  <c r="J9" i="14"/>
  <c r="J12" i="14"/>
  <c r="J13" i="14"/>
  <c r="J14" i="14"/>
  <c r="J18" i="14"/>
  <c r="J20" i="14"/>
  <c r="J21" i="14"/>
  <c r="J22" i="14"/>
  <c r="J23" i="14"/>
  <c r="J26" i="14"/>
  <c r="J28" i="14"/>
  <c r="J30" i="14"/>
  <c r="J31" i="14"/>
  <c r="J32" i="14"/>
  <c r="J33" i="14"/>
  <c r="J35" i="14"/>
  <c r="J37" i="14"/>
  <c r="J38" i="14"/>
  <c r="J39" i="14"/>
  <c r="J40" i="14"/>
  <c r="J43" i="14"/>
  <c r="J44" i="14"/>
  <c r="J48" i="14"/>
  <c r="J49" i="14"/>
  <c r="J50" i="14"/>
  <c r="J52" i="14"/>
  <c r="J54" i="14"/>
  <c r="J56" i="14"/>
  <c r="J58" i="14"/>
  <c r="J60" i="14"/>
  <c r="J61" i="14"/>
  <c r="J62" i="14"/>
  <c r="J66" i="14"/>
  <c r="J70" i="14"/>
  <c r="J72" i="14"/>
  <c r="J73" i="14"/>
  <c r="J83" i="14"/>
  <c r="J84" i="14"/>
  <c r="J85" i="14"/>
  <c r="J86" i="14"/>
  <c r="J88" i="14"/>
  <c r="J89" i="14"/>
  <c r="J90" i="14"/>
  <c r="J91" i="14"/>
  <c r="J93" i="14"/>
  <c r="J98" i="14"/>
  <c r="J99" i="14"/>
  <c r="J101" i="14"/>
  <c r="J102" i="14"/>
  <c r="J109" i="14"/>
  <c r="J110" i="14"/>
  <c r="J117" i="14"/>
  <c r="J120" i="14"/>
  <c r="J121" i="14"/>
  <c r="J123" i="14"/>
  <c r="J124" i="14"/>
  <c r="J127" i="14"/>
  <c r="J128" i="14"/>
  <c r="J129" i="14"/>
  <c r="J132" i="14"/>
  <c r="J133" i="14"/>
  <c r="J134" i="14"/>
  <c r="J139" i="14"/>
  <c r="J140" i="14"/>
  <c r="J142" i="14"/>
  <c r="L1" i="13" l="1"/>
  <c r="L2" i="13"/>
  <c r="J3" i="13"/>
  <c r="J4" i="13"/>
  <c r="J7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7" i="13"/>
  <c r="J29" i="13"/>
  <c r="J30" i="13"/>
  <c r="J31" i="13"/>
  <c r="J34" i="13"/>
  <c r="J35" i="13"/>
  <c r="J39" i="13"/>
  <c r="J40" i="13"/>
  <c r="J41" i="13"/>
  <c r="J43" i="13"/>
  <c r="J44" i="13"/>
  <c r="J48" i="13"/>
  <c r="J50" i="13"/>
  <c r="J52" i="13"/>
  <c r="J53" i="13"/>
  <c r="J54" i="13"/>
  <c r="J57" i="13"/>
  <c r="J58" i="13"/>
  <c r="J60" i="13"/>
  <c r="J61" i="13"/>
  <c r="J63" i="13"/>
  <c r="J64" i="13"/>
  <c r="J65" i="13"/>
  <c r="J66" i="13"/>
  <c r="J67" i="13"/>
  <c r="J71" i="13"/>
  <c r="J73" i="13"/>
  <c r="J75" i="13"/>
  <c r="J76" i="13"/>
  <c r="J77" i="13"/>
  <c r="J78" i="13"/>
  <c r="J79" i="13"/>
  <c r="J80" i="13"/>
  <c r="J82" i="13"/>
  <c r="J83" i="13"/>
  <c r="J84" i="13"/>
  <c r="J85" i="13"/>
  <c r="J86" i="13"/>
  <c r="J87" i="13"/>
  <c r="J89" i="13"/>
  <c r="J93" i="13"/>
  <c r="J94" i="13"/>
  <c r="J95" i="13"/>
  <c r="J96" i="13"/>
  <c r="J97" i="13"/>
  <c r="J99" i="13"/>
  <c r="J101" i="13"/>
  <c r="J102" i="13"/>
  <c r="J104" i="13"/>
  <c r="J109" i="13"/>
  <c r="J110" i="13"/>
  <c r="J113" i="13"/>
  <c r="J115" i="13"/>
  <c r="J116" i="13"/>
  <c r="J118" i="13"/>
  <c r="J119" i="13"/>
  <c r="J120" i="13"/>
  <c r="J122" i="13"/>
  <c r="J127" i="13"/>
  <c r="J128" i="13"/>
  <c r="J132" i="13"/>
  <c r="J133" i="13"/>
  <c r="J134" i="13"/>
  <c r="J137" i="13"/>
  <c r="J142" i="13"/>
  <c r="J143" i="13"/>
  <c r="J144" i="13"/>
  <c r="J145" i="13"/>
  <c r="J146" i="13"/>
  <c r="J147" i="13"/>
  <c r="J148" i="13"/>
  <c r="J150" i="13"/>
  <c r="J151" i="13"/>
  <c r="J152" i="13"/>
  <c r="J153" i="13"/>
  <c r="J155" i="13"/>
  <c r="J159" i="13"/>
  <c r="J162" i="13"/>
  <c r="J163" i="13"/>
  <c r="J165" i="13"/>
  <c r="J166" i="13"/>
  <c r="J170" i="13"/>
  <c r="J171" i="13"/>
  <c r="J172" i="13"/>
  <c r="J174" i="13"/>
  <c r="J175" i="13"/>
  <c r="J176" i="13"/>
  <c r="J177" i="13"/>
  <c r="J178" i="13"/>
  <c r="J180" i="13"/>
  <c r="J182" i="13"/>
  <c r="J187" i="13"/>
  <c r="J188" i="13"/>
  <c r="J189" i="13"/>
  <c r="J190" i="13"/>
  <c r="J191" i="13"/>
  <c r="J192" i="13"/>
  <c r="J195" i="13"/>
  <c r="J196" i="13"/>
  <c r="J197" i="13"/>
  <c r="J198" i="13"/>
  <c r="J199" i="13"/>
  <c r="J202" i="13"/>
  <c r="J205" i="13"/>
  <c r="J206" i="13"/>
  <c r="J207" i="13"/>
  <c r="J208" i="13"/>
  <c r="J211" i="13"/>
  <c r="J212" i="13"/>
  <c r="J214" i="13"/>
  <c r="J215" i="13"/>
  <c r="J217" i="13"/>
  <c r="J219" i="13"/>
  <c r="J222" i="13"/>
  <c r="J227" i="13"/>
  <c r="J228" i="13"/>
  <c r="L1" i="12" l="1"/>
  <c r="L2" i="12"/>
  <c r="J7" i="12"/>
  <c r="J13" i="12"/>
  <c r="J15" i="12"/>
  <c r="J16" i="12"/>
  <c r="J20" i="12"/>
  <c r="J24" i="12"/>
  <c r="J25" i="12"/>
  <c r="J27" i="12"/>
  <c r="J28" i="12"/>
  <c r="J32" i="12"/>
  <c r="J34" i="12"/>
  <c r="J36" i="12"/>
  <c r="J38" i="12"/>
  <c r="J43" i="12"/>
  <c r="J45" i="12"/>
  <c r="J52" i="12"/>
  <c r="J53" i="12"/>
  <c r="J59" i="12"/>
  <c r="J60" i="12"/>
  <c r="J71" i="12"/>
  <c r="J75" i="12"/>
  <c r="J76" i="12"/>
  <c r="J90" i="12"/>
  <c r="J91" i="12"/>
  <c r="J97" i="12"/>
  <c r="J100" i="12"/>
  <c r="M1" i="10" l="1"/>
  <c r="J2" i="10"/>
  <c r="M2" i="10"/>
  <c r="J3" i="10"/>
  <c r="J4" i="10"/>
  <c r="J7" i="10"/>
  <c r="J8" i="10"/>
  <c r="J9" i="10"/>
  <c r="J10" i="10"/>
  <c r="J11" i="10"/>
  <c r="J12" i="10"/>
  <c r="J13" i="10"/>
  <c r="J15" i="10"/>
  <c r="J16" i="10"/>
  <c r="J18" i="10"/>
  <c r="J19" i="10"/>
  <c r="J20" i="10"/>
  <c r="J21" i="10"/>
  <c r="J22" i="10"/>
  <c r="J24" i="10"/>
  <c r="J25" i="10"/>
  <c r="J26" i="10"/>
  <c r="J31" i="10"/>
  <c r="J32" i="10"/>
  <c r="J33" i="10"/>
  <c r="J36" i="10"/>
  <c r="J37" i="10"/>
  <c r="J39" i="10"/>
  <c r="J40" i="10"/>
  <c r="J41" i="10"/>
  <c r="J44" i="10"/>
  <c r="J45" i="10"/>
  <c r="J46" i="10"/>
  <c r="J48" i="10"/>
  <c r="J49" i="10"/>
  <c r="J50" i="10"/>
  <c r="J53" i="10"/>
  <c r="J54" i="10"/>
  <c r="J55" i="10"/>
  <c r="J56" i="10"/>
  <c r="J58" i="10"/>
  <c r="J60" i="10"/>
  <c r="J62" i="10"/>
  <c r="J64" i="10"/>
  <c r="J65" i="10"/>
  <c r="J66" i="10"/>
  <c r="J69" i="10"/>
  <c r="J70" i="10"/>
  <c r="J71" i="10"/>
  <c r="J75" i="10"/>
  <c r="J78" i="10"/>
  <c r="J79" i="10"/>
  <c r="J80" i="10"/>
  <c r="J82" i="10"/>
  <c r="J83" i="10"/>
  <c r="J85" i="10"/>
  <c r="J88" i="10"/>
  <c r="J90" i="10"/>
  <c r="M1" i="9" l="1"/>
  <c r="M2" i="9"/>
  <c r="C3" i="9"/>
  <c r="D3" i="9"/>
  <c r="J3" i="9" s="1"/>
  <c r="C4" i="9"/>
  <c r="D4" i="9"/>
  <c r="J4" i="9"/>
  <c r="C5" i="9"/>
  <c r="D5" i="9"/>
  <c r="J5" i="9"/>
  <c r="C6" i="9"/>
  <c r="D6" i="9"/>
  <c r="J6" i="9" s="1"/>
  <c r="C8" i="9"/>
  <c r="D8" i="9"/>
  <c r="J8" i="9" s="1"/>
  <c r="C9" i="9"/>
  <c r="D9" i="9"/>
  <c r="J9" i="9"/>
  <c r="C10" i="9"/>
  <c r="D10" i="9"/>
  <c r="J10" i="9"/>
  <c r="C11" i="9"/>
  <c r="D11" i="9"/>
  <c r="J11" i="9" s="1"/>
  <c r="C13" i="9"/>
  <c r="D13" i="9"/>
  <c r="J13" i="9" s="1"/>
  <c r="C14" i="9"/>
  <c r="D14" i="9"/>
  <c r="J14" i="9"/>
  <c r="C17" i="9"/>
  <c r="D17" i="9"/>
  <c r="J17" i="9"/>
  <c r="C24" i="9"/>
  <c r="D24" i="9"/>
  <c r="J24" i="9" s="1"/>
  <c r="C25" i="9"/>
  <c r="D25" i="9"/>
  <c r="J25" i="9" s="1"/>
  <c r="C26" i="9"/>
  <c r="D26" i="9"/>
  <c r="J26" i="9"/>
  <c r="C27" i="9"/>
  <c r="D27" i="9"/>
  <c r="J27" i="9"/>
  <c r="C28" i="9"/>
  <c r="D28" i="9"/>
  <c r="J28" i="9" s="1"/>
  <c r="C29" i="9"/>
  <c r="D29" i="9"/>
  <c r="J29" i="9" s="1"/>
  <c r="C30" i="9"/>
  <c r="D30" i="9"/>
  <c r="J30" i="9"/>
  <c r="C31" i="9"/>
  <c r="D31" i="9"/>
  <c r="J31" i="9"/>
  <c r="C32" i="9"/>
  <c r="J32" i="9" s="1"/>
  <c r="D32" i="9"/>
  <c r="C33" i="9"/>
  <c r="D33" i="9"/>
  <c r="J33" i="9" s="1"/>
  <c r="C34" i="9"/>
  <c r="D34" i="9"/>
  <c r="J34" i="9"/>
  <c r="C35" i="9"/>
  <c r="D35" i="9"/>
  <c r="J35" i="9"/>
  <c r="C36" i="9"/>
  <c r="J36" i="9" s="1"/>
  <c r="D36" i="9"/>
  <c r="C37" i="9"/>
  <c r="D37" i="9"/>
  <c r="J37" i="9" s="1"/>
  <c r="C38" i="9"/>
  <c r="D38" i="9"/>
  <c r="J38" i="9"/>
  <c r="C39" i="9"/>
  <c r="D39" i="9"/>
  <c r="J39" i="9"/>
  <c r="C40" i="9"/>
  <c r="J40" i="9" s="1"/>
  <c r="D40" i="9"/>
  <c r="C41" i="9"/>
  <c r="D41" i="9"/>
  <c r="J41" i="9" s="1"/>
  <c r="C42" i="9"/>
  <c r="D42" i="9"/>
  <c r="J42" i="9"/>
  <c r="C43" i="9"/>
  <c r="D43" i="9"/>
  <c r="J43" i="9"/>
  <c r="C44" i="9"/>
  <c r="J44" i="9" s="1"/>
  <c r="D44" i="9"/>
  <c r="C46" i="9"/>
  <c r="D46" i="9"/>
  <c r="J46" i="9" s="1"/>
  <c r="C47" i="9"/>
  <c r="D47" i="9"/>
  <c r="J47" i="9"/>
  <c r="C48" i="9"/>
  <c r="D48" i="9"/>
  <c r="J48" i="9"/>
  <c r="C49" i="9"/>
  <c r="J49" i="9" s="1"/>
  <c r="D49" i="9"/>
  <c r="C50" i="9"/>
  <c r="D50" i="9"/>
  <c r="J50" i="9" s="1"/>
  <c r="C51" i="9"/>
  <c r="D51" i="9"/>
  <c r="J51" i="9"/>
  <c r="C52" i="9"/>
  <c r="D52" i="9"/>
  <c r="J52" i="9"/>
  <c r="C53" i="9"/>
  <c r="J53" i="9" s="1"/>
  <c r="D53" i="9"/>
  <c r="C54" i="9"/>
  <c r="D54" i="9"/>
  <c r="J54" i="9" s="1"/>
  <c r="C55" i="9"/>
  <c r="D55" i="9"/>
  <c r="J55" i="9"/>
  <c r="C56" i="9"/>
  <c r="D56" i="9"/>
  <c r="J56" i="9"/>
  <c r="C57" i="9"/>
  <c r="J57" i="9" s="1"/>
  <c r="D57" i="9"/>
  <c r="C58" i="9"/>
  <c r="D58" i="9"/>
  <c r="J58" i="9" s="1"/>
  <c r="C59" i="9"/>
  <c r="D59" i="9"/>
  <c r="J59" i="9"/>
  <c r="C60" i="9"/>
  <c r="D60" i="9"/>
  <c r="J60" i="9"/>
  <c r="C61" i="9"/>
  <c r="J61" i="9" s="1"/>
  <c r="D61" i="9"/>
  <c r="C63" i="9"/>
  <c r="D63" i="9"/>
  <c r="J63" i="9" s="1"/>
  <c r="C64" i="9"/>
  <c r="D64" i="9"/>
  <c r="J64" i="9"/>
  <c r="C65" i="9"/>
  <c r="D65" i="9"/>
  <c r="J65" i="9"/>
  <c r="C66" i="9"/>
  <c r="J66" i="9" s="1"/>
  <c r="D66" i="9"/>
  <c r="C69" i="9"/>
  <c r="D69" i="9"/>
  <c r="J69" i="9" s="1"/>
  <c r="C70" i="9"/>
  <c r="D70" i="9"/>
  <c r="J70" i="9"/>
  <c r="C71" i="9"/>
  <c r="D71" i="9"/>
  <c r="J71" i="9"/>
  <c r="C72" i="9"/>
  <c r="J72" i="9" s="1"/>
  <c r="D72" i="9"/>
  <c r="C73" i="9"/>
  <c r="D73" i="9"/>
  <c r="J73" i="9" s="1"/>
  <c r="C74" i="9"/>
  <c r="D74" i="9"/>
  <c r="J74" i="9"/>
  <c r="C75" i="9"/>
  <c r="D75" i="9"/>
  <c r="J75" i="9"/>
  <c r="C76" i="9"/>
  <c r="J76" i="9" s="1"/>
  <c r="D76" i="9"/>
  <c r="C77" i="9"/>
  <c r="D77" i="9"/>
  <c r="J77" i="9" s="1"/>
  <c r="C79" i="9"/>
  <c r="D79" i="9"/>
  <c r="J79" i="9"/>
  <c r="C80" i="9"/>
  <c r="D80" i="9"/>
  <c r="J80" i="9"/>
  <c r="C81" i="9"/>
  <c r="J81" i="9" s="1"/>
  <c r="D81" i="9"/>
  <c r="C82" i="9"/>
  <c r="D82" i="9"/>
  <c r="J82" i="9" s="1"/>
  <c r="C83" i="9"/>
  <c r="D83" i="9"/>
  <c r="J83" i="9"/>
  <c r="C84" i="9"/>
  <c r="D84" i="9"/>
  <c r="J84" i="9"/>
  <c r="C85" i="9"/>
  <c r="J85" i="9" s="1"/>
  <c r="D85" i="9"/>
  <c r="C86" i="9"/>
  <c r="D86" i="9"/>
  <c r="J86" i="9" s="1"/>
  <c r="C87" i="9"/>
  <c r="D87" i="9"/>
  <c r="J87" i="9"/>
  <c r="C88" i="9"/>
  <c r="D88" i="9"/>
  <c r="J88" i="9"/>
  <c r="C89" i="9"/>
  <c r="J89" i="9" s="1"/>
  <c r="D89" i="9"/>
  <c r="C90" i="9"/>
  <c r="D90" i="9"/>
  <c r="J90" i="9" s="1"/>
  <c r="C91" i="9"/>
  <c r="D91" i="9"/>
  <c r="J91" i="9"/>
  <c r="C92" i="9"/>
  <c r="D92" i="9"/>
  <c r="J92" i="9"/>
  <c r="C93" i="9"/>
  <c r="J93" i="9" s="1"/>
  <c r="D93" i="9"/>
  <c r="C94" i="9"/>
  <c r="D94" i="9"/>
  <c r="J94" i="9" s="1"/>
  <c r="C95" i="9"/>
  <c r="D95" i="9"/>
  <c r="J95" i="9"/>
  <c r="C98" i="9"/>
  <c r="D98" i="9"/>
  <c r="J98" i="9"/>
  <c r="C99" i="9"/>
  <c r="J99" i="9" s="1"/>
  <c r="D99" i="9"/>
  <c r="C100" i="9"/>
  <c r="D100" i="9"/>
  <c r="J100" i="9" s="1"/>
  <c r="C101" i="9"/>
  <c r="D101" i="9"/>
  <c r="J101" i="9"/>
  <c r="C102" i="9"/>
  <c r="D102" i="9"/>
  <c r="J102" i="9"/>
  <c r="C103" i="9"/>
  <c r="D103" i="9"/>
  <c r="J103" i="9" s="1"/>
  <c r="C104" i="9"/>
  <c r="D104" i="9"/>
  <c r="J104" i="9" s="1"/>
  <c r="C105" i="9"/>
  <c r="D105" i="9"/>
  <c r="J105" i="9"/>
  <c r="C106" i="9"/>
  <c r="D106" i="9"/>
  <c r="J106" i="9"/>
  <c r="C107" i="9"/>
  <c r="J107" i="9" s="1"/>
  <c r="D107" i="9"/>
  <c r="C108" i="9"/>
  <c r="D108" i="9"/>
  <c r="J108" i="9" s="1"/>
  <c r="C110" i="9"/>
  <c r="D110" i="9"/>
  <c r="J110" i="9"/>
  <c r="C112" i="9"/>
  <c r="D112" i="9"/>
  <c r="J112" i="9"/>
  <c r="C113" i="9"/>
  <c r="D113" i="9"/>
  <c r="J113" i="9" s="1"/>
  <c r="C114" i="9"/>
  <c r="D114" i="9"/>
  <c r="J114" i="9" s="1"/>
  <c r="C115" i="9"/>
  <c r="D115" i="9"/>
  <c r="J115" i="9"/>
  <c r="C116" i="9"/>
  <c r="D116" i="9"/>
  <c r="J116" i="9"/>
  <c r="C117" i="9"/>
  <c r="D117" i="9"/>
  <c r="J117" i="9" s="1"/>
  <c r="C118" i="9"/>
  <c r="D118" i="9"/>
  <c r="J118" i="9" s="1"/>
  <c r="C119" i="9"/>
  <c r="D119" i="9"/>
  <c r="J119" i="9"/>
  <c r="C120" i="9"/>
  <c r="D120" i="9"/>
  <c r="J120" i="9"/>
  <c r="C121" i="9"/>
  <c r="D121" i="9"/>
  <c r="J121" i="9" s="1"/>
  <c r="C122" i="9"/>
  <c r="D122" i="9"/>
  <c r="J122" i="9" s="1"/>
  <c r="C123" i="9"/>
  <c r="D123" i="9"/>
  <c r="J123" i="9"/>
  <c r="C124" i="9"/>
  <c r="D124" i="9"/>
  <c r="J124" i="9"/>
  <c r="C125" i="9"/>
  <c r="J125" i="9" s="1"/>
  <c r="D125" i="9"/>
  <c r="C126" i="9"/>
  <c r="D126" i="9"/>
  <c r="J126" i="9" s="1"/>
  <c r="C127" i="9"/>
  <c r="D127" i="9"/>
  <c r="J127" i="9"/>
  <c r="C128" i="9"/>
  <c r="D128" i="9"/>
  <c r="J128" i="9"/>
  <c r="C129" i="9"/>
  <c r="J129" i="9" s="1"/>
  <c r="D129" i="9"/>
  <c r="C131" i="9"/>
  <c r="D131" i="9"/>
  <c r="J131" i="9" s="1"/>
  <c r="C132" i="9"/>
  <c r="D132" i="9"/>
  <c r="J132" i="9"/>
  <c r="C133" i="9"/>
  <c r="D133" i="9"/>
  <c r="J133" i="9"/>
  <c r="C134" i="9"/>
  <c r="J134" i="9" s="1"/>
  <c r="D134" i="9"/>
  <c r="C135" i="9"/>
  <c r="D135" i="9"/>
  <c r="J135" i="9" s="1"/>
  <c r="C136" i="9"/>
  <c r="D136" i="9"/>
  <c r="J136" i="9"/>
  <c r="C137" i="9"/>
  <c r="D137" i="9"/>
  <c r="J137" i="9"/>
  <c r="C138" i="9"/>
  <c r="J138" i="9" s="1"/>
  <c r="D138" i="9"/>
  <c r="C139" i="9"/>
  <c r="D139" i="9"/>
  <c r="J139" i="9" s="1"/>
  <c r="C140" i="9"/>
  <c r="D140" i="9"/>
  <c r="J140" i="9"/>
  <c r="C141" i="9"/>
  <c r="D141" i="9"/>
  <c r="J141" i="9"/>
  <c r="C143" i="9"/>
  <c r="J143" i="9" s="1"/>
  <c r="D143" i="9"/>
  <c r="C144" i="9"/>
  <c r="D144" i="9"/>
  <c r="J144" i="9" s="1"/>
  <c r="C145" i="9"/>
  <c r="D145" i="9"/>
  <c r="J145" i="9"/>
  <c r="C146" i="9"/>
  <c r="D146" i="9"/>
  <c r="J146" i="9"/>
  <c r="C147" i="9"/>
  <c r="J147" i="9" s="1"/>
  <c r="D147" i="9"/>
  <c r="C148" i="9"/>
  <c r="D148" i="9"/>
  <c r="J148" i="9" s="1"/>
  <c r="C149" i="9"/>
  <c r="D149" i="9"/>
  <c r="J149" i="9"/>
  <c r="C150" i="9"/>
  <c r="D150" i="9"/>
  <c r="J150" i="9"/>
  <c r="C151" i="9"/>
  <c r="J151" i="9" s="1"/>
  <c r="D151" i="9"/>
  <c r="C152" i="9"/>
  <c r="D152" i="9"/>
  <c r="J152" i="9" s="1"/>
  <c r="C153" i="9"/>
  <c r="D153" i="9"/>
  <c r="J153" i="9"/>
  <c r="C154" i="9"/>
  <c r="D154" i="9"/>
  <c r="J154" i="9"/>
  <c r="C155" i="9"/>
  <c r="J155" i="9" s="1"/>
  <c r="D155" i="9"/>
  <c r="C156" i="9"/>
  <c r="D156" i="9"/>
  <c r="J156" i="9" s="1"/>
  <c r="C157" i="9"/>
  <c r="D157" i="9"/>
  <c r="J157" i="9"/>
  <c r="C158" i="9"/>
  <c r="D158" i="9"/>
  <c r="J158" i="9"/>
  <c r="C159" i="9"/>
  <c r="J159" i="9" s="1"/>
  <c r="D159" i="9"/>
  <c r="C161" i="9"/>
  <c r="D161" i="9"/>
  <c r="J161" i="9" s="1"/>
  <c r="C164" i="9"/>
  <c r="D164" i="9"/>
  <c r="J164" i="9"/>
  <c r="C166" i="9"/>
  <c r="D166" i="9"/>
  <c r="J166" i="9"/>
  <c r="C168" i="9"/>
  <c r="J168" i="9" s="1"/>
  <c r="D168" i="9"/>
  <c r="C169" i="9"/>
  <c r="D169" i="9"/>
  <c r="J169" i="9" s="1"/>
  <c r="C170" i="9"/>
  <c r="D170" i="9"/>
  <c r="J170" i="9"/>
  <c r="C171" i="9"/>
  <c r="D171" i="9"/>
  <c r="J171" i="9"/>
  <c r="C172" i="9"/>
  <c r="J172" i="9" s="1"/>
  <c r="D172" i="9"/>
  <c r="C173" i="9"/>
  <c r="D173" i="9"/>
  <c r="J173" i="9" s="1"/>
  <c r="C174" i="9"/>
  <c r="D174" i="9"/>
  <c r="J174" i="9"/>
  <c r="C175" i="9"/>
  <c r="D175" i="9"/>
  <c r="J175" i="9"/>
  <c r="C177" i="9"/>
  <c r="J177" i="9" s="1"/>
  <c r="D177" i="9"/>
  <c r="C178" i="9"/>
  <c r="D178" i="9"/>
  <c r="J178" i="9" s="1"/>
  <c r="C179" i="9"/>
  <c r="D179" i="9"/>
  <c r="J179" i="9"/>
  <c r="C180" i="9"/>
  <c r="D180" i="9"/>
  <c r="J180" i="9"/>
  <c r="C181" i="9"/>
  <c r="J181" i="9" s="1"/>
  <c r="D181" i="9"/>
  <c r="C182" i="9"/>
  <c r="D182" i="9"/>
  <c r="J182" i="9" s="1"/>
  <c r="C183" i="9"/>
  <c r="D183" i="9"/>
  <c r="J183" i="9"/>
  <c r="C184" i="9"/>
  <c r="D184" i="9"/>
  <c r="J184" i="9"/>
  <c r="C185" i="9"/>
  <c r="J185" i="9" s="1"/>
  <c r="D185" i="9"/>
  <c r="C186" i="9"/>
  <c r="D186" i="9"/>
  <c r="J186" i="9" s="1"/>
  <c r="C187" i="9"/>
  <c r="D187" i="9"/>
  <c r="J187" i="9"/>
  <c r="C188" i="9"/>
  <c r="D188" i="9"/>
  <c r="J188" i="9"/>
  <c r="C190" i="9"/>
  <c r="J190" i="9" s="1"/>
  <c r="D190" i="9"/>
  <c r="C191" i="9"/>
  <c r="D191" i="9"/>
  <c r="J191" i="9" s="1"/>
  <c r="C192" i="9"/>
  <c r="D192" i="9"/>
  <c r="J192" i="9"/>
  <c r="C193" i="9"/>
  <c r="D193" i="9"/>
  <c r="J193" i="9"/>
  <c r="C194" i="9"/>
  <c r="J194" i="9" s="1"/>
  <c r="D194" i="9"/>
  <c r="C195" i="9"/>
  <c r="D195" i="9"/>
  <c r="J195" i="9" s="1"/>
  <c r="C196" i="9"/>
  <c r="D196" i="9"/>
  <c r="J196" i="9"/>
  <c r="C197" i="9"/>
  <c r="D197" i="9"/>
  <c r="J197" i="9"/>
  <c r="C198" i="9"/>
  <c r="J198" i="9" s="1"/>
  <c r="D198" i="9"/>
  <c r="C199" i="9"/>
  <c r="D199" i="9"/>
  <c r="J199" i="9" s="1"/>
  <c r="C200" i="9"/>
  <c r="D200" i="9"/>
  <c r="J200" i="9"/>
  <c r="C201" i="9"/>
  <c r="D201" i="9"/>
  <c r="J201" i="9"/>
  <c r="C202" i="9"/>
  <c r="J202" i="9" s="1"/>
  <c r="D202" i="9"/>
  <c r="C203" i="9"/>
  <c r="D203" i="9"/>
  <c r="J203" i="9" s="1"/>
  <c r="C204" i="9"/>
  <c r="D204" i="9"/>
  <c r="J204" i="9"/>
  <c r="C205" i="9"/>
  <c r="D205" i="9"/>
  <c r="J205" i="9"/>
  <c r="C206" i="9"/>
  <c r="J206" i="9" s="1"/>
  <c r="D206" i="9"/>
  <c r="C207" i="9"/>
  <c r="D207" i="9"/>
  <c r="J207" i="9" s="1"/>
  <c r="C209" i="9"/>
  <c r="D209" i="9"/>
  <c r="J209" i="9"/>
  <c r="C210" i="9"/>
  <c r="D210" i="9"/>
  <c r="J210" i="9"/>
  <c r="C211" i="9"/>
  <c r="J211" i="9" s="1"/>
  <c r="D211" i="9"/>
  <c r="C212" i="9"/>
  <c r="D212" i="9"/>
  <c r="J212" i="9" s="1"/>
  <c r="C213" i="9"/>
  <c r="D213" i="9"/>
  <c r="J213" i="9"/>
  <c r="C214" i="9"/>
  <c r="D214" i="9"/>
  <c r="J214" i="9"/>
  <c r="C215" i="9"/>
  <c r="J215" i="9" s="1"/>
  <c r="D215" i="9"/>
  <c r="C216" i="9"/>
  <c r="D216" i="9"/>
  <c r="J216" i="9" s="1"/>
  <c r="C217" i="9"/>
  <c r="D217" i="9"/>
  <c r="J217" i="9"/>
  <c r="C218" i="9"/>
  <c r="D218" i="9"/>
  <c r="J218" i="9"/>
  <c r="C219" i="9"/>
  <c r="J219" i="9" s="1"/>
  <c r="D219" i="9"/>
  <c r="C220" i="9"/>
  <c r="D220" i="9"/>
  <c r="J220" i="9" s="1"/>
  <c r="C221" i="9"/>
  <c r="D221" i="9"/>
  <c r="J221" i="9"/>
  <c r="C222" i="9"/>
  <c r="D222" i="9"/>
  <c r="J222" i="9"/>
  <c r="C223" i="9"/>
  <c r="J223" i="9" s="1"/>
  <c r="D223" i="9"/>
  <c r="C224" i="9"/>
  <c r="D224" i="9"/>
  <c r="J224" i="9" s="1"/>
  <c r="C225" i="9"/>
  <c r="D225" i="9"/>
  <c r="J225" i="9"/>
  <c r="C229" i="9"/>
  <c r="D229" i="9"/>
  <c r="J229" i="9"/>
  <c r="C230" i="9"/>
  <c r="J230" i="9" s="1"/>
  <c r="D230" i="9"/>
  <c r="C231" i="9"/>
  <c r="D231" i="9"/>
  <c r="J231" i="9" s="1"/>
  <c r="K1" i="8" l="1"/>
  <c r="K2" i="8"/>
  <c r="K1" i="7" l="1"/>
  <c r="K2" i="7"/>
  <c r="K1" i="6" l="1"/>
  <c r="K2" i="6"/>
  <c r="K1" i="5" l="1"/>
  <c r="K2" i="5"/>
  <c r="K1" i="4" l="1"/>
  <c r="K2" i="4"/>
  <c r="K1" i="3" l="1"/>
  <c r="K2" i="3"/>
  <c r="K1" i="2" l="1"/>
  <c r="K2" i="2"/>
</calcChain>
</file>

<file path=xl/sharedStrings.xml><?xml version="1.0" encoding="utf-8"?>
<sst xmlns="http://schemas.openxmlformats.org/spreadsheetml/2006/main" count="67587" uniqueCount="3398">
  <si>
    <t>N</t>
  </si>
  <si>
    <t>Y</t>
  </si>
  <si>
    <t>CAG</t>
  </si>
  <si>
    <t>0+1</t>
  </si>
  <si>
    <t>1+1</t>
  </si>
  <si>
    <t>A/C</t>
  </si>
  <si>
    <t>5:112043738</t>
  </si>
  <si>
    <t>GAA</t>
  </si>
  <si>
    <t>1+2</t>
  </si>
  <si>
    <t>A/T</t>
  </si>
  <si>
    <t>5:112043169</t>
  </si>
  <si>
    <t>SNP</t>
  </si>
  <si>
    <t>Destroy CpG</t>
  </si>
  <si>
    <t>Create CpG</t>
  </si>
  <si>
    <t>CpG</t>
  </si>
  <si>
    <t>Context</t>
  </si>
  <si>
    <t>[6]DP4+[7]DP4</t>
  </si>
  <si>
    <t>[4]DP4+[5]DP4</t>
  </si>
  <si>
    <t>[3]TCGA-GC-A3OO-01A-11D-A233:GT</t>
  </si>
  <si>
    <t># [1]CHROM:[2]POS</t>
  </si>
  <si>
    <t>TCG</t>
  </si>
  <si>
    <t>C/A</t>
  </si>
  <si>
    <t>5:112043434</t>
  </si>
  <si>
    <t>[3]TCGA-DK-A2I2-01A-11D-A17R:GT</t>
  </si>
  <si>
    <t>[3]TCGA-FT-A3EE-01A-11D-A204:GT</t>
  </si>
  <si>
    <t>G: 7.668% (384 / 5008); T: 92.332% (4624 / 5008)</t>
  </si>
  <si>
    <t>CTC</t>
  </si>
  <si>
    <t>4+0</t>
  </si>
  <si>
    <t>T/G</t>
  </si>
  <si>
    <t>5:112043384</t>
  </si>
  <si>
    <t>C: 82.228% (4118 / 5008); G: 17.772% (890 / 5008)</t>
  </si>
  <si>
    <t>C/G</t>
  </si>
  <si>
    <t>5:112043282</t>
  </si>
  <si>
    <t>ACA</t>
  </si>
  <si>
    <t>1+0</t>
  </si>
  <si>
    <t>3+3</t>
  </si>
  <si>
    <t>C/T</t>
  </si>
  <si>
    <t>5:112043179</t>
  </si>
  <si>
    <t>[3]TCGA-GC-A3BM-01A-11D-A23Q:GT</t>
  </si>
  <si>
    <t>TCC</t>
  </si>
  <si>
    <t>2+2</t>
  </si>
  <si>
    <t>5:112043807</t>
  </si>
  <si>
    <t>CGT</t>
  </si>
  <si>
    <t>3+1</t>
  </si>
  <si>
    <t>G/C</t>
  </si>
  <si>
    <t>5:112043548</t>
  </si>
  <si>
    <t>TGG</t>
  </si>
  <si>
    <t>0+0</t>
  </si>
  <si>
    <t>G/A</t>
  </si>
  <si>
    <t>5:112043358</t>
  </si>
  <si>
    <t>TAC</t>
  </si>
  <si>
    <t>5:112043349</t>
  </si>
  <si>
    <t>[3]TCGA-BT-A20R-01A-12D-A16N:GT</t>
  </si>
  <si>
    <t>GTC</t>
  </si>
  <si>
    <t>5:112043788</t>
  </si>
  <si>
    <t>GGC</t>
  </si>
  <si>
    <t>0+2</t>
  </si>
  <si>
    <t>5:112043629</t>
  </si>
  <si>
    <t>GCG</t>
  </si>
  <si>
    <t>0+4</t>
  </si>
  <si>
    <t>5:112043570</t>
  </si>
  <si>
    <t>3+2</t>
  </si>
  <si>
    <t>5:112043093</t>
  </si>
  <si>
    <t>[3]TCGA-FD-A3B5-01A-11D-A210:GT</t>
  </si>
  <si>
    <t>[3]TCGA-GV-A3JZ-01A-11D-A21C:GT</t>
  </si>
  <si>
    <t>TTT</t>
  </si>
  <si>
    <t>5:112043894</t>
  </si>
  <si>
    <t>2+1</t>
  </si>
  <si>
    <t>TGC</t>
  </si>
  <si>
    <t>4+2</t>
  </si>
  <si>
    <t>5:112043634</t>
  </si>
  <si>
    <t>5+1</t>
  </si>
  <si>
    <t>G/T</t>
  </si>
  <si>
    <t>5:112043257</t>
  </si>
  <si>
    <t>CCA</t>
  </si>
  <si>
    <t>5:112043210</t>
  </si>
  <si>
    <t>[3]TCGA-FD-A3B8-01A-31D-A210:GT</t>
  </si>
  <si>
    <t>TGT</t>
  </si>
  <si>
    <t>5:112043677</t>
  </si>
  <si>
    <t>2+0</t>
  </si>
  <si>
    <t>A: 91.853% (4600 / 5008); C: 8.147% (408 / 5008)</t>
  </si>
  <si>
    <t>AAG</t>
  </si>
  <si>
    <t>4+1</t>
  </si>
  <si>
    <t>5:112043170</t>
  </si>
  <si>
    <t>[3]TCGA-DK-A3X1-01A-12D-A233:GT</t>
  </si>
  <si>
    <t>5:112043407</t>
  </si>
  <si>
    <t>[3]TCGA-G2-A3IE-01A-11D-A210:GT</t>
  </si>
  <si>
    <t>[3]TCGA-CU-A3KJ-01A-11D-A21C:GT</t>
  </si>
  <si>
    <t>CAC</t>
  </si>
  <si>
    <t>A/G</t>
  </si>
  <si>
    <t>5:112043809</t>
  </si>
  <si>
    <t>GAG</t>
  </si>
  <si>
    <t>3+0</t>
  </si>
  <si>
    <t>5:112043524</t>
  </si>
  <si>
    <t>[3]TCGA-DK-A1AC-01A-11D-A13U:GT</t>
  </si>
  <si>
    <t>TCA</t>
  </si>
  <si>
    <t>5+3</t>
  </si>
  <si>
    <t>5:112043301</t>
  </si>
  <si>
    <t>[3]TCGA-C4-A0F0-01A-12D-A10R:GT</t>
  </si>
  <si>
    <t>CCC</t>
  </si>
  <si>
    <t>0+3</t>
  </si>
  <si>
    <t>5:112043889</t>
  </si>
  <si>
    <t>5:112043830</t>
  </si>
  <si>
    <t>GCC</t>
  </si>
  <si>
    <t>5:112043274</t>
  </si>
  <si>
    <t>5:112043161</t>
  </si>
  <si>
    <t>[3]TCGA-DK-A3IV-01A-22D-A21C:GT</t>
  </si>
  <si>
    <t>AGC</t>
  </si>
  <si>
    <t>7+5</t>
  </si>
  <si>
    <t>5:112043620</t>
  </si>
  <si>
    <t>[3]TCGA-BT-A20T-01A-11D-A14U:GT</t>
  </si>
  <si>
    <t>CGA</t>
  </si>
  <si>
    <t>2+3</t>
  </si>
  <si>
    <t>5:112043671</t>
  </si>
  <si>
    <t>GTG</t>
  </si>
  <si>
    <t>T/C</t>
  </si>
  <si>
    <t>5:112043367</t>
  </si>
  <si>
    <t>5:112043217</t>
  </si>
  <si>
    <t>[3]TCGA-G2-A2EC-01A-11D-A17R:GT</t>
  </si>
  <si>
    <t>5+2</t>
  </si>
  <si>
    <t>5:112043627</t>
  </si>
  <si>
    <t>[3]TCGA-GC-A3WC-01A-31D-A233:GT</t>
  </si>
  <si>
    <t>[3]TCGA-DK-A1AA-01A-11D-A13U:GT</t>
  </si>
  <si>
    <t>5:112043737</t>
  </si>
  <si>
    <t>4+4</t>
  </si>
  <si>
    <t>5:112043610</t>
  </si>
  <si>
    <t>5+0</t>
  </si>
  <si>
    <t>4+5</t>
  </si>
  <si>
    <t>[3]TCGA-BT-A3PH-01A-11D-A221:GT</t>
  </si>
  <si>
    <t>[3]TCGA-FD-A3SL-01A-21D-A233:GT</t>
  </si>
  <si>
    <t>5:112043391</t>
  </si>
  <si>
    <t>GCT</t>
  </si>
  <si>
    <t>5:112043337</t>
  </si>
  <si>
    <t>[3]TCGA-GV-A3QG-01A-11D-A221:GT</t>
  </si>
  <si>
    <t>5:112043510</t>
  </si>
  <si>
    <t>[3]TCGA-DK-A2I1-01A-11D-A17R:GT</t>
  </si>
  <si>
    <t>5:112043700</t>
  </si>
  <si>
    <t>[3]TCGA-G2-A2ES-01A-11D-A17R:GT</t>
  </si>
  <si>
    <t>GGG</t>
  </si>
  <si>
    <t>5:112043082</t>
  </si>
  <si>
    <t>[3]TCGA-DK-A1AG-01A-11D-A13U:GT</t>
  </si>
  <si>
    <t>CAA</t>
  </si>
  <si>
    <t>5:112043844</t>
  </si>
  <si>
    <t>ACC</t>
  </si>
  <si>
    <t>5:112043291</t>
  </si>
  <si>
    <t>[3]TCGA-BT-A20Q-01A-11D-A14U:GT</t>
  </si>
  <si>
    <t>5:112043209</t>
  </si>
  <si>
    <t>[3]TCGA-BL-A13J-01A-11D-A10R:GT</t>
  </si>
  <si>
    <t>1+3</t>
  </si>
  <si>
    <t>[3]TCGA-FD-A3B7-01A-31D-A210:GT</t>
  </si>
  <si>
    <t>5:112043714</t>
  </si>
  <si>
    <t>5:112043542</t>
  </si>
  <si>
    <t>5:112043516</t>
  </si>
  <si>
    <t>5:112043277</t>
  </si>
  <si>
    <t>[3]TCGA-FD-A3B3-01A-12D-A204:GT</t>
  </si>
  <si>
    <t>GCA</t>
  </si>
  <si>
    <t>5:112043616</t>
  </si>
  <si>
    <t>5:112043103</t>
  </si>
  <si>
    <t>[3]TCGA-CF-A3MF-01A-12D-A21C:GT</t>
  </si>
  <si>
    <t>GGT</t>
  </si>
  <si>
    <t>2+4</t>
  </si>
  <si>
    <t>5:112043849</t>
  </si>
  <si>
    <t>5:112043637</t>
  </si>
  <si>
    <t>5:112043116</t>
  </si>
  <si>
    <t>[3]TCGA-DK-A3X2-01A-11D-A233:GT</t>
  </si>
  <si>
    <t>5:112043890</t>
  </si>
  <si>
    <t>[3]TCGA-E7-A3Y1-01A-11D-A233:GT</t>
  </si>
  <si>
    <t>5:112043757</t>
  </si>
  <si>
    <t>5:112043607</t>
  </si>
  <si>
    <t>5:112043605</t>
  </si>
  <si>
    <t>1+4</t>
  </si>
  <si>
    <t>5:112043177</t>
  </si>
  <si>
    <t>[3]TCGA-DK-A2HX-01A-12D-A18D:GT</t>
  </si>
  <si>
    <t>[3]TCGA-BT-A3PJ-01A-21D-A221:GT</t>
  </si>
  <si>
    <t>X</t>
  </si>
  <si>
    <t>G/G</t>
  </si>
  <si>
    <t>5:112043254</t>
  </si>
  <si>
    <t>[3]TCGA-CF-A3MH-01A-11D-A210:GT</t>
  </si>
  <si>
    <t>CGG</t>
  </si>
  <si>
    <t>5:112043481</t>
  </si>
  <si>
    <t>TCT</t>
  </si>
  <si>
    <t>5:112043461</t>
  </si>
  <si>
    <t>TTC</t>
  </si>
  <si>
    <t>5:112043460</t>
  </si>
  <si>
    <t>[3]TCGA-FD-A3SO-01A-11D-A233:GT</t>
  </si>
  <si>
    <t>CGC</t>
  </si>
  <si>
    <t>5:112043132</t>
  </si>
  <si>
    <t>[3]TCGA-FD-A3NA-01A-11D-A21C:GT</t>
  </si>
  <si>
    <t>CCG</t>
  </si>
  <si>
    <t>T/T</t>
  </si>
  <si>
    <t>5:112043263</t>
  </si>
  <si>
    <t>[3]TCGA-FD-A3SS-01A-12D-A233:GT</t>
  </si>
  <si>
    <t>[3]TCGA-DK-A1A7-01A-11D-A13U:GT</t>
  </si>
  <si>
    <t>5:112043563</t>
  </si>
  <si>
    <t>5:112043373</t>
  </si>
  <si>
    <t>[3]TCGA-CF-A27C-01A-11D-A16N:GT</t>
  </si>
  <si>
    <t>6+5</t>
  </si>
  <si>
    <t>5:112043808</t>
  </si>
  <si>
    <t>8+5</t>
  </si>
  <si>
    <t>3+4</t>
  </si>
  <si>
    <t>T/A</t>
  </si>
  <si>
    <t>[3]TCGA-C4-A0F6-01A-11D-A10R:GT</t>
  </si>
  <si>
    <t>5:112043882</t>
  </si>
  <si>
    <t>CCT</t>
  </si>
  <si>
    <t>5:112043762</t>
  </si>
  <si>
    <t>5:112043386</t>
  </si>
  <si>
    <t>5:112043162</t>
  </si>
  <si>
    <t>[3]TCGA-DK-A3IN-01A-11D-A210:GT</t>
  </si>
  <si>
    <t>5:112043108</t>
  </si>
  <si>
    <t>5:112043105</t>
  </si>
  <si>
    <t>[3]TCGA-BT-A20O-01A-21D-A14U:GT</t>
  </si>
  <si>
    <t>5:112043698</t>
  </si>
  <si>
    <t>5:112043623</t>
  </si>
  <si>
    <t>[3]TCGA-BT-A20P-01A-11D-A14U:GT</t>
  </si>
  <si>
    <t>5:112043900</t>
  </si>
  <si>
    <t>5:112043848</t>
  </si>
  <si>
    <t>AGG</t>
  </si>
  <si>
    <t>5:112043579</t>
  </si>
  <si>
    <t>Created</t>
  </si>
  <si>
    <t>5:112043499</t>
  </si>
  <si>
    <t>Destroyed</t>
  </si>
  <si>
    <t>[3]TCGA-CU-A0YR-01A-12D-A10R:GT</t>
  </si>
  <si>
    <t>C: 86.142% (4314 / 5008); T: 13.858% (694 / 5008)</t>
  </si>
  <si>
    <t>CTG</t>
  </si>
  <si>
    <t>18:49868744</t>
  </si>
  <si>
    <t>CGTGTGTGTGTGTGTGTGTG/CGTGTGTGTGTGTGTGTGTG</t>
  </si>
  <si>
    <t>18:49868650</t>
  </si>
  <si>
    <t>18:49868534</t>
  </si>
  <si>
    <t>1+6</t>
  </si>
  <si>
    <t>C/C</t>
  </si>
  <si>
    <t>18:49868702</t>
  </si>
  <si>
    <t>CGTGTGTGTGTGTGTGTGTGTG/CGTGTGTGTGTGTGTGTGTGTGTG</t>
  </si>
  <si>
    <t>18:49868636</t>
  </si>
  <si>
    <t>18:49868752</t>
  </si>
  <si>
    <t>1+5</t>
  </si>
  <si>
    <t>CGTGTGTGTGTGTGTGTG/CGTGTGTGTGTGTGTGTG</t>
  </si>
  <si>
    <t>18:49868591</t>
  </si>
  <si>
    <t>18:49868669</t>
  </si>
  <si>
    <t>18:49868668</t>
  </si>
  <si>
    <t>18:49868654</t>
  </si>
  <si>
    <t>18:49868463</t>
  </si>
  <si>
    <t>18:49868648</t>
  </si>
  <si>
    <t>GGTGTGTGTGTGTGCGTGTGTGTGTGTGTGTGTGTG/GGTGTGTGTGTGTGTGCGTGTGTGTGTGTGTGTGTGTG</t>
  </si>
  <si>
    <t>18:49868629</t>
  </si>
  <si>
    <t>18:49868730</t>
  </si>
  <si>
    <t>18:49868395</t>
  </si>
  <si>
    <t>18:49868736</t>
  </si>
  <si>
    <t>18:49868423</t>
  </si>
  <si>
    <t>18:49868722</t>
  </si>
  <si>
    <t>18:49868708</t>
  </si>
  <si>
    <t>18:49868684</t>
  </si>
  <si>
    <t>18:49868733</t>
  </si>
  <si>
    <t>18:49868704</t>
  </si>
  <si>
    <t>18:49868465</t>
  </si>
  <si>
    <t>18:49868381</t>
  </si>
  <si>
    <t>18:49868476</t>
  </si>
  <si>
    <t>18:49868432</t>
  </si>
  <si>
    <t>4+7</t>
  </si>
  <si>
    <t>CGTGTGTGTGTGTGTGTGTGTG/CGTGTGTGTGTGTGTGTG</t>
  </si>
  <si>
    <t>3+9</t>
  </si>
  <si>
    <t>6+4</t>
  </si>
  <si>
    <t>18:49868520</t>
  </si>
  <si>
    <t>18:49868715</t>
  </si>
  <si>
    <t>C: 97.923% (4904 / 5008); T: 2.077% (104 / 5008)</t>
  </si>
  <si>
    <t>18:49868596</t>
  </si>
  <si>
    <t>0+6</t>
  </si>
  <si>
    <t>5+6</t>
  </si>
  <si>
    <t>2+7</t>
  </si>
  <si>
    <t>18:49868670</t>
  </si>
  <si>
    <t>2+6</t>
  </si>
  <si>
    <t>7+2</t>
  </si>
  <si>
    <t>AGA</t>
  </si>
  <si>
    <t>18:49868620</t>
  </si>
  <si>
    <t>18:49868422</t>
  </si>
  <si>
    <t>18:49868408</t>
  </si>
  <si>
    <t>C: 97.624% (4889 / 5008); T: 2.376% (119 / 5008)</t>
  </si>
  <si>
    <t>18:49868398</t>
  </si>
  <si>
    <t>18:49868677</t>
  </si>
  <si>
    <t>ACG</t>
  </si>
  <si>
    <t>18:49868674</t>
  </si>
  <si>
    <t>GCAC/GC</t>
  </si>
  <si>
    <t>18:49868671</t>
  </si>
  <si>
    <t>18:49868695</t>
  </si>
  <si>
    <t>18:49868667</t>
  </si>
  <si>
    <t>18:49868481</t>
  </si>
  <si>
    <t>18:49868551</t>
  </si>
  <si>
    <t>18:49868401</t>
  </si>
  <si>
    <t>18:49868659</t>
  </si>
  <si>
    <t>18:49868666</t>
  </si>
  <si>
    <t>18:49868599</t>
  </si>
  <si>
    <t>18:49868557</t>
  </si>
  <si>
    <t>18:49868415</t>
  </si>
  <si>
    <t>2+5</t>
  </si>
  <si>
    <t>18:49868675</t>
  </si>
  <si>
    <t>18:49868673</t>
  </si>
  <si>
    <t>18:49868672</t>
  </si>
  <si>
    <t>18:49868397</t>
  </si>
  <si>
    <t>18:49868452</t>
  </si>
  <si>
    <t>18:49868391</t>
  </si>
  <si>
    <t>18:49868652</t>
  </si>
  <si>
    <t>CGTGTGTGTGTGTGTGTGTGTGTG/CGTGTGTGTGTGTGTGTGTGTGTG</t>
  </si>
  <si>
    <t>18:49868510</t>
  </si>
  <si>
    <t>11:537704</t>
  </si>
  <si>
    <t>G/GT</t>
  </si>
  <si>
    <t>11:537632</t>
  </si>
  <si>
    <t>11:537629</t>
  </si>
  <si>
    <t>11:535486</t>
  </si>
  <si>
    <t>11:535292</t>
  </si>
  <si>
    <t>11:535291</t>
  </si>
  <si>
    <t>11:535288</t>
  </si>
  <si>
    <t>11:535222</t>
  </si>
  <si>
    <t>11:535142</t>
  </si>
  <si>
    <t>11:534972</t>
  </si>
  <si>
    <t>11:534758</t>
  </si>
  <si>
    <t>11:537502</t>
  </si>
  <si>
    <t>11:537120</t>
  </si>
  <si>
    <t>11:536200</t>
  </si>
  <si>
    <t>11:535800</t>
  </si>
  <si>
    <t>11:535798</t>
  </si>
  <si>
    <t>11:535583</t>
  </si>
  <si>
    <t>11:535542</t>
  </si>
  <si>
    <t>11:535458</t>
  </si>
  <si>
    <t>11:535452</t>
  </si>
  <si>
    <t>11:535415</t>
  </si>
  <si>
    <t>GTA</t>
  </si>
  <si>
    <t>11:535355</t>
  </si>
  <si>
    <t>11:535218</t>
  </si>
  <si>
    <t>11:535111</t>
  </si>
  <si>
    <t>11:535091</t>
  </si>
  <si>
    <t>11:537523</t>
  </si>
  <si>
    <t>11:537488</t>
  </si>
  <si>
    <t>11:537254</t>
  </si>
  <si>
    <t>11:536370</t>
  </si>
  <si>
    <t>11:536175</t>
  </si>
  <si>
    <t>11:535464</t>
  </si>
  <si>
    <t>11:537469</t>
  </si>
  <si>
    <t>11:537466</t>
  </si>
  <si>
    <t>11:537365</t>
  </si>
  <si>
    <t>ATC</t>
  </si>
  <si>
    <t>11:537236</t>
  </si>
  <si>
    <t>5+4</t>
  </si>
  <si>
    <t>11:537031</t>
  </si>
  <si>
    <t>A/A</t>
  </si>
  <si>
    <t>11:536911</t>
  </si>
  <si>
    <t>11:536908</t>
  </si>
  <si>
    <t>11:536856</t>
  </si>
  <si>
    <t>AAA</t>
  </si>
  <si>
    <t>11:536773</t>
  </si>
  <si>
    <t>ATA</t>
  </si>
  <si>
    <t>11:536386</t>
  </si>
  <si>
    <t>11:536284</t>
  </si>
  <si>
    <t>11:536236</t>
  </si>
  <si>
    <t>11:535783</t>
  </si>
  <si>
    <t>11:535596</t>
  </si>
  <si>
    <t>11:535463</t>
  </si>
  <si>
    <t>11:535310</t>
  </si>
  <si>
    <t>11:535309</t>
  </si>
  <si>
    <t>11:535098</t>
  </si>
  <si>
    <t>11:535026</t>
  </si>
  <si>
    <t>11:534916</t>
  </si>
  <si>
    <t>11:534877</t>
  </si>
  <si>
    <t>11:534876</t>
  </si>
  <si>
    <t>11:534799</t>
  </si>
  <si>
    <t>11:537621</t>
  </si>
  <si>
    <t>11:537154</t>
  </si>
  <si>
    <t>11:537113</t>
  </si>
  <si>
    <t>GGA</t>
  </si>
  <si>
    <t>11:536530</t>
  </si>
  <si>
    <t>11:536477</t>
  </si>
  <si>
    <t>11:536398</t>
  </si>
  <si>
    <t>11:536052</t>
  </si>
  <si>
    <t>11:535649</t>
  </si>
  <si>
    <t>11:535598</t>
  </si>
  <si>
    <t>11:535558</t>
  </si>
  <si>
    <t>11:535263</t>
  </si>
  <si>
    <t>11:535239</t>
  </si>
  <si>
    <t>11:537181</t>
  </si>
  <si>
    <t>11:537179</t>
  </si>
  <si>
    <t>11:537145</t>
  </si>
  <si>
    <t>11:536132</t>
  </si>
  <si>
    <t>11:536034</t>
  </si>
  <si>
    <t>11:535748</t>
  </si>
  <si>
    <t>11:535703</t>
  </si>
  <si>
    <t>11:535484</t>
  </si>
  <si>
    <t>11:535478</t>
  </si>
  <si>
    <t>11:535395</t>
  </si>
  <si>
    <t>11:535284</t>
  </si>
  <si>
    <t>11:535279</t>
  </si>
  <si>
    <t>11:535274</t>
  </si>
  <si>
    <t>11:535162</t>
  </si>
  <si>
    <t>11:534977</t>
  </si>
  <si>
    <t>11:534946</t>
  </si>
  <si>
    <t>11:534920</t>
  </si>
  <si>
    <t>11:534905</t>
  </si>
  <si>
    <t>11:534890</t>
  </si>
  <si>
    <t>11:537033</t>
  </si>
  <si>
    <t>11:536972</t>
  </si>
  <si>
    <t>ACT</t>
  </si>
  <si>
    <t>11:536969</t>
  </si>
  <si>
    <t>AAC</t>
  </si>
  <si>
    <t>11:536795</t>
  </si>
  <si>
    <t>11:535832</t>
  </si>
  <si>
    <t>11:535349</t>
  </si>
  <si>
    <t>CCCGCCGCCGCCGCCGCCGCCGCCGCCGC/CCCGCCGCCGCCGCCGCCGCCGCCGCCGC</t>
  </si>
  <si>
    <t>11:535289</t>
  </si>
  <si>
    <t>11:535132</t>
  </si>
  <si>
    <t>11:535120</t>
  </si>
  <si>
    <t>11:535066</t>
  </si>
  <si>
    <t>GAC</t>
  </si>
  <si>
    <t>11:534862</t>
  </si>
  <si>
    <t>11:537594</t>
  </si>
  <si>
    <t>8+0</t>
  </si>
  <si>
    <t>3+5</t>
  </si>
  <si>
    <t>11:537170</t>
  </si>
  <si>
    <t>11:536919</t>
  </si>
  <si>
    <t>11:536693</t>
  </si>
  <si>
    <t>11:536637</t>
  </si>
  <si>
    <t>11:535997</t>
  </si>
  <si>
    <t>11:535986</t>
  </si>
  <si>
    <t>TTG</t>
  </si>
  <si>
    <t>11:535762</t>
  </si>
  <si>
    <t>11:535752</t>
  </si>
  <si>
    <t>11:535708</t>
  </si>
  <si>
    <t>11:535307</t>
  </si>
  <si>
    <t>11:535301</t>
  </si>
  <si>
    <t>11:535298</t>
  </si>
  <si>
    <t>11:535295</t>
  </si>
  <si>
    <t>11:535228</t>
  </si>
  <si>
    <t>7+3</t>
  </si>
  <si>
    <t>11:537421</t>
  </si>
  <si>
    <t>1+8</t>
  </si>
  <si>
    <t>11:537363</t>
  </si>
  <si>
    <t>CA/C</t>
  </si>
  <si>
    <t>11:537338</t>
  </si>
  <si>
    <t>11:536937</t>
  </si>
  <si>
    <t>11:536892</t>
  </si>
  <si>
    <t>11:536820</t>
  </si>
  <si>
    <t>11:536817</t>
  </si>
  <si>
    <t>11:536636</t>
  </si>
  <si>
    <t>11:536113</t>
  </si>
  <si>
    <t>11:535957</t>
  </si>
  <si>
    <t>11:535874</t>
  </si>
  <si>
    <t>11:535864</t>
  </si>
  <si>
    <t>11:535750</t>
  </si>
  <si>
    <t>11:535074</t>
  </si>
  <si>
    <t>11:534880</t>
  </si>
  <si>
    <t>0+5</t>
  </si>
  <si>
    <t>11:534764</t>
  </si>
  <si>
    <t>11:537620</t>
  </si>
  <si>
    <t>8+2</t>
  </si>
  <si>
    <t>11:535934</t>
  </si>
  <si>
    <t>11:535915</t>
  </si>
  <si>
    <t>11:535524</t>
  </si>
  <si>
    <t>AGGGCCG/AGGGCCG</t>
  </si>
  <si>
    <t>11:535445</t>
  </si>
  <si>
    <t>CCGC/CC</t>
  </si>
  <si>
    <t>11:535293</t>
  </si>
  <si>
    <t>11:535179</t>
  </si>
  <si>
    <t>11:537495</t>
  </si>
  <si>
    <t>11:535657</t>
  </si>
  <si>
    <t>11:535581</t>
  </si>
  <si>
    <t>11:535579</t>
  </si>
  <si>
    <t>11:537296</t>
  </si>
  <si>
    <t>11:536981</t>
  </si>
  <si>
    <t>11:536486</t>
  </si>
  <si>
    <t>11:536457</t>
  </si>
  <si>
    <t>11:536227</t>
  </si>
  <si>
    <t>11:535779</t>
  </si>
  <si>
    <t>11:535448</t>
  </si>
  <si>
    <t>11:535394</t>
  </si>
  <si>
    <t>11:535181</t>
  </si>
  <si>
    <t>11:535152</t>
  </si>
  <si>
    <t>11:535078</t>
  </si>
  <si>
    <t>11:534802</t>
  </si>
  <si>
    <t>11:537627</t>
  </si>
  <si>
    <t>11:537623</t>
  </si>
  <si>
    <t>11:537477</t>
  </si>
  <si>
    <t>CTT</t>
  </si>
  <si>
    <t>TTATA/TTA</t>
  </si>
  <si>
    <t>11:537439</t>
  </si>
  <si>
    <t>11:536928</t>
  </si>
  <si>
    <t>AGT</t>
  </si>
  <si>
    <t>11:536917</t>
  </si>
  <si>
    <t>11:536809</t>
  </si>
  <si>
    <t>11:536413</t>
  </si>
  <si>
    <t>11:535738</t>
  </si>
  <si>
    <t>11:534973</t>
  </si>
  <si>
    <t>11:534699</t>
  </si>
  <si>
    <t>11:536170</t>
  </si>
  <si>
    <t>11:535896</t>
  </si>
  <si>
    <t>11:535719</t>
  </si>
  <si>
    <t>11:535278</t>
  </si>
  <si>
    <t>11:535112</t>
  </si>
  <si>
    <t>11:534725</t>
  </si>
  <si>
    <t>11:536878</t>
  </si>
  <si>
    <t>11:535751</t>
  </si>
  <si>
    <t>GTT</t>
  </si>
  <si>
    <t>11:535535</t>
  </si>
  <si>
    <t>11:535532</t>
  </si>
  <si>
    <t>11:535369</t>
  </si>
  <si>
    <t>6+3</t>
  </si>
  <si>
    <t>11:537130</t>
  </si>
  <si>
    <t>GGTGTGTGT/GGTGTGT</t>
  </si>
  <si>
    <t>11:537028</t>
  </si>
  <si>
    <t>11:536999</t>
  </si>
  <si>
    <t>11:535777</t>
  </si>
  <si>
    <t>11:537340</t>
  </si>
  <si>
    <t>4+3</t>
  </si>
  <si>
    <t>6+0</t>
  </si>
  <si>
    <t>11:535217</t>
  </si>
  <si>
    <t>11:535210</t>
  </si>
  <si>
    <t>11:535603</t>
  </si>
  <si>
    <t>CGCTGC/CGCTGC</t>
  </si>
  <si>
    <t>11:535306</t>
  </si>
  <si>
    <t>11:537245</t>
  </si>
  <si>
    <t>11:537231</t>
  </si>
  <si>
    <t>11:537374</t>
  </si>
  <si>
    <t>11:537212</t>
  </si>
  <si>
    <t>11:537123</t>
  </si>
  <si>
    <t>11:535308</t>
  </si>
  <si>
    <t>CCCGCCGCCGCCGCCGCCGC/CCCGCCGCCGCCGCCGCCGC</t>
  </si>
  <si>
    <t>11:534781</t>
  </si>
  <si>
    <t>11:537142</t>
  </si>
  <si>
    <t>11:536867</t>
  </si>
  <si>
    <t>11:536603</t>
  </si>
  <si>
    <t>11:536559</t>
  </si>
  <si>
    <t>11:536541</t>
  </si>
  <si>
    <t>AAT</t>
  </si>
  <si>
    <t>11:536462</t>
  </si>
  <si>
    <t>11:535511</t>
  </si>
  <si>
    <t>11:535203</t>
  </si>
  <si>
    <t>11:535622</t>
  </si>
  <si>
    <t>11:534824</t>
  </si>
  <si>
    <t>11:535863</t>
  </si>
  <si>
    <t>11:536368</t>
  </si>
  <si>
    <t>AGGG/AGG</t>
  </si>
  <si>
    <t>11:536367</t>
  </si>
  <si>
    <t>11:537399</t>
  </si>
  <si>
    <t>11:537335</t>
  </si>
  <si>
    <t>11:537059</t>
  </si>
  <si>
    <t>11:536528</t>
  </si>
  <si>
    <t>11:535792</t>
  </si>
  <si>
    <t>11:535429</t>
  </si>
  <si>
    <t>11:535145</t>
  </si>
  <si>
    <t>11:535139</t>
  </si>
  <si>
    <t>11:535138</t>
  </si>
  <si>
    <t>11:537544</t>
  </si>
  <si>
    <t>11:537287</t>
  </si>
  <si>
    <t>11:536905</t>
  </si>
  <si>
    <t>11:535875</t>
  </si>
  <si>
    <t>11:535690</t>
  </si>
  <si>
    <t>11:535344</t>
  </si>
  <si>
    <t>11:536627</t>
  </si>
  <si>
    <t>11:536274</t>
  </si>
  <si>
    <t>11:535545</t>
  </si>
  <si>
    <t>11:535376</t>
  </si>
  <si>
    <t>11:535018</t>
  </si>
  <si>
    <t>11:536837</t>
  </si>
  <si>
    <t>11:536048</t>
  </si>
  <si>
    <t>11:536042</t>
  </si>
  <si>
    <t>11:535821</t>
  </si>
  <si>
    <t>11:535560</t>
  </si>
  <si>
    <t>11:535110</t>
  </si>
  <si>
    <t>11:537556</t>
  </si>
  <si>
    <t>11:537551</t>
  </si>
  <si>
    <t>11:536456</t>
  </si>
  <si>
    <t>11:534996</t>
  </si>
  <si>
    <t>11:537238</t>
  </si>
  <si>
    <t>11:536085</t>
  </si>
  <si>
    <t>11:536058</t>
  </si>
  <si>
    <t>11:536045</t>
  </si>
  <si>
    <t>11:536038</t>
  </si>
  <si>
    <t>11:535688</t>
  </si>
  <si>
    <t>11:534955</t>
  </si>
  <si>
    <t>CAT</t>
  </si>
  <si>
    <t>11:534903</t>
  </si>
  <si>
    <t>11:534722</t>
  </si>
  <si>
    <t>11:537042</t>
  </si>
  <si>
    <t>11:537038</t>
  </si>
  <si>
    <t>11:536931</t>
  </si>
  <si>
    <t>11:537151</t>
  </si>
  <si>
    <t>11:537080</t>
  </si>
  <si>
    <t>11:536752</t>
  </si>
  <si>
    <t>11:535432</t>
  </si>
  <si>
    <t>11:535262</t>
  </si>
  <si>
    <t>TAG</t>
  </si>
  <si>
    <t>11:537591</t>
  </si>
  <si>
    <t>11:537328</t>
  </si>
  <si>
    <t>11:537169</t>
  </si>
  <si>
    <t>11:535936</t>
  </si>
  <si>
    <t>11:535670</t>
  </si>
  <si>
    <t>11:535550</t>
  </si>
  <si>
    <t>11:535549</t>
  </si>
  <si>
    <t>11:535517</t>
  </si>
  <si>
    <t>11:535513</t>
  </si>
  <si>
    <t>11:535389</t>
  </si>
  <si>
    <t>11:534871</t>
  </si>
  <si>
    <t>11:536278</t>
  </si>
  <si>
    <t>11:536280</t>
  </si>
  <si>
    <t>11:536184</t>
  </si>
  <si>
    <t>11:535116</t>
  </si>
  <si>
    <t>11:537209</t>
  </si>
  <si>
    <t>11:536839</t>
  </si>
  <si>
    <t>11:536580</t>
  </si>
  <si>
    <t>11:535573</t>
  </si>
  <si>
    <t>11:535563</t>
  </si>
  <si>
    <t>11:535555</t>
  </si>
  <si>
    <t>11:537175</t>
  </si>
  <si>
    <t>11:536108</t>
  </si>
  <si>
    <t>11:535852</t>
  </si>
  <si>
    <t>11:537657</t>
  </si>
  <si>
    <t>11:536876</t>
  </si>
  <si>
    <t>11:536299</t>
  </si>
  <si>
    <t>11:536296</t>
  </si>
  <si>
    <t>11:535269</t>
  </si>
  <si>
    <t>8+11</t>
  </si>
  <si>
    <t>11:537692</t>
  </si>
  <si>
    <t>9+8</t>
  </si>
  <si>
    <t>11:537066</t>
  </si>
  <si>
    <t>4+6</t>
  </si>
  <si>
    <t>11:536309</t>
  </si>
  <si>
    <t>5+9</t>
  </si>
  <si>
    <t>11:535958</t>
  </si>
  <si>
    <t>13+7</t>
  </si>
  <si>
    <t>11:535827</t>
  </si>
  <si>
    <t>11:535640</t>
  </si>
  <si>
    <t>11:535183</t>
  </si>
  <si>
    <t>11:537566</t>
  </si>
  <si>
    <t>11:537160</t>
  </si>
  <si>
    <t>11:537126</t>
  </si>
  <si>
    <t>11:536844</t>
  </si>
  <si>
    <t>11:536506</t>
  </si>
  <si>
    <t>11:536044</t>
  </si>
  <si>
    <t>11:535847</t>
  </si>
  <si>
    <t>11:535538</t>
  </si>
  <si>
    <t>11:535435</t>
  </si>
  <si>
    <t>11:535283</t>
  </si>
  <si>
    <t>11:534970</t>
  </si>
  <si>
    <t>11:534901</t>
  </si>
  <si>
    <t>6+2</t>
  </si>
  <si>
    <t>11:536713</t>
  </si>
  <si>
    <t>11:535901</t>
  </si>
  <si>
    <t>11:535311</t>
  </si>
  <si>
    <t>11:535127</t>
  </si>
  <si>
    <t>11:537286</t>
  </si>
  <si>
    <t>11:536483</t>
  </si>
  <si>
    <t>11:536240</t>
  </si>
  <si>
    <t>11:536218</t>
  </si>
  <si>
    <t>TGA</t>
  </si>
  <si>
    <t>11:536210</t>
  </si>
  <si>
    <t>11:536018</t>
  </si>
  <si>
    <t>11:535146</t>
  </si>
  <si>
    <t>11:535041</t>
  </si>
  <si>
    <t>11:537636</t>
  </si>
  <si>
    <t>11:537579</t>
  </si>
  <si>
    <t>11:537538</t>
  </si>
  <si>
    <t>11:537507</t>
  </si>
  <si>
    <t>11:537337</t>
  </si>
  <si>
    <t>11:537237</t>
  </si>
  <si>
    <t>11:536518</t>
  </si>
  <si>
    <t>11:536502</t>
  </si>
  <si>
    <t>11:536476</t>
  </si>
  <si>
    <t>11:536174</t>
  </si>
  <si>
    <t>11:536087</t>
  </si>
  <si>
    <t>11:535687</t>
  </si>
  <si>
    <t>11:535317</t>
  </si>
  <si>
    <t>11:535314</t>
  </si>
  <si>
    <t>11:534912</t>
  </si>
  <si>
    <t>11:534792</t>
  </si>
  <si>
    <t>11:534712</t>
  </si>
  <si>
    <t>8:128751201</t>
  </si>
  <si>
    <t>8:128751004</t>
  </si>
  <si>
    <t>8:128750870</t>
  </si>
  <si>
    <t>8:128750866</t>
  </si>
  <si>
    <t>8:128749851</t>
  </si>
  <si>
    <t>TAA</t>
  </si>
  <si>
    <t>8:128748872</t>
  </si>
  <si>
    <t>8:128748494</t>
  </si>
  <si>
    <t>8:128748119</t>
  </si>
  <si>
    <t>8:128748090</t>
  </si>
  <si>
    <t>8:128748018</t>
  </si>
  <si>
    <t>TTA</t>
  </si>
  <si>
    <t>8:128747987</t>
  </si>
  <si>
    <t>8:128747953</t>
  </si>
  <si>
    <t>8:128750557</t>
  </si>
  <si>
    <t>8:128750486</t>
  </si>
  <si>
    <t>8:128750413</t>
  </si>
  <si>
    <t>8:128750212</t>
  </si>
  <si>
    <t>8:128750139</t>
  </si>
  <si>
    <t>8:128750053</t>
  </si>
  <si>
    <t>8:128750013</t>
  </si>
  <si>
    <t>8:128749392</t>
  </si>
  <si>
    <t>8:128748527</t>
  </si>
  <si>
    <t>8:128748353</t>
  </si>
  <si>
    <t>8:128750084</t>
  </si>
  <si>
    <t>8:128749343</t>
  </si>
  <si>
    <t>8:128749159</t>
  </si>
  <si>
    <t>8:128750975</t>
  </si>
  <si>
    <t>8:128750540</t>
  </si>
  <si>
    <t>8:128749990</t>
  </si>
  <si>
    <t>7+1</t>
  </si>
  <si>
    <t>8:128749934</t>
  </si>
  <si>
    <t>8:128749646</t>
  </si>
  <si>
    <t>8:128749469</t>
  </si>
  <si>
    <t>8:128749262</t>
  </si>
  <si>
    <t>8:128748414</t>
  </si>
  <si>
    <t>8:128751010</t>
  </si>
  <si>
    <t>8:128750423</t>
  </si>
  <si>
    <t>8:128750242</t>
  </si>
  <si>
    <t>8:128749726</t>
  </si>
  <si>
    <t>8:128749408</t>
  </si>
  <si>
    <t>8:128749298</t>
  </si>
  <si>
    <t>8:128749230</t>
  </si>
  <si>
    <t>8:128749080</t>
  </si>
  <si>
    <t>8:128748663</t>
  </si>
  <si>
    <t>8:128750867</t>
  </si>
  <si>
    <t>8:128750054</t>
  </si>
  <si>
    <t>8:128750006</t>
  </si>
  <si>
    <t>8:128749991</t>
  </si>
  <si>
    <t>8:128749857</t>
  </si>
  <si>
    <t>8:128749853</t>
  </si>
  <si>
    <t>8:128749527</t>
  </si>
  <si>
    <t>8:128749396</t>
  </si>
  <si>
    <t>8:128749353</t>
  </si>
  <si>
    <t>8:128749307</t>
  </si>
  <si>
    <t>8:128749024</t>
  </si>
  <si>
    <t>8:128748926</t>
  </si>
  <si>
    <t>8:128748873</t>
  </si>
  <si>
    <t>8:128748782</t>
  </si>
  <si>
    <t>8:128748779</t>
  </si>
  <si>
    <t>8:128748776</t>
  </si>
  <si>
    <t>8:128748603</t>
  </si>
  <si>
    <t>8:128748559</t>
  </si>
  <si>
    <t>8:128748445</t>
  </si>
  <si>
    <t>3+7</t>
  </si>
  <si>
    <t>8:128747893</t>
  </si>
  <si>
    <t>8:128750260</t>
  </si>
  <si>
    <t>8:128750122</t>
  </si>
  <si>
    <t>11+2</t>
  </si>
  <si>
    <t>8:128748264</t>
  </si>
  <si>
    <t>8:128751043</t>
  </si>
  <si>
    <t>8:128750844</t>
  </si>
  <si>
    <t>8:128750680</t>
  </si>
  <si>
    <t>8:128750278</t>
  </si>
  <si>
    <t>8:128750265</t>
  </si>
  <si>
    <t>8:128750264</t>
  </si>
  <si>
    <t>8:128750074</t>
  </si>
  <si>
    <t>8:128750050</t>
  </si>
  <si>
    <t>8:128749154</t>
  </si>
  <si>
    <t>8:128748781</t>
  </si>
  <si>
    <t>8:128748535</t>
  </si>
  <si>
    <t>8:128748467</t>
  </si>
  <si>
    <t>8:128748362</t>
  </si>
  <si>
    <t>8:128747908</t>
  </si>
  <si>
    <t>8:128747891</t>
  </si>
  <si>
    <t>8:128747812</t>
  </si>
  <si>
    <t>8:128751179</t>
  </si>
  <si>
    <t>8:128749362</t>
  </si>
  <si>
    <t>8:128748282</t>
  </si>
  <si>
    <t>8:128748236</t>
  </si>
  <si>
    <t>8:128750508</t>
  </si>
  <si>
    <t>8:128748385</t>
  </si>
  <si>
    <t>8:128749534</t>
  </si>
  <si>
    <t>8:128749409</t>
  </si>
  <si>
    <t>8:128749273</t>
  </si>
  <si>
    <t>8:128748871</t>
  </si>
  <si>
    <t>8:128748744</t>
  </si>
  <si>
    <t>8:128748418</t>
  </si>
  <si>
    <t>8:128750296</t>
  </si>
  <si>
    <t>8:128750160</t>
  </si>
  <si>
    <t>8:128748988</t>
  </si>
  <si>
    <t>8:128748817</t>
  </si>
  <si>
    <t>5+5</t>
  </si>
  <si>
    <t>14+0</t>
  </si>
  <si>
    <t>16+41</t>
  </si>
  <si>
    <t>29+11</t>
  </si>
  <si>
    <t>15+0</t>
  </si>
  <si>
    <t>14+31</t>
  </si>
  <si>
    <t>0+16</t>
  </si>
  <si>
    <t>45+22</t>
  </si>
  <si>
    <t>8:128750808</t>
  </si>
  <si>
    <t>8:128750359</t>
  </si>
  <si>
    <t>8:128750211</t>
  </si>
  <si>
    <t>8:128749598</t>
  </si>
  <si>
    <t>8:128748992</t>
  </si>
  <si>
    <t>8:128748854</t>
  </si>
  <si>
    <t>9+5</t>
  </si>
  <si>
    <t>8:128749939</t>
  </si>
  <si>
    <t>7+7</t>
  </si>
  <si>
    <t>6+14</t>
  </si>
  <si>
    <t>8:128749732</t>
  </si>
  <si>
    <t>7+8</t>
  </si>
  <si>
    <t>8:128748433</t>
  </si>
  <si>
    <t>8:128748338</t>
  </si>
  <si>
    <t>8:128750458</t>
  </si>
  <si>
    <t>8:128750049</t>
  </si>
  <si>
    <t>8:128748588</t>
  </si>
  <si>
    <t>8:128748336</t>
  </si>
  <si>
    <t>8:128750439</t>
  </si>
  <si>
    <t>8:128750042</t>
  </si>
  <si>
    <t>8:128749822</t>
  </si>
  <si>
    <t>8:128748348</t>
  </si>
  <si>
    <t>3+6</t>
  </si>
  <si>
    <t>8:128748557</t>
  </si>
  <si>
    <t>8:128750356</t>
  </si>
  <si>
    <t>8:128750120</t>
  </si>
  <si>
    <t>8:128749837</t>
  </si>
  <si>
    <t>8:128749614</t>
  </si>
  <si>
    <t>8:128749987</t>
  </si>
  <si>
    <t>8:128749297</t>
  </si>
  <si>
    <t>8:128749017</t>
  </si>
  <si>
    <t>9+1</t>
  </si>
  <si>
    <t>8:128748878</t>
  </si>
  <si>
    <t>8:128748794</t>
  </si>
  <si>
    <t>8:128748515</t>
  </si>
  <si>
    <t>8:128749817</t>
  </si>
  <si>
    <t>8:128748191</t>
  </si>
  <si>
    <t>8:128748144</t>
  </si>
  <si>
    <t>8:128751200</t>
  </si>
  <si>
    <t>8:128751032</t>
  </si>
  <si>
    <t>8:128750485</t>
  </si>
  <si>
    <t>8:128750271</t>
  </si>
  <si>
    <t>8:128750029</t>
  </si>
  <si>
    <t>8:128749979</t>
  </si>
  <si>
    <t>8:128749952</t>
  </si>
  <si>
    <t>8:128749923</t>
  </si>
  <si>
    <t>8:128749760</t>
  </si>
  <si>
    <t>8:128749722</t>
  </si>
  <si>
    <t>8:128748882</t>
  </si>
  <si>
    <t>7+4</t>
  </si>
  <si>
    <t>9+6</t>
  </si>
  <si>
    <t>7+6</t>
  </si>
  <si>
    <t>8:128749685</t>
  </si>
  <si>
    <t>8:128748662</t>
  </si>
  <si>
    <t>11+7</t>
  </si>
  <si>
    <t>8:128748273</t>
  </si>
  <si>
    <t>8:128750416</t>
  </si>
  <si>
    <t>8:128750036</t>
  </si>
  <si>
    <t>8:128750017</t>
  </si>
  <si>
    <t>8:128750011</t>
  </si>
  <si>
    <t>8:128750007</t>
  </si>
  <si>
    <t>8:128749996</t>
  </si>
  <si>
    <t>8:128749994</t>
  </si>
  <si>
    <t>8:128749967</t>
  </si>
  <si>
    <t>8:128748777</t>
  </si>
  <si>
    <t>8:128748636</t>
  </si>
  <si>
    <t>8:128748306</t>
  </si>
  <si>
    <t>8:128748301</t>
  </si>
  <si>
    <t>8:128748221</t>
  </si>
  <si>
    <t>8:128747824</t>
  </si>
  <si>
    <t>8:128750607</t>
  </si>
  <si>
    <t>8:128750592</t>
  </si>
  <si>
    <t>8:128750472</t>
  </si>
  <si>
    <t>8:128750171</t>
  </si>
  <si>
    <t>8:128749040</t>
  </si>
  <si>
    <t>8:128749023</t>
  </si>
  <si>
    <t>8:128748498</t>
  </si>
  <si>
    <t>8:128750564</t>
  </si>
  <si>
    <t>8:128750206</t>
  </si>
  <si>
    <t>8:128750187</t>
  </si>
  <si>
    <t>8:128748955</t>
  </si>
  <si>
    <t>8:128748908</t>
  </si>
  <si>
    <t>8:128750075</t>
  </si>
  <si>
    <t>6+6</t>
  </si>
  <si>
    <t>6+1</t>
  </si>
  <si>
    <t>5+8</t>
  </si>
  <si>
    <t>8:128748371</t>
  </si>
  <si>
    <t>GAT</t>
  </si>
  <si>
    <t>8:128748005</t>
  </si>
  <si>
    <t>8:128750759</t>
  </si>
  <si>
    <t>8:128750127</t>
  </si>
  <si>
    <t>8:128749641</t>
  </si>
  <si>
    <t>8:128748879</t>
  </si>
  <si>
    <t>8:128748866</t>
  </si>
  <si>
    <t>8:128748206</t>
  </si>
  <si>
    <t>8:128748009</t>
  </si>
  <si>
    <t>8:128751199</t>
  </si>
  <si>
    <t>8:128749309</t>
  </si>
  <si>
    <t>8:128749222</t>
  </si>
  <si>
    <t>8:128748939</t>
  </si>
  <si>
    <t>8:128748459</t>
  </si>
  <si>
    <t>8:128748429</t>
  </si>
  <si>
    <t>8:128748239</t>
  </si>
  <si>
    <t>8:128751277</t>
  </si>
  <si>
    <t>8:128751275</t>
  </si>
  <si>
    <t>8:128750956</t>
  </si>
  <si>
    <t>8:128750666</t>
  </si>
  <si>
    <t>8:128750450</t>
  </si>
  <si>
    <t>8:128750256</t>
  </si>
  <si>
    <t>8:128749697</t>
  </si>
  <si>
    <t>8:128749542</t>
  </si>
  <si>
    <t>8:128749478</t>
  </si>
  <si>
    <t>8:128749431</t>
  </si>
  <si>
    <t>8:128749415</t>
  </si>
  <si>
    <t>8:128749289</t>
  </si>
  <si>
    <t>8:128748960</t>
  </si>
  <si>
    <t>8:128748801</t>
  </si>
  <si>
    <t>8:128748667</t>
  </si>
  <si>
    <t>8:128748599</t>
  </si>
  <si>
    <t>8:128747944</t>
  </si>
  <si>
    <t>8:128750001</t>
  </si>
  <si>
    <t>8:128749553</t>
  </si>
  <si>
    <t>8:128748950</t>
  </si>
  <si>
    <t>2+8</t>
  </si>
  <si>
    <t>8:128748563</t>
  </si>
  <si>
    <t>8:128750685</t>
  </si>
  <si>
    <t>1+7</t>
  </si>
  <si>
    <t>8:128750493</t>
  </si>
  <si>
    <t>8:128750213</t>
  </si>
  <si>
    <t>8:128749736</t>
  </si>
  <si>
    <t>8:128750988</t>
  </si>
  <si>
    <t>8:128750615</t>
  </si>
  <si>
    <t>8:128750614</t>
  </si>
  <si>
    <t>8:128750233</t>
  </si>
  <si>
    <t>8:128750086</t>
  </si>
  <si>
    <t>8:128749662</t>
  </si>
  <si>
    <t>8:128748241</t>
  </si>
  <si>
    <t>CTA</t>
  </si>
  <si>
    <t>8:128750578</t>
  </si>
  <si>
    <t>8:128749225</t>
  </si>
  <si>
    <t>8:128748838</t>
  </si>
  <si>
    <t>8:128748589</t>
  </si>
  <si>
    <t>8:128748361</t>
  </si>
  <si>
    <t>8:128748331</t>
  </si>
  <si>
    <t>8:128748329</t>
  </si>
  <si>
    <t>8:128748327</t>
  </si>
  <si>
    <t>8:128748215</t>
  </si>
  <si>
    <t>8:128747807</t>
  </si>
  <si>
    <t>8:128750252</t>
  </si>
  <si>
    <t>8:128750928</t>
  </si>
  <si>
    <t>8:128750888</t>
  </si>
  <si>
    <t>12+0</t>
  </si>
  <si>
    <t>8+9</t>
  </si>
  <si>
    <t>15+10</t>
  </si>
  <si>
    <t>11+11</t>
  </si>
  <si>
    <t>10+7</t>
  </si>
  <si>
    <t>8:128748163</t>
  </si>
  <si>
    <t>11+16</t>
  </si>
  <si>
    <t>14+15</t>
  </si>
  <si>
    <t>8:128747963</t>
  </si>
  <si>
    <t>9+9</t>
  </si>
  <si>
    <t>8:128751255</t>
  </si>
  <si>
    <t>8:128751025</t>
  </si>
  <si>
    <t>8:128749843</t>
  </si>
  <si>
    <t>8:128749717</t>
  </si>
  <si>
    <t>8:128749637</t>
  </si>
  <si>
    <t>0+8</t>
  </si>
  <si>
    <t>8:128748059</t>
  </si>
  <si>
    <t>8:128748033</t>
  </si>
  <si>
    <t>8:128751271</t>
  </si>
  <si>
    <t>8:128751193</t>
  </si>
  <si>
    <t>8:128751070</t>
  </si>
  <si>
    <t>8:128750779</t>
  </si>
  <si>
    <t>8:128750024</t>
  </si>
  <si>
    <t>8:128749849</t>
  </si>
  <si>
    <t>8:128748360</t>
  </si>
  <si>
    <t>8:128747934</t>
  </si>
  <si>
    <t>8:128751258</t>
  </si>
  <si>
    <t>8:128751204</t>
  </si>
  <si>
    <t>8:128750756</t>
  </si>
  <si>
    <t>8:128749254</t>
  </si>
  <si>
    <t>8:128749247</t>
  </si>
  <si>
    <t>8:128748786</t>
  </si>
  <si>
    <t>8:128748341</t>
  </si>
  <si>
    <t>4+13</t>
  </si>
  <si>
    <t>10+12</t>
  </si>
  <si>
    <t>8:128749322</t>
  </si>
  <si>
    <t>11+4</t>
  </si>
  <si>
    <t>13:48878374</t>
  </si>
  <si>
    <t>13:48878292</t>
  </si>
  <si>
    <t>13:48878271</t>
  </si>
  <si>
    <t>13:48877738</t>
  </si>
  <si>
    <t>13:48878293</t>
  </si>
  <si>
    <t>13:48877939</t>
  </si>
  <si>
    <t>13:48877860</t>
  </si>
  <si>
    <t>13:48877777</t>
  </si>
  <si>
    <t>13:48878419</t>
  </si>
  <si>
    <t>13:48878130</t>
  </si>
  <si>
    <t>13:48877905</t>
  </si>
  <si>
    <t>13:48877688</t>
  </si>
  <si>
    <t>13:48877527</t>
  </si>
  <si>
    <t>13:48877525</t>
  </si>
  <si>
    <t>13:48877521</t>
  </si>
  <si>
    <t>13:48878170</t>
  </si>
  <si>
    <t>13:48878164</t>
  </si>
  <si>
    <t>13:48877971</t>
  </si>
  <si>
    <t>13:48877893</t>
  </si>
  <si>
    <t>13:48877652</t>
  </si>
  <si>
    <t>13:48877513</t>
  </si>
  <si>
    <t>13:48878319</t>
  </si>
  <si>
    <t>13:48878283</t>
  </si>
  <si>
    <t>13:48878280</t>
  </si>
  <si>
    <t>13:48878208</t>
  </si>
  <si>
    <t>13:48877898</t>
  </si>
  <si>
    <t>13:48877897</t>
  </si>
  <si>
    <t>13:48877845</t>
  </si>
  <si>
    <t>13:48878352</t>
  </si>
  <si>
    <t>13:48878074</t>
  </si>
  <si>
    <t>13:48878061</t>
  </si>
  <si>
    <t>13:48878209</t>
  </si>
  <si>
    <t>13:48878089</t>
  </si>
  <si>
    <t>13:48878065</t>
  </si>
  <si>
    <t>13:48877759</t>
  </si>
  <si>
    <t>13:48877492</t>
  </si>
  <si>
    <t>13:48878027</t>
  </si>
  <si>
    <t>13:48878414</t>
  </si>
  <si>
    <t>13:48878082</t>
  </si>
  <si>
    <t>13:48877651</t>
  </si>
  <si>
    <t>13:48877584</t>
  </si>
  <si>
    <t>13:48877540</t>
  </si>
  <si>
    <t>13:48878110</t>
  </si>
  <si>
    <t>13:48878022</t>
  </si>
  <si>
    <t>13:48877689</t>
  </si>
  <si>
    <t>13:48877638</t>
  </si>
  <si>
    <t>13:48878169</t>
  </si>
  <si>
    <t>13:48878119</t>
  </si>
  <si>
    <t>13:48877583</t>
  </si>
  <si>
    <t>0+7</t>
  </si>
  <si>
    <t>13:48877669</t>
  </si>
  <si>
    <t>13:48877579</t>
  </si>
  <si>
    <t>13:48877528</t>
  </si>
  <si>
    <t>13:48878346</t>
  </si>
  <si>
    <t>13:48878335</t>
  </si>
  <si>
    <t>13:48878286</t>
  </si>
  <si>
    <t>13:48878191</t>
  </si>
  <si>
    <t>13:48878073</t>
  </si>
  <si>
    <t>13:48878038</t>
  </si>
  <si>
    <t>13:48878035</t>
  </si>
  <si>
    <t>13:48877974</t>
  </si>
  <si>
    <t>13:48877681</t>
  </si>
  <si>
    <t>13:48877532</t>
  </si>
  <si>
    <t>13:48878379</t>
  </si>
  <si>
    <t>13:48878314</t>
  </si>
  <si>
    <t>13:48878275</t>
  </si>
  <si>
    <t>13:48878270</t>
  </si>
  <si>
    <t>13:48878227</t>
  </si>
  <si>
    <t>13:48877616</t>
  </si>
  <si>
    <t>13:48877566</t>
  </si>
  <si>
    <t>13:48877555</t>
  </si>
  <si>
    <t>13:48878381</t>
  </si>
  <si>
    <t>13:48878238</t>
  </si>
  <si>
    <t>13:48878237</t>
  </si>
  <si>
    <t>13:48878421</t>
  </si>
  <si>
    <t>13:48877767</t>
  </si>
  <si>
    <t>13:48878020</t>
  </si>
  <si>
    <t>13:48878306</t>
  </si>
  <si>
    <t>13:48877829</t>
  </si>
  <si>
    <t>13:48877720</t>
  </si>
  <si>
    <t>13:48878199</t>
  </si>
  <si>
    <t>13:48878187</t>
  </si>
  <si>
    <t>13:48878056</t>
  </si>
  <si>
    <t>13:48878278</t>
  </si>
  <si>
    <t>13:48877494</t>
  </si>
  <si>
    <t>13:48877780</t>
  </si>
  <si>
    <t>13:48877621</t>
  </si>
  <si>
    <t>13:48878378</t>
  </si>
  <si>
    <t>13:48878427</t>
  </si>
  <si>
    <t>13:48878345</t>
  </si>
  <si>
    <t>13:48877481</t>
  </si>
  <si>
    <t>13:48878399</t>
  </si>
  <si>
    <t>13:48878266</t>
  </si>
  <si>
    <t>13:48877968</t>
  </si>
  <si>
    <t>13:48877911</t>
  </si>
  <si>
    <t>13:48877851</t>
  </si>
  <si>
    <t>8+7</t>
  </si>
  <si>
    <t>13:48878372</t>
  </si>
  <si>
    <t>9+12</t>
  </si>
  <si>
    <t>13:48877749</t>
  </si>
  <si>
    <t>CGGG/CGGG</t>
  </si>
  <si>
    <t>13:48878296</t>
  </si>
  <si>
    <t>13:48877709</t>
  </si>
  <si>
    <t>13:48878116</t>
  </si>
  <si>
    <t>13:48878090</t>
  </si>
  <si>
    <t>13:48877799</t>
  </si>
  <si>
    <t>13:48877698</t>
  </si>
  <si>
    <t>13:48878486</t>
  </si>
  <si>
    <t>13:48878245</t>
  </si>
  <si>
    <t>13:48877995</t>
  </si>
  <si>
    <t>13:48877764</t>
  </si>
  <si>
    <t>13:48877654</t>
  </si>
  <si>
    <t>13:48877533</t>
  </si>
  <si>
    <t>13:48878142</t>
  </si>
  <si>
    <t>13:48878125</t>
  </si>
  <si>
    <t>13:48878003</t>
  </si>
  <si>
    <t>13:48877891</t>
  </si>
  <si>
    <t>13:48891425</t>
  </si>
  <si>
    <t>13:48891414</t>
  </si>
  <si>
    <t>13:48891277</t>
  </si>
  <si>
    <t>13:48891259</t>
  </si>
  <si>
    <t>13:48891171</t>
  </si>
  <si>
    <t>13:48891154</t>
  </si>
  <si>
    <t>13:48891150</t>
  </si>
  <si>
    <t>13:48891087</t>
  </si>
  <si>
    <t>13:48891512</t>
  </si>
  <si>
    <t>13:48891236</t>
  </si>
  <si>
    <t>13:48891039</t>
  </si>
  <si>
    <t>13:48891347</t>
  </si>
  <si>
    <t>13:48891101</t>
  </si>
  <si>
    <t>13:48891035</t>
  </si>
  <si>
    <t>13:48891366</t>
  </si>
  <si>
    <t>13:48891427</t>
  </si>
  <si>
    <t>13:48890986</t>
  </si>
  <si>
    <t>13:48891412</t>
  </si>
  <si>
    <t>13:48891394</t>
  </si>
  <si>
    <t>13:48891343</t>
  </si>
  <si>
    <t>13:48891006</t>
  </si>
  <si>
    <t>13:48891531</t>
  </si>
  <si>
    <t>13:48891516</t>
  </si>
  <si>
    <t>13:48891513</t>
  </si>
  <si>
    <t>13:48891003</t>
  </si>
  <si>
    <t>5+7</t>
  </si>
  <si>
    <t>13:48891420</t>
  </si>
  <si>
    <t>13:48891257</t>
  </si>
  <si>
    <t>13:48891483</t>
  </si>
  <si>
    <t>13:48891443</t>
  </si>
  <si>
    <t>13:48891076</t>
  </si>
  <si>
    <t>13:48891089</t>
  </si>
  <si>
    <t>13:48891359</t>
  </si>
  <si>
    <t>13:48891233</t>
  </si>
  <si>
    <t>13:48891403</t>
  </si>
  <si>
    <t>13:48891223</t>
  </si>
  <si>
    <t>13:48891088</t>
  </si>
  <si>
    <t>ATG</t>
  </si>
  <si>
    <t>13:48891144</t>
  </si>
  <si>
    <t>13:48891326</t>
  </si>
  <si>
    <t>13:48891250</t>
  </si>
  <si>
    <t>13:48891107</t>
  </si>
  <si>
    <t>13:48891431</t>
  </si>
  <si>
    <t>13:48891535</t>
  </si>
  <si>
    <t>6+22</t>
  </si>
  <si>
    <t>13:48891499</t>
  </si>
  <si>
    <t>13:48891532</t>
  </si>
  <si>
    <t>13:48891450</t>
  </si>
  <si>
    <t>13:48891351</t>
  </si>
  <si>
    <t>13:48891342</t>
  </si>
  <si>
    <t>13:48891100</t>
  </si>
  <si>
    <t>13:48891043</t>
  </si>
  <si>
    <t>13:48891526</t>
  </si>
  <si>
    <t>13:48891525</t>
  </si>
  <si>
    <t>13:48891364</t>
  </si>
  <si>
    <t>13:48891105</t>
  </si>
  <si>
    <t>13:48891478</t>
  </si>
  <si>
    <t>13:48891085</t>
  </si>
  <si>
    <t>13:48893783</t>
  </si>
  <si>
    <t>13:48893708</t>
  </si>
  <si>
    <t>13:48893613</t>
  </si>
  <si>
    <t>13:48893441</t>
  </si>
  <si>
    <t>13:48893106</t>
  </si>
  <si>
    <t>13:48892992</t>
  </si>
  <si>
    <t>13:48892774</t>
  </si>
  <si>
    <t>13:48893233</t>
  </si>
  <si>
    <t>13:48893566</t>
  </si>
  <si>
    <t>13:48893465</t>
  </si>
  <si>
    <t>13:48893287</t>
  </si>
  <si>
    <t>13:48893270</t>
  </si>
  <si>
    <t>13:48892742</t>
  </si>
  <si>
    <t>13:48893519</t>
  </si>
  <si>
    <t>13:48892870</t>
  </si>
  <si>
    <t>13:48892862</t>
  </si>
  <si>
    <t>13:48893788</t>
  </si>
  <si>
    <t>13:48892824</t>
  </si>
  <si>
    <t>13:48892694</t>
  </si>
  <si>
    <t>13:48893354</t>
  </si>
  <si>
    <t>13:48892739</t>
  </si>
  <si>
    <t>13:48893774</t>
  </si>
  <si>
    <t>13:48893605</t>
  </si>
  <si>
    <t>13:48893292</t>
  </si>
  <si>
    <t>13:48893247</t>
  </si>
  <si>
    <t>13:48893160</t>
  </si>
  <si>
    <t>13:48892678</t>
  </si>
  <si>
    <t>13:48893130</t>
  </si>
  <si>
    <t>13:48893058</t>
  </si>
  <si>
    <t>13:48892872</t>
  </si>
  <si>
    <t>13:48893384</t>
  </si>
  <si>
    <t>13:48892967</t>
  </si>
  <si>
    <t>13:48892958</t>
  </si>
  <si>
    <t>13:48892681</t>
  </si>
  <si>
    <t>13:48893789</t>
  </si>
  <si>
    <t>13:48893751</t>
  </si>
  <si>
    <t>13:48893724</t>
  </si>
  <si>
    <t>13:48893537</t>
  </si>
  <si>
    <t>13:48893504</t>
  </si>
  <si>
    <t>13:48893493</t>
  </si>
  <si>
    <t>13:48893432</t>
  </si>
  <si>
    <t>13:48893394</t>
  </si>
  <si>
    <t>13:48892891</t>
  </si>
  <si>
    <t>13:48892767</t>
  </si>
  <si>
    <t>13:48893839</t>
  </si>
  <si>
    <t>13:48893800</t>
  </si>
  <si>
    <t>13:48893286</t>
  </si>
  <si>
    <t>13:48893032</t>
  </si>
  <si>
    <t>13:48893475</t>
  </si>
  <si>
    <t>13:48893242</t>
  </si>
  <si>
    <t>13:48893398</t>
  </si>
  <si>
    <t>5+10</t>
  </si>
  <si>
    <t>13:48893749</t>
  </si>
  <si>
    <t>13:48893713</t>
  </si>
  <si>
    <t>13:48893704</t>
  </si>
  <si>
    <t>13:48893696</t>
  </si>
  <si>
    <t>13:48893512</t>
  </si>
  <si>
    <t>13:48892722</t>
  </si>
  <si>
    <t>13:48892650</t>
  </si>
  <si>
    <t>13:48893530</t>
  </si>
  <si>
    <t>13:48893427</t>
  </si>
  <si>
    <t>13:48893031</t>
  </si>
  <si>
    <t>13:48892708</t>
  </si>
  <si>
    <t>13:48893744</t>
  </si>
  <si>
    <t>13:48893729</t>
  </si>
  <si>
    <t>13:48893699</t>
  </si>
  <si>
    <t>13:48893712</t>
  </si>
  <si>
    <t>13:48893587</t>
  </si>
  <si>
    <t>13:48892790</t>
  </si>
  <si>
    <t>13:48892751</t>
  </si>
  <si>
    <t>13:48893596</t>
  </si>
  <si>
    <t>13:48892757</t>
  </si>
  <si>
    <t>13:48893615</t>
  </si>
  <si>
    <t>13:48893313</t>
  </si>
  <si>
    <t>13:48892755</t>
  </si>
  <si>
    <t>13:48892663</t>
  </si>
  <si>
    <t>13:48893769</t>
  </si>
  <si>
    <t>13:48892718</t>
  </si>
  <si>
    <t>13:48892885</t>
  </si>
  <si>
    <t>13:48892760</t>
  </si>
  <si>
    <t>13:48893802</t>
  </si>
  <si>
    <t>13:48893754</t>
  </si>
  <si>
    <t>13:48893455</t>
  </si>
  <si>
    <t>13:48892904</t>
  </si>
  <si>
    <t>13:48892833</t>
  </si>
  <si>
    <t>8+6</t>
  </si>
  <si>
    <t>13:48893620</t>
  </si>
  <si>
    <t>13:48893618</t>
  </si>
  <si>
    <t>13:48892865</t>
  </si>
  <si>
    <t>13:48893812</t>
  </si>
  <si>
    <t>13:48893796</t>
  </si>
  <si>
    <t>13:48893469</t>
  </si>
  <si>
    <t>13:48893262</t>
  </si>
  <si>
    <t>13:48893818</t>
  </si>
  <si>
    <t>13:48893660</t>
  </si>
  <si>
    <t>13:48893588</t>
  </si>
  <si>
    <t>13:48892811</t>
  </si>
  <si>
    <t>16+5</t>
  </si>
  <si>
    <t>13:48893097</t>
  </si>
  <si>
    <t>14+4</t>
  </si>
  <si>
    <t>13:48893095</t>
  </si>
  <si>
    <t>13+6</t>
  </si>
  <si>
    <t>13:48893088</t>
  </si>
  <si>
    <t>7+11</t>
  </si>
  <si>
    <t>13:48893621</t>
  </si>
  <si>
    <t>13:48893557</t>
  </si>
  <si>
    <t>13:48892854</t>
  </si>
  <si>
    <t>13:48893479</t>
  </si>
  <si>
    <t>13:48893227</t>
  </si>
  <si>
    <t>13:48893054</t>
  </si>
  <si>
    <t>13:48893312</t>
  </si>
  <si>
    <t>13:48893115</t>
  </si>
  <si>
    <t>13:48893811</t>
  </si>
  <si>
    <t>13:48893497</t>
  </si>
  <si>
    <t>13:48893437</t>
  </si>
  <si>
    <t>13:48892688</t>
  </si>
  <si>
    <t>rs12421266</t>
  </si>
  <si>
    <t>C: 92.169% (2907 / 3154); T: 7.831% (247 / 3154)</t>
  </si>
  <si>
    <t>rs113041184</t>
  </si>
  <si>
    <t>A: 98.469% (193 / 196); G: 1.531% (3 / 196)</t>
  </si>
  <si>
    <t>11:534831</t>
  </si>
  <si>
    <t>Percent Mutated</t>
  </si>
  <si>
    <t>[3]TCGA-AA-A01T-01A-21D-A17O-10:GT</t>
  </si>
  <si>
    <t>[3]TCGA-AA-A02Y-01A-43D-A17O-10:GT</t>
  </si>
  <si>
    <t>[3]TCGA-AA-A01X-01A-21D-A17O-10:GT</t>
  </si>
  <si>
    <t>rs112687793</t>
  </si>
  <si>
    <t>C: 11.881% (259 / 2180); T: 88.119% (1921 / 2180)</t>
  </si>
  <si>
    <t>rs7939028</t>
  </si>
  <si>
    <t>G: 77.277% (1816 / 2350); C: 22.723% (534 / 2350)</t>
  </si>
  <si>
    <t>rs112690925</t>
  </si>
  <si>
    <t>G: 22.857% (544 / 2380); T: 77.143% (1836 / 2380)</t>
  </si>
  <si>
    <t>rs11246176</t>
  </si>
  <si>
    <t>C: 10.115% (421 / 4162); T: 89.885% (3741 / 4162)</t>
  </si>
  <si>
    <t>[3]TCGA-AA-A01S-01A-21D-A17O-10:GT</t>
  </si>
  <si>
    <t>[3]TCGA-AA-3994-01A-01D-1981-10:GT</t>
  </si>
  <si>
    <t>[3]TCGA-AA-3977-01A-01D-1024-10:GT</t>
  </si>
  <si>
    <t>[3]TCGA-AA-3685-01A-02D-1981-10:GT</t>
  </si>
  <si>
    <t>[3]TCGA-AA-3666-01A-02D-1981-10:GT</t>
  </si>
  <si>
    <t>[3]TCGA-AA-3664-01A-01D-1981-10:GT</t>
  </si>
  <si>
    <t>[3]TCGA-AA-3529-01A-02D-1554-10:GT</t>
  </si>
  <si>
    <t>[3]TCGA-AA-3518-01A-02D-1525-10:GT</t>
  </si>
  <si>
    <t>[3]TCGA-AA-3516-01A-02D-1554-10:GT</t>
  </si>
  <si>
    <t>11:536577</t>
  </si>
  <si>
    <t>rs8176334</t>
  </si>
  <si>
    <t>C: 89.547% (2056 / 2296); T: 10.453% (240 / 2296)</t>
  </si>
  <si>
    <t>[3]TCGA-AA-3514-01A-02D-1554-10:GT</t>
  </si>
  <si>
    <t>[3]TCGA-A6-3807-01A-01D-1459-10:GT</t>
  </si>
  <si>
    <t>GCCCCC/GCCCCCC</t>
  </si>
  <si>
    <t>11:536025</t>
  </si>
  <si>
    <t>[3]TCGA-A6-2683-01A-01D-1554-10:GT</t>
  </si>
  <si>
    <t>[3]TCGA-A6-2681-01A-01D-1554-10:GT</t>
  </si>
  <si>
    <t>[3]TCGA-QG-A5YV-01A-11D-A28G-10:GT</t>
  </si>
  <si>
    <t xml:space="preserve">CTG </t>
  </si>
  <si>
    <t>[3]TCGA-D5-6540-01A-11D-1719-10:GT</t>
  </si>
  <si>
    <t>[3]TCGA-AA-3534-01A-01D-1525-10:GT</t>
  </si>
  <si>
    <t>[3]TCGA-AA-A00N-01A-02D-A17O-10:GT</t>
  </si>
  <si>
    <t>[3]TCGA-AD-6964-01A-11D-1924-10:GT</t>
  </si>
  <si>
    <t>[3]TCGA-A6-6781-01A-22D-1924-10:GT</t>
  </si>
  <si>
    <t>[3]TCGA-AA-3956-01A-02D-1981-10:GT</t>
  </si>
  <si>
    <t>[3]TCGA-AZ-6601-01A-11D-1771-10:GT</t>
  </si>
  <si>
    <t>[3]TCGA-AA-A01R-01A-21D-A17O-10:GT</t>
  </si>
  <si>
    <t>[3]TCGA-AA-A01V-01A-23D-A17O-10:GT</t>
  </si>
  <si>
    <t>[3]TCGA-AA-A02O-01A-21D-A17O-10:GT</t>
  </si>
  <si>
    <t>[3]TCGA-AA-A03F-01A-11D-A17O-10:GT</t>
  </si>
  <si>
    <t>[3]TCGA-CA-6717-01A-11D-1835-10:GT</t>
  </si>
  <si>
    <t>[3]TCGA-A6-2680-01A-01D-1554-10:GT</t>
  </si>
  <si>
    <t>11:534896</t>
  </si>
  <si>
    <t>[3]TCGA-CA-6718-01A-11D-1835-10:GT</t>
  </si>
  <si>
    <t>[3]TCGA-A6-6141-01A-11D-1771-10:GT</t>
  </si>
  <si>
    <t>Allele Frequency</t>
  </si>
  <si>
    <t>(4x0.01531) rs113041184 + (8x0.10115) rs11246176 + (9x0.22857) rs112690925 + (12x0.22723) rs7939028  + (8x0.11881)  rs112687793</t>
  </si>
  <si>
    <t>[3]TCGA-AA-A00R-01A-01D-A126-10:GT</t>
  </si>
  <si>
    <t>(2x0.0453) rs8176334 (5x0.07831) rs12421266</t>
  </si>
  <si>
    <t>[3]TCGA-AA-3555-01A-01D-0959-10:GT</t>
  </si>
  <si>
    <t>rs4645958</t>
  </si>
  <si>
    <t>C: 82.400% (2177 / 2642); G: 17.600% (465 / 2642)</t>
  </si>
  <si>
    <t>rs3824120</t>
  </si>
  <si>
    <t>A: 10.560% (379.362 / 3593); C: 89.440% (3213.210 / 3593)</t>
  </si>
  <si>
    <t>rs4645956</t>
  </si>
  <si>
    <t>C: 86.652% (3090 / 3566); T: 13.348% (476 / 3566)</t>
  </si>
  <si>
    <t>rs2070582</t>
  </si>
  <si>
    <t>A: 4.854% (341.370 / 7032); G: 95.145% (6690.630 / 7032)</t>
  </si>
  <si>
    <t>rs4645957</t>
  </si>
  <si>
    <t>C: 92.711% (2175 / 2346); T: 7.289% (171 / 2346)</t>
  </si>
  <si>
    <t>8:128750238</t>
  </si>
  <si>
    <t>8:128749018</t>
  </si>
  <si>
    <t>8:128749087</t>
  </si>
  <si>
    <t>8:128747950</t>
  </si>
  <si>
    <t>8:128750771</t>
  </si>
  <si>
    <t>8:128748104</t>
  </si>
  <si>
    <t>8:128750322</t>
  </si>
  <si>
    <t>8:128748717</t>
  </si>
  <si>
    <t>8:128749245</t>
  </si>
  <si>
    <t>rs4645955</t>
  </si>
  <si>
    <t>A: 8.143% (192 / 2358); G: 91.857% (2166 / 2358)</t>
  </si>
  <si>
    <t>8:128748977</t>
  </si>
  <si>
    <t>8:128748680</t>
  </si>
  <si>
    <t>rs4645948</t>
  </si>
  <si>
    <t>C: 94.011% (4725 / 5026); T: 5.989% (301 / 5026)</t>
  </si>
  <si>
    <t>8:128749901</t>
  </si>
  <si>
    <t>N/A</t>
  </si>
  <si>
    <t>(5x0.1056) rs3824120 + (1x0.05989) rs4645948 + (2x0.08143) rs4645955 + (3x0.13348) rs4645956 + (3x0.07289) rs4645957 + (5x0.176) rs4645958 + (3x0.04854) rs2070582</t>
  </si>
  <si>
    <t>[3]TCGA-L5-A4OS-01A-11D-A28P:GT</t>
  </si>
  <si>
    <t>[3]TCGA-IG-A3YB-01A-11D-A248:GT</t>
  </si>
  <si>
    <t>G: 7.248% (158 / 2180); T: 92.752% (2022 / 2180)</t>
  </si>
  <si>
    <t>[3]TCGA-L5-A4OJ-01A-11D-A267:GT</t>
  </si>
  <si>
    <t>XXX</t>
  </si>
  <si>
    <t>[3]TCGA-IG-A3QL-01A-11D-A248:GT</t>
  </si>
  <si>
    <t>[3]TCGA-IG-A3YA-01A-11D-A248:GT</t>
  </si>
  <si>
    <t>C: 84.385% (2140 / 2536); G: 15.615% (396 / 2536)</t>
  </si>
  <si>
    <t>[3]TCGA-LN-A49P-01A-11D-A248:GT</t>
  </si>
  <si>
    <t>[3]TCGA-L5-A4ON-01A-11D-A267:GT</t>
  </si>
  <si>
    <t>[3]TCGA-IG-A5S3-01A-11D-A28P:GT</t>
  </si>
  <si>
    <t>[3]TCGA-L5-A4OG-01A-11D-A267:GT</t>
  </si>
  <si>
    <t>[3]TCGA-L5-A4OE-01A-11D-A267:GT</t>
  </si>
  <si>
    <t>[3]TCGA-LN-A49S-01A-11D-A248:GT</t>
  </si>
  <si>
    <t>[3]TCGA-L5-A43H-01A-11D-A248:GT</t>
  </si>
  <si>
    <t>[3]TCGA-LN-A49Y-01A-11D-A267:GT</t>
  </si>
  <si>
    <t>[3]TCGA-L5-A4OM-01A-11D-A267:GT</t>
  </si>
  <si>
    <t>[3]TCGA-IG-A51D-01A-11D-A267:GT</t>
  </si>
  <si>
    <t>[3]TCGA-LN-A49V-01A-11D-A248:GT</t>
  </si>
  <si>
    <t>A: 92.343% (2231 / 2416); C: 7.657% (185 / 2416)</t>
  </si>
  <si>
    <t>[3]TCGA-LN-A49O-01A-11D-A248:GT</t>
  </si>
  <si>
    <t>[3]TCGA-LN-A49M-01A-21D-A267:GT</t>
  </si>
  <si>
    <t>5:112043234</t>
  </si>
  <si>
    <t>[3]TCGA-L7-A56G-01A-21D-A267:GT</t>
  </si>
  <si>
    <t>[3]TCGA-LN-A49N-01A-11D-A248:GT</t>
  </si>
  <si>
    <t>[3]TCGA-LN-A4MR-01A-11D-A28P:GT</t>
  </si>
  <si>
    <t>[3]TCGA-LN-A4A6-01A-11D-A267:GT</t>
  </si>
  <si>
    <t>[3]TCGA-LN-A4A2-01A-31D-A267:GT</t>
  </si>
  <si>
    <t>[3]TCGA-IG-A5B8-01A-11D-A28P:GT</t>
  </si>
  <si>
    <t>[3]TCGA-IG-A50L-01A-11D-A267:GT</t>
  </si>
  <si>
    <t>5:112043693</t>
  </si>
  <si>
    <t>[3]TCGA-L5-A4OI-01A-11D-A267:GT</t>
  </si>
  <si>
    <t>[3]TCGA-IG-A3I8-01A-11D-A248:GT</t>
  </si>
  <si>
    <t>[3]TCGA-LN-A49U-01A-31D-A267:GT</t>
  </si>
  <si>
    <t>[3]TCGA-IG-A4P3-01A-11D-A267:GT</t>
  </si>
  <si>
    <t>[3]TCGA-L5-A43C-01A-11D-A248:GT</t>
  </si>
  <si>
    <t>[3]TCGA-LN-A49X-01A-31D-A267:GT</t>
  </si>
  <si>
    <t>[3]TCGA-L5-A43M-01A-11D-A248:GT</t>
  </si>
  <si>
    <t>[3]TCGA-L5-A4OF-01A-11D-A267:GT</t>
  </si>
  <si>
    <t>5:112043117</t>
  </si>
  <si>
    <t>[3]TCGA-L5-A43I-01A-11D-A248:GT</t>
  </si>
  <si>
    <t>[3]TCGA-LN-A4MQ-01A-11D-A28P:GT</t>
  </si>
  <si>
    <t>[3]TCGA-LN-A4A3-01A-11D-A267:GT</t>
  </si>
  <si>
    <t>[3]TCGA-LN-A4A8-01A-32D-A267:GT</t>
  </si>
  <si>
    <t>[3]TCGA-LN-A49K-01A-11D-A248:GT</t>
  </si>
  <si>
    <t>[3]TCGA-LN-A49R-01A-11D-A248:GT</t>
  </si>
  <si>
    <t>[3]TCGA-L5-A43E-01A-11D-A248:GT</t>
  </si>
  <si>
    <t>[3]TCGA-IG-A3Y9-01A-12D-A248:GT</t>
  </si>
  <si>
    <t>[3]TCGA-LN-A49W-01A-11D-A267:GT</t>
  </si>
  <si>
    <t>[3]TCGA-IG-A3YC-01A-11D-A248:GT</t>
  </si>
  <si>
    <t>[3]TCGA-L5-A4OH-01A-11D-A267:GT</t>
  </si>
  <si>
    <t>[3]TCGA-LN-A4A4-01A-11D-A267:GT</t>
  </si>
  <si>
    <t>[3]TCGA-IG-A4QT-01A-21D-A267:GT</t>
  </si>
  <si>
    <t>[3]TCGA-L5-A4OT-01A-11D-A28P:GT</t>
  </si>
  <si>
    <t>[3]TCGA-L5-A4OP-01A-11D-A267:GT</t>
  </si>
  <si>
    <t>[3]TCGA-LN-A5U5-01A-21D-A28P:GT</t>
  </si>
  <si>
    <t>5:112043600</t>
  </si>
  <si>
    <t>Avg Allele Frequency</t>
  </si>
  <si>
    <t>[3]TCGA-L5-A43J-01A-12D-A248:GT</t>
  </si>
  <si>
    <t>[3]TCGA-LN-A49L-01A-11D-A248:GT</t>
  </si>
  <si>
    <t>C: 85.692% (2186 / 2551); T: 14.308% (365 / 2551)</t>
  </si>
  <si>
    <t>Average Alelle Frequency</t>
  </si>
  <si>
    <t>G = 10.64%</t>
  </si>
  <si>
    <t>11:535495</t>
  </si>
  <si>
    <t>11:536176</t>
  </si>
  <si>
    <t>C = 24.08%</t>
  </si>
  <si>
    <t>(GCG)10: 1.500% (3 / 200); (GCG)11: 0.500% (1 / 200); (GCG)6: 57.500% (115 / 200); (GCG)7: 0.500% (1 / 200); (GCG)8: 30.000% (60 / 200); (GCG)9: 10.000% (20 / 200)</t>
  </si>
  <si>
    <t>11:535605</t>
  </si>
  <si>
    <t>11:535587</t>
  </si>
  <si>
    <t>11:535328</t>
  </si>
  <si>
    <t>11:534737</t>
  </si>
  <si>
    <t>11:536326</t>
  </si>
  <si>
    <t>11:535294</t>
  </si>
  <si>
    <t>11:535764</t>
  </si>
  <si>
    <t>CGC/CGCTGC</t>
  </si>
  <si>
    <t>11:535189</t>
  </si>
  <si>
    <t>11:537071</t>
  </si>
  <si>
    <t>11:536813</t>
  </si>
  <si>
    <t>11:535507</t>
  </si>
  <si>
    <t>11:537049</t>
  </si>
  <si>
    <t>11:535993</t>
  </si>
  <si>
    <t>11:535796</t>
  </si>
  <si>
    <t>11:535474</t>
  </si>
  <si>
    <t>C: 92.851% (2182 / 2350); T: 7.149% (168 / 2350)</t>
  </si>
  <si>
    <t>8:128749677</t>
  </si>
  <si>
    <t>8:128750480</t>
  </si>
  <si>
    <t>A: 10.560% (379.362 / 3592.572); C: 89.440% (3213.210 / 3592.572)</t>
  </si>
  <si>
    <t>8:128748403</t>
  </si>
  <si>
    <t>8:128750385</t>
  </si>
  <si>
    <t>8:128749097</t>
  </si>
  <si>
    <t>8:128749839</t>
  </si>
  <si>
    <t>8:128749694</t>
  </si>
  <si>
    <t>8:128748068</t>
  </si>
  <si>
    <t>8:128749394</t>
  </si>
  <si>
    <t>13:48878455</t>
  </si>
  <si>
    <t>13:48878454</t>
  </si>
  <si>
    <t>13:48877614</t>
  </si>
  <si>
    <t>13:48878343</t>
  </si>
  <si>
    <t>13:48877589</t>
  </si>
  <si>
    <t>13:48877883</t>
  </si>
  <si>
    <t>A: 83.164% (1961 / 2358); G: 16.836% (397 / 2358)</t>
  </si>
  <si>
    <t>A: 81.748% (1787 / 2186); G: 18.252% (399 / 2186)</t>
  </si>
  <si>
    <t>13:48891312</t>
  </si>
  <si>
    <t>13:48893311</t>
  </si>
  <si>
    <t>13:48892829</t>
  </si>
  <si>
    <t>A: 16.600% (459 / 2765); G: 83.400% (2306 / 2765)</t>
  </si>
  <si>
    <t>13:48893065</t>
  </si>
  <si>
    <t>13:48892721</t>
  </si>
  <si>
    <t>13:48893731</t>
  </si>
  <si>
    <t xml:space="preserve">Allele Frequency </t>
  </si>
  <si>
    <t>5:112043504</t>
  </si>
  <si>
    <t>[3]TCGA-CV-5971-01A-11D-1681:GT</t>
  </si>
  <si>
    <t>5:112043392</t>
  </si>
  <si>
    <t>5:112043113</t>
  </si>
  <si>
    <t>[3]TCGA-CV-5973-01A-11D-1681:GT</t>
  </si>
  <si>
    <t>5:112043661</t>
  </si>
  <si>
    <t>[3]TCGA-IQ-7632-01A-11D-2317:GT</t>
  </si>
  <si>
    <t>5:112043111</t>
  </si>
  <si>
    <t>[3]TCGA-BA-4078-01A-01D-1431:GT</t>
  </si>
  <si>
    <t>[3]TCGA-CV-6933-01A-11D-1911:GT</t>
  </si>
  <si>
    <t>5:112043576</t>
  </si>
  <si>
    <t>5:112043381</t>
  </si>
  <si>
    <t>[3]TCGA-BA-5558-01A-01D-1509:GT</t>
  </si>
  <si>
    <t>5:112043299</t>
  </si>
  <si>
    <t>[3]TCGA-CQ-6225-01A-11D-1911:GT</t>
  </si>
  <si>
    <t>5:112043284</t>
  </si>
  <si>
    <t>5:112043255</t>
  </si>
  <si>
    <t>[3]TCGA-CQ-6224-01A-11D-1911:GT</t>
  </si>
  <si>
    <t>5:112043628</t>
  </si>
  <si>
    <t>5:112043573</t>
  </si>
  <si>
    <t>5:112043371</t>
  </si>
  <si>
    <t>[3]TCGA-D6-6826-01A-11D-1911:GT</t>
  </si>
  <si>
    <t>5:112043638</t>
  </si>
  <si>
    <t>[3]TCGA-BA-5555-01A-01D-1509:GT</t>
  </si>
  <si>
    <t>5:112043822</t>
  </si>
  <si>
    <t>5:112043630</t>
  </si>
  <si>
    <t>5:112043295</t>
  </si>
  <si>
    <t>[3]TCGA-CN-5369-01A-01D-1431:GT</t>
  </si>
  <si>
    <t>5:112043575</t>
  </si>
  <si>
    <t>5:112043387</t>
  </si>
  <si>
    <t>5:112043180</t>
  </si>
  <si>
    <t>[3]TCGA-CN-5367-01A-01D-1431:GT</t>
  </si>
  <si>
    <t>5:112043835</t>
  </si>
  <si>
    <t>[3]TCGA-CV-7411-01A-11D-2317:GT</t>
  </si>
  <si>
    <t>5:112043899</t>
  </si>
  <si>
    <t>[3]TCGA-DQ-5630-01A-01D-1868:GT</t>
  </si>
  <si>
    <t>5:112043258</t>
  </si>
  <si>
    <t>[3]TCGA-CN-6013-01A-11D-1681:GT</t>
  </si>
  <si>
    <t>[3]TCGA-DQ-5624-01A-01D-1868:GT</t>
  </si>
  <si>
    <t>5:112043550</t>
  </si>
  <si>
    <t>5:112043437</t>
  </si>
  <si>
    <t>[3]TCGA-CV-5977-01A-11D-1681:GT</t>
  </si>
  <si>
    <t>[3]TCGA-BA-4076-01A-01D-1431:GT</t>
  </si>
  <si>
    <t>5:112043856</t>
  </si>
  <si>
    <t>5:112043311</t>
  </si>
  <si>
    <t>[3]TCGA-CN-5356-01A-01D-1431:GT</t>
  </si>
  <si>
    <t>5:112043561</t>
  </si>
  <si>
    <t>[3]TCGA-CV-7429-01A-11D-2317:GT</t>
  </si>
  <si>
    <t>5:112043887</t>
  </si>
  <si>
    <t>5:112043494</t>
  </si>
  <si>
    <t>5:112043480</t>
  </si>
  <si>
    <t>[3]TCGA-BA-4074-01A-01D-1431:GT</t>
  </si>
  <si>
    <t>5:112043881</t>
  </si>
  <si>
    <t>[3]TCGA-BB-4223-01A-01D-1431:GT</t>
  </si>
  <si>
    <t>[3]TCGA-CV-7263-01A-11D-2317:GT</t>
  </si>
  <si>
    <t>[3]TCGA-CQ-6219-01A-11D-1911:GT</t>
  </si>
  <si>
    <t>[3]TCGA-BA-4075-01A-01D-1431:GT</t>
  </si>
  <si>
    <t>5:112043120</t>
  </si>
  <si>
    <t>[3]TCGA-CN-4738-01A-02D-1509:GT</t>
  </si>
  <si>
    <t>5:112043868</t>
  </si>
  <si>
    <t>5:112043443</t>
  </si>
  <si>
    <t>[3]TCGA-CV-5976-01A-11D-1681:GT</t>
  </si>
  <si>
    <t>5:112043522</t>
  </si>
  <si>
    <t>[3]TCGA-CQ-5329-01A-01D-1681:GT</t>
  </si>
  <si>
    <t>[3]TCGA-BA-5559-01A-01D-1509:GT</t>
  </si>
  <si>
    <t>5:112043789</t>
  </si>
  <si>
    <t>[3]TCGA-CQ-5327-01A-01D-1681:GT</t>
  </si>
  <si>
    <t>5:112043874</t>
  </si>
  <si>
    <t>5:112043843</t>
  </si>
  <si>
    <t>5:112043786</t>
  </si>
  <si>
    <t>5:112043246</t>
  </si>
  <si>
    <t>[3]TCGA-BA-5151-01A-01D-1431:GT</t>
  </si>
  <si>
    <t>5:112043357</t>
  </si>
  <si>
    <t>[3]TCGA-DQ-5631-01A-01D-1868:GT</t>
  </si>
  <si>
    <t>[3]TCGA-CV-7432-01A-11D-2317:GT</t>
  </si>
  <si>
    <t>[3]TCGA-CN-6996-01A-11D-1911:GT</t>
  </si>
  <si>
    <t>5:112043231</t>
  </si>
  <si>
    <t>[3]TCGA-CX-7085-01A-21D-2317:GT</t>
  </si>
  <si>
    <t>[3]TCGA-CV-7407-01A-11D-2317:GT</t>
  </si>
  <si>
    <t>ATT</t>
  </si>
  <si>
    <t>5:112043128</t>
  </si>
  <si>
    <t>[3]TCGA-CN-4737-01A-01D-1431:GT</t>
  </si>
  <si>
    <t>5:112043701</t>
  </si>
  <si>
    <t>5:112043256</t>
  </si>
  <si>
    <t>[3]TCGA-CQ-6229-01A-11D-1911:GT</t>
  </si>
  <si>
    <t>5:112043144</t>
  </si>
  <si>
    <t>[3]TCGA-CV-7434-01A-11D-2317:GT</t>
  </si>
  <si>
    <t>5:112043567</t>
  </si>
  <si>
    <t>[3]TCGA-CN-6017-01A-11D-1681:GT</t>
  </si>
  <si>
    <t>[3]TCGA-CN-5373-01A-01D-1431:GT</t>
  </si>
  <si>
    <t>5:112043880</t>
  </si>
  <si>
    <t>5:112043734</t>
  </si>
  <si>
    <t>[3]TCGA-CN-4739-01A-02D-1509:GT</t>
  </si>
  <si>
    <t>5:112043338</t>
  </si>
  <si>
    <t>[3]TCGA-CN-6019-01A-11D-1681:GT</t>
  </si>
  <si>
    <t>5:112043457</t>
  </si>
  <si>
    <t>5:112043175</t>
  </si>
  <si>
    <t>[3]TCGA-CN-5355-01A-01D-1431:GT</t>
  </si>
  <si>
    <t>5:112043319</t>
  </si>
  <si>
    <t>5:112043296</t>
  </si>
  <si>
    <t>5:112043127</t>
  </si>
  <si>
    <t>[3]TCGA-CN-4733-01A-02D-1868:GT</t>
  </si>
  <si>
    <t>[3]TCGA-BA-5149-01A-01D-1509:GT</t>
  </si>
  <si>
    <t>[3]TCGA-CN-4730-01A-01D-1431:GT</t>
  </si>
  <si>
    <t>[3]TCGA-BA-5557-01A-01D-1509:GT</t>
  </si>
  <si>
    <t>5:112043772</t>
  </si>
  <si>
    <t>5:112043744</t>
  </si>
  <si>
    <t>5:112043598</t>
  </si>
  <si>
    <t>5:112043581</t>
  </si>
  <si>
    <t>5:112043468</t>
  </si>
  <si>
    <t>[3]TCGA-CN-4722-01A-01D-1431:GT</t>
  </si>
  <si>
    <t>18:49868555</t>
  </si>
  <si>
    <t>18:49868497</t>
  </si>
  <si>
    <t>18:49868552</t>
  </si>
  <si>
    <t>18:49868638</t>
  </si>
  <si>
    <t>18:49868750</t>
  </si>
  <si>
    <t>18:49868656</t>
  </si>
  <si>
    <t>18:49868642</t>
  </si>
  <si>
    <t>18:49868382</t>
  </si>
  <si>
    <t>18:49868406</t>
  </si>
  <si>
    <t>18:49868556</t>
  </si>
  <si>
    <t>18:49868477</t>
  </si>
  <si>
    <t>18:49868580</t>
  </si>
  <si>
    <t>18:49868601</t>
  </si>
  <si>
    <t>18:49868753</t>
  </si>
  <si>
    <t>18:49868628</t>
  </si>
  <si>
    <t>18:49868512</t>
  </si>
  <si>
    <t>18:49868511</t>
  </si>
  <si>
    <t>18:49868756</t>
  </si>
  <si>
    <t>18:49868549</t>
  </si>
  <si>
    <t>18:49868403</t>
  </si>
  <si>
    <t>CGTGTGTGTGTGTGTGTGTGTG/CGTGTGTGTGTGTGTGTGTG</t>
  </si>
  <si>
    <t>18:49868416</t>
  </si>
  <si>
    <t>18:49868410</t>
  </si>
  <si>
    <t>18:49868619</t>
  </si>
  <si>
    <t>18:49868570</t>
  </si>
  <si>
    <t>18:49868514</t>
  </si>
  <si>
    <t>18:49868682</t>
  </si>
  <si>
    <t>18:49868711</t>
  </si>
  <si>
    <t>6+7</t>
  </si>
  <si>
    <t>18:49868754</t>
  </si>
  <si>
    <t>18:49868605</t>
  </si>
  <si>
    <t>11:536943</t>
  </si>
  <si>
    <t>11:536743</t>
  </si>
  <si>
    <t>11:537392</t>
  </si>
  <si>
    <t>11:535327</t>
  </si>
  <si>
    <t>11:535323</t>
  </si>
  <si>
    <t>11:534845</t>
  </si>
  <si>
    <t>11:537639</t>
  </si>
  <si>
    <t>11:537505</t>
  </si>
  <si>
    <t>11:536622</t>
  </si>
  <si>
    <t>11:536421</t>
  </si>
  <si>
    <t>11:535592</t>
  </si>
  <si>
    <t>11:535498</t>
  </si>
  <si>
    <t>11:537255</t>
  </si>
  <si>
    <t>11:537232</t>
  </si>
  <si>
    <t>11:536116</t>
  </si>
  <si>
    <t>11:537613</t>
  </si>
  <si>
    <t>11:537531</t>
  </si>
  <si>
    <t>11:537465</t>
  </si>
  <si>
    <t>AGGGCCGGGGCCG/AGGGCCG</t>
  </si>
  <si>
    <t>11:535352</t>
  </si>
  <si>
    <t>11:535319</t>
  </si>
  <si>
    <t>11:537185</t>
  </si>
  <si>
    <t>11:535588</t>
  </si>
  <si>
    <t>11:535585</t>
  </si>
  <si>
    <t>11:536907</t>
  </si>
  <si>
    <t>11:536885</t>
  </si>
  <si>
    <t>11:535570</t>
  </si>
  <si>
    <t>11:536071</t>
  </si>
  <si>
    <t>11:535600</t>
  </si>
  <si>
    <t>11:535574</t>
  </si>
  <si>
    <t>11:535214</t>
  </si>
  <si>
    <t>11:536944</t>
  </si>
  <si>
    <t>11:536090</t>
  </si>
  <si>
    <t>11:535023</t>
  </si>
  <si>
    <t>11:535021</t>
  </si>
  <si>
    <t>11:535013</t>
  </si>
  <si>
    <t>11:535012</t>
  </si>
  <si>
    <t>11:536790</t>
  </si>
  <si>
    <t>11:535829</t>
  </si>
  <si>
    <t>11:535604</t>
  </si>
  <si>
    <t>11:535017</t>
  </si>
  <si>
    <t>11:537367</t>
  </si>
  <si>
    <t>11:536080</t>
  </si>
  <si>
    <t>11:535860</t>
  </si>
  <si>
    <t>11:534786</t>
  </si>
  <si>
    <t>11:537619</t>
  </si>
  <si>
    <t>11:537011</t>
  </si>
  <si>
    <t>11:536634</t>
  </si>
  <si>
    <t>11:536287</t>
  </si>
  <si>
    <t>11:535136</t>
  </si>
  <si>
    <t>11:535409</t>
  </si>
  <si>
    <t>11:535320</t>
  </si>
  <si>
    <t>11:534943</t>
  </si>
  <si>
    <t>11:535438</t>
  </si>
  <si>
    <t>11:535100</t>
  </si>
  <si>
    <t>11:535050</t>
  </si>
  <si>
    <t>11:537270</t>
  </si>
  <si>
    <t>11:537092</t>
  </si>
  <si>
    <t>11:537069</t>
  </si>
  <si>
    <t>11:536932</t>
  </si>
  <si>
    <t>11:535450</t>
  </si>
  <si>
    <t>11:535219</t>
  </si>
  <si>
    <t>11:537631</t>
  </si>
  <si>
    <t>11+1</t>
  </si>
  <si>
    <t>11:535617</t>
  </si>
  <si>
    <t>11:535286</t>
  </si>
  <si>
    <t>11:534924</t>
  </si>
  <si>
    <t>11:537599</t>
  </si>
  <si>
    <t>11:537312</t>
  </si>
  <si>
    <t>11:536505</t>
  </si>
  <si>
    <t>11:535159</t>
  </si>
  <si>
    <t>11:536947</t>
  </si>
  <si>
    <t>11:536702</t>
  </si>
  <si>
    <t>11:536524</t>
  </si>
  <si>
    <t>CG/CG</t>
  </si>
  <si>
    <t>11:534733</t>
  </si>
  <si>
    <t>11:537626</t>
  </si>
  <si>
    <t>11:537574</t>
  </si>
  <si>
    <t>11:535544</t>
  </si>
  <si>
    <t>11:536833</t>
  </si>
  <si>
    <t>11:535950</t>
  </si>
  <si>
    <t>11:535575</t>
  </si>
  <si>
    <t>11:535126</t>
  </si>
  <si>
    <t>CCT/C</t>
  </si>
  <si>
    <t>11:536760</t>
  </si>
  <si>
    <t>11:535707</t>
  </si>
  <si>
    <t>11:537256</t>
  </si>
  <si>
    <t>11:536762</t>
  </si>
  <si>
    <t>11:536300</t>
  </si>
  <si>
    <t>11:534759</t>
  </si>
  <si>
    <t>11:535172</t>
  </si>
  <si>
    <t>11:535330</t>
  </si>
  <si>
    <t>11:537467</t>
  </si>
  <si>
    <t>11:537393</t>
  </si>
  <si>
    <t>11:537013</t>
  </si>
  <si>
    <t>11:536330</t>
  </si>
  <si>
    <t>11:537198</t>
  </si>
  <si>
    <t>11:537111</t>
  </si>
  <si>
    <t>11:537104</t>
  </si>
  <si>
    <t>11:535540</t>
  </si>
  <si>
    <t>11:535536</t>
  </si>
  <si>
    <t>11:534800</t>
  </si>
  <si>
    <t>11:536982</t>
  </si>
  <si>
    <t>11:535785</t>
  </si>
  <si>
    <t>11:535666</t>
  </si>
  <si>
    <t>11:536313</t>
  </si>
  <si>
    <t>11:535197</t>
  </si>
  <si>
    <t>11:537487</t>
  </si>
  <si>
    <t>11:535836</t>
  </si>
  <si>
    <t>11:535576</t>
  </si>
  <si>
    <t>11:535531</t>
  </si>
  <si>
    <t>11:535209</t>
  </si>
  <si>
    <t>11:535119</t>
  </si>
  <si>
    <t>11:536288</t>
  </si>
  <si>
    <t>11:537158</t>
  </si>
  <si>
    <t>11:536644</t>
  </si>
  <si>
    <t>11:536544</t>
  </si>
  <si>
    <t>11:536469</t>
  </si>
  <si>
    <t>11:536182</t>
  </si>
  <si>
    <t>11:535174</t>
  </si>
  <si>
    <t>11:535084</t>
  </si>
  <si>
    <t>11:535070</t>
  </si>
  <si>
    <t>AC/ACC</t>
  </si>
  <si>
    <t>11:537278</t>
  </si>
  <si>
    <t>11:537602</t>
  </si>
  <si>
    <t>11:537377</t>
  </si>
  <si>
    <t>11:537027</t>
  </si>
  <si>
    <t>11:535208</t>
  </si>
  <si>
    <t>11:537529</t>
  </si>
  <si>
    <t>11:536098</t>
  </si>
  <si>
    <t>11:534927</t>
  </si>
  <si>
    <t>11:536749</t>
  </si>
  <si>
    <t>11:535216</t>
  </si>
  <si>
    <t>11:537326</t>
  </si>
  <si>
    <t>11:535494</t>
  </si>
  <si>
    <t>11:534827</t>
  </si>
  <si>
    <t>11:535405</t>
  </si>
  <si>
    <t>11:534985</t>
  </si>
  <si>
    <t>11:537134</t>
  </si>
  <si>
    <t>11:535643</t>
  </si>
  <si>
    <t>11:535488</t>
  </si>
  <si>
    <t>11:535481</t>
  </si>
  <si>
    <t>11:535326</t>
  </si>
  <si>
    <t>11:536859</t>
  </si>
  <si>
    <t>11:537386</t>
  </si>
  <si>
    <t>11:536500</t>
  </si>
  <si>
    <t>11:535885</t>
  </si>
  <si>
    <t>11:535475</t>
  </si>
  <si>
    <t>11:535259</t>
  </si>
  <si>
    <t>11:535022</t>
  </si>
  <si>
    <t>11:534940</t>
  </si>
  <si>
    <t>11:537533</t>
  </si>
  <si>
    <t>11:536951</t>
  </si>
  <si>
    <t>11:536527</t>
  </si>
  <si>
    <t>11:536526</t>
  </si>
  <si>
    <t>11:536100</t>
  </si>
  <si>
    <t>11:536020</t>
  </si>
  <si>
    <t>11:536019</t>
  </si>
  <si>
    <t>11:536017</t>
  </si>
  <si>
    <t>11:535503</t>
  </si>
  <si>
    <t>11:535068</t>
  </si>
  <si>
    <t>11:537549</t>
  </si>
  <si>
    <t>11:537291</t>
  </si>
  <si>
    <t>11:536684</t>
  </si>
  <si>
    <t>11:535961</t>
  </si>
  <si>
    <t>11:535200</t>
  </si>
  <si>
    <t>11:535065</t>
  </si>
  <si>
    <t>11:534969</t>
  </si>
  <si>
    <t>11:535676</t>
  </si>
  <si>
    <t>11:534893</t>
  </si>
  <si>
    <t>11:537695</t>
  </si>
  <si>
    <t>11:537494</t>
  </si>
  <si>
    <t>11:536074</t>
  </si>
  <si>
    <t>11:535755</t>
  </si>
  <si>
    <t>11:535586</t>
  </si>
  <si>
    <t>11:535483</t>
  </si>
  <si>
    <t>11:534801</t>
  </si>
  <si>
    <t>3+8</t>
  </si>
  <si>
    <t>4+9</t>
  </si>
  <si>
    <t>11:535379</t>
  </si>
  <si>
    <t>11:535368</t>
  </si>
  <si>
    <t>11:535170</t>
  </si>
  <si>
    <t>11:537628</t>
  </si>
  <si>
    <t>11:537550</t>
  </si>
  <si>
    <t>11:536914</t>
  </si>
  <si>
    <t>11:536728</t>
  </si>
  <si>
    <t>11:536547</t>
  </si>
  <si>
    <t>11:537640</t>
  </si>
  <si>
    <t>11:537060</t>
  </si>
  <si>
    <t>11:536986</t>
  </si>
  <si>
    <t>11:536727</t>
  </si>
  <si>
    <t>11:536352</t>
  </si>
  <si>
    <t>11:535726</t>
  </si>
  <si>
    <t>11:535491</t>
  </si>
  <si>
    <t>11:534961</t>
  </si>
  <si>
    <t>11:534790</t>
  </si>
  <si>
    <t>11:536965</t>
  </si>
  <si>
    <t>11:536228</t>
  </si>
  <si>
    <t>11:535693</t>
  </si>
  <si>
    <t>11:535121</t>
  </si>
  <si>
    <t>11:535059</t>
  </si>
  <si>
    <t>11:534850</t>
  </si>
  <si>
    <t>11:534767</t>
  </si>
  <si>
    <t>8:128750966</t>
  </si>
  <si>
    <t>8:128750853</t>
  </si>
  <si>
    <t>8:128750583</t>
  </si>
  <si>
    <t>8:128749940</t>
  </si>
  <si>
    <t>8:128749521</t>
  </si>
  <si>
    <t>8:128751186</t>
  </si>
  <si>
    <t>8:128749755</t>
  </si>
  <si>
    <t>8:128748448</t>
  </si>
  <si>
    <t>8:128748679</t>
  </si>
  <si>
    <t>8:128748307</t>
  </si>
  <si>
    <t>8:128747916</t>
  </si>
  <si>
    <t>8:128751203</t>
  </si>
  <si>
    <t>8:128751058</t>
  </si>
  <si>
    <t>8:128749605</t>
  </si>
  <si>
    <t>8:128749412</t>
  </si>
  <si>
    <t>8:128748006</t>
  </si>
  <si>
    <t>8:128747922</t>
  </si>
  <si>
    <t>8:128750567</t>
  </si>
  <si>
    <t>8:128749928</t>
  </si>
  <si>
    <t>8:128749841</t>
  </si>
  <si>
    <t>8:128750010</t>
  </si>
  <si>
    <t>8:128749848</t>
  </si>
  <si>
    <t>8:128748772</t>
  </si>
  <si>
    <t>8:128748769</t>
  </si>
  <si>
    <t>2+9</t>
  </si>
  <si>
    <t>8:128748218</t>
  </si>
  <si>
    <t>8:128751056</t>
  </si>
  <si>
    <t>8:128750052</t>
  </si>
  <si>
    <t>8:128750009</t>
  </si>
  <si>
    <t>8:128748755</t>
  </si>
  <si>
    <t>8:128748146</t>
  </si>
  <si>
    <t>8:128750152</t>
  </si>
  <si>
    <t>8:128749164</t>
  </si>
  <si>
    <t>8:128748437</t>
  </si>
  <si>
    <t>8:128751111</t>
  </si>
  <si>
    <t>8:128750960</t>
  </si>
  <si>
    <t>8:128750952</t>
  </si>
  <si>
    <t>8:128750855</t>
  </si>
  <si>
    <t>8:128750805</t>
  </si>
  <si>
    <t>8:128750502</t>
  </si>
  <si>
    <t>8:128750390</t>
  </si>
  <si>
    <t>8:128750241</t>
  </si>
  <si>
    <t>8:128749771</t>
  </si>
  <si>
    <t>8:128749651</t>
  </si>
  <si>
    <t>8:128749644</t>
  </si>
  <si>
    <t>8:128748933</t>
  </si>
  <si>
    <t>8:128748565</t>
  </si>
  <si>
    <t>8:128748232</t>
  </si>
  <si>
    <t>8:128751126</t>
  </si>
  <si>
    <t>8:128749643</t>
  </si>
  <si>
    <t>8:128749214</t>
  </si>
  <si>
    <t>8:128751185</t>
  </si>
  <si>
    <t>8:128750691</t>
  </si>
  <si>
    <t>8:128750582</t>
  </si>
  <si>
    <t>8:128749381</t>
  </si>
  <si>
    <t>8:128748510</t>
  </si>
  <si>
    <t>8:128748205</t>
  </si>
  <si>
    <t>8:128748032</t>
  </si>
  <si>
    <t>8:128750922</t>
  </si>
  <si>
    <t>8:128750447</t>
  </si>
  <si>
    <t>8:128750069</t>
  </si>
  <si>
    <t>8:128747931</t>
  </si>
  <si>
    <t>8:128749937</t>
  </si>
  <si>
    <t>8:128749597</t>
  </si>
  <si>
    <t>8:128749236</t>
  </si>
  <si>
    <t>8:128748959</t>
  </si>
  <si>
    <t>8:128751106</t>
  </si>
  <si>
    <t>8:128750496</t>
  </si>
  <si>
    <t>8:128750268</t>
  </si>
  <si>
    <t>8:128749661</t>
  </si>
  <si>
    <t>8:128749609</t>
  </si>
  <si>
    <t>8:128748664</t>
  </si>
  <si>
    <t>8:128748214</t>
  </si>
  <si>
    <t>8:128748168</t>
  </si>
  <si>
    <t>8:128747823</t>
  </si>
  <si>
    <t>8:128750849</t>
  </si>
  <si>
    <t>8:128749707</t>
  </si>
  <si>
    <t>8:128749647</t>
  </si>
  <si>
    <t>8:128749512</t>
  </si>
  <si>
    <t>8:128749265</t>
  </si>
  <si>
    <t>8:128747845</t>
  </si>
  <si>
    <t>8:128751143</t>
  </si>
  <si>
    <t>8:128750945</t>
  </si>
  <si>
    <t>8:128750783</t>
  </si>
  <si>
    <t>8:128750753</t>
  </si>
  <si>
    <t>6+8</t>
  </si>
  <si>
    <t>8:128750517</t>
  </si>
  <si>
    <t>8:128747836</t>
  </si>
  <si>
    <t>8:128751020</t>
  </si>
  <si>
    <t>8:128748633</t>
  </si>
  <si>
    <t>8:128750732</t>
  </si>
  <si>
    <t>8:128751038</t>
  </si>
  <si>
    <t>8:128751024</t>
  </si>
  <si>
    <t>8:128750929</t>
  </si>
  <si>
    <t>8:128750489</t>
  </si>
  <si>
    <t>8:128750368</t>
  </si>
  <si>
    <t>8:128749522</t>
  </si>
  <si>
    <t>8:128749347</t>
  </si>
  <si>
    <t>8:128748954</t>
  </si>
  <si>
    <t>8:128748258</t>
  </si>
  <si>
    <t>8:128747883</t>
  </si>
  <si>
    <t>8:128751080</t>
  </si>
  <si>
    <t>8:128748321</t>
  </si>
  <si>
    <t>8:128751096</t>
  </si>
  <si>
    <t>8:128750647</t>
  </si>
  <si>
    <t>8:128750222</t>
  </si>
  <si>
    <t>8:128750038</t>
  </si>
  <si>
    <t>8:128749536</t>
  </si>
  <si>
    <t>8:128748299</t>
  </si>
  <si>
    <t>8:128750776</t>
  </si>
  <si>
    <t>8:128750755</t>
  </si>
  <si>
    <t>8:128750310</t>
  </si>
  <si>
    <t>8:128750135</t>
  </si>
  <si>
    <t>8:128749797</t>
  </si>
  <si>
    <t>8:128748885</t>
  </si>
  <si>
    <t>8:128748774</t>
  </si>
  <si>
    <t>8:128747876</t>
  </si>
  <si>
    <t>8:128750022</t>
  </si>
  <si>
    <t>8:128748799</t>
  </si>
  <si>
    <t>8:128748631</t>
  </si>
  <si>
    <t>8:128748370</t>
  </si>
  <si>
    <t>8:128748276</t>
  </si>
  <si>
    <t>8:128750383</t>
  </si>
  <si>
    <t>8:128750750</t>
  </si>
  <si>
    <t>8:128750397</t>
  </si>
  <si>
    <t>8:128749561</t>
  </si>
  <si>
    <t>8:128749321</t>
  </si>
  <si>
    <t>8:128749302</t>
  </si>
  <si>
    <t>8:128749223</t>
  </si>
  <si>
    <t>8:128748966</t>
  </si>
  <si>
    <t>8:128748821</t>
  </si>
  <si>
    <t>8:128748376</t>
  </si>
  <si>
    <t>8:128748063</t>
  </si>
  <si>
    <t>8:128748055</t>
  </si>
  <si>
    <t>8:128750689</t>
  </si>
  <si>
    <t>8:128748967</t>
  </si>
  <si>
    <t>8:128748962</t>
  </si>
  <si>
    <t>8:128748354</t>
  </si>
  <si>
    <t>8:128747994</t>
  </si>
  <si>
    <t>8:128750546</t>
  </si>
  <si>
    <t>8:128750511</t>
  </si>
  <si>
    <t>8:128750030</t>
  </si>
  <si>
    <t>8:128749667</t>
  </si>
  <si>
    <t>8:128748784</t>
  </si>
  <si>
    <t>8:128748566</t>
  </si>
  <si>
    <t>8:128748536</t>
  </si>
  <si>
    <t>8:128748481</t>
  </si>
  <si>
    <t>8:128748455</t>
  </si>
  <si>
    <t>8:128748351</t>
  </si>
  <si>
    <t>8:128747897</t>
  </si>
  <si>
    <t>8:128751242</t>
  </si>
  <si>
    <t>8:128749299</t>
  </si>
  <si>
    <t>8:128748387</t>
  </si>
  <si>
    <t>8:128748040</t>
  </si>
  <si>
    <t>8:128751042</t>
  </si>
  <si>
    <t>8:128750315</t>
  </si>
  <si>
    <t>8:128751229</t>
  </si>
  <si>
    <t>8:128750330</t>
  </si>
  <si>
    <t>8:128750243</t>
  </si>
  <si>
    <t>8:128749844</t>
  </si>
  <si>
    <t>8:128748345</t>
  </si>
  <si>
    <t>8:128750505</t>
  </si>
  <si>
    <t>8:128750488</t>
  </si>
  <si>
    <t>8:128749995</t>
  </si>
  <si>
    <t>8:128749978</t>
  </si>
  <si>
    <t>8:128748511</t>
  </si>
  <si>
    <t>8:128750654</t>
  </si>
  <si>
    <t>8:128750684</t>
  </si>
  <si>
    <t>8:128749725</t>
  </si>
  <si>
    <t>8:128748626</t>
  </si>
  <si>
    <t>8:128748363</t>
  </si>
  <si>
    <t>8:128748182</t>
  </si>
  <si>
    <t>8:128750236</t>
  </si>
  <si>
    <t>8:128749157</t>
  </si>
  <si>
    <t>8:128750247</t>
  </si>
  <si>
    <t>8:128748780</t>
  </si>
  <si>
    <t>8:128751265</t>
  </si>
  <si>
    <t>8:128750763</t>
  </si>
  <si>
    <t>8:128749007</t>
  </si>
  <si>
    <t>8:128748869</t>
  </si>
  <si>
    <t>8:128748691</t>
  </si>
  <si>
    <t>8:128750813</t>
  </si>
  <si>
    <t>8:128750811</t>
  </si>
  <si>
    <t>8:128750584</t>
  </si>
  <si>
    <t>8:128750427</t>
  </si>
  <si>
    <t>8:128750332</t>
  </si>
  <si>
    <t>8:128749411</t>
  </si>
  <si>
    <t>8:128749267</t>
  </si>
  <si>
    <t>8:128750676</t>
  </si>
  <si>
    <t>8:128749998</t>
  </si>
  <si>
    <t>8:128749954</t>
  </si>
  <si>
    <t>8:128749949</t>
  </si>
  <si>
    <t>8:128749847</t>
  </si>
  <si>
    <t>8:128749632</t>
  </si>
  <si>
    <t>8:128749226</t>
  </si>
  <si>
    <t>8:128749096</t>
  </si>
  <si>
    <t>8:128750981</t>
  </si>
  <si>
    <t>8:128750806</t>
  </si>
  <si>
    <t>8:128750494</t>
  </si>
  <si>
    <t>8:128749735</t>
  </si>
  <si>
    <t>8:128749387</t>
  </si>
  <si>
    <t>8:128748196</t>
  </si>
  <si>
    <t>8:128748095</t>
  </si>
  <si>
    <t>8:128748035</t>
  </si>
  <si>
    <t>8:128747864</t>
  </si>
  <si>
    <t>8:128749777</t>
  </si>
  <si>
    <t>8:128749170</t>
  </si>
  <si>
    <t>8:128748426</t>
  </si>
  <si>
    <t>8:128750829</t>
  </si>
  <si>
    <t>8:128750605</t>
  </si>
  <si>
    <t>8:128750435</t>
  </si>
  <si>
    <t>8:128750432</t>
  </si>
  <si>
    <t>8:128749925</t>
  </si>
  <si>
    <t>8:128749742</t>
  </si>
  <si>
    <t>8:128749654</t>
  </si>
  <si>
    <t>8:128749391</t>
  </si>
  <si>
    <t>8:128748752</t>
  </si>
  <si>
    <t>10+4</t>
  </si>
  <si>
    <t>9+2</t>
  </si>
  <si>
    <t>11+3</t>
  </si>
  <si>
    <t>8:128749383</t>
  </si>
  <si>
    <t>4+12</t>
  </si>
  <si>
    <t>8:128751123</t>
  </si>
  <si>
    <t>8:128751113</t>
  </si>
  <si>
    <t>8:128749611</t>
  </si>
  <si>
    <t>8:128749116</t>
  </si>
  <si>
    <t>8:128748542</t>
  </si>
  <si>
    <t>8:128750031</t>
  </si>
  <si>
    <t>8:128748058</t>
  </si>
  <si>
    <t>8:128747840</t>
  </si>
  <si>
    <t>8:128750846</t>
  </si>
  <si>
    <t>8:128749681</t>
  </si>
  <si>
    <t>8:128749190</t>
  </si>
  <si>
    <t>8:128749165</t>
  </si>
  <si>
    <t>8:128747957</t>
  </si>
  <si>
    <t>8:128747899</t>
  </si>
  <si>
    <t>13:48877861</t>
  </si>
  <si>
    <t>13:48877894</t>
  </si>
  <si>
    <t>13:48878290</t>
  </si>
  <si>
    <t>13:48877934</t>
  </si>
  <si>
    <t>13:48877656</t>
  </si>
  <si>
    <t>13:48877592</t>
  </si>
  <si>
    <t>13:48878167</t>
  </si>
  <si>
    <t>13:48877587</t>
  </si>
  <si>
    <t>13:48878261</t>
  </si>
  <si>
    <t>13:48878249</t>
  </si>
  <si>
    <t>13:48877991</t>
  </si>
  <si>
    <t>13:48878444</t>
  </si>
  <si>
    <t>13:48878031</t>
  </si>
  <si>
    <t>13:48878303</t>
  </si>
  <si>
    <t>13:48878223</t>
  </si>
  <si>
    <t>13:48877899</t>
  </si>
  <si>
    <t>13:48878251</t>
  </si>
  <si>
    <t>13:48878180</t>
  </si>
  <si>
    <t>13:48878046</t>
  </si>
  <si>
    <t>13:48877882</t>
  </si>
  <si>
    <t>13:48877832</t>
  </si>
  <si>
    <t>13:48877874</t>
  </si>
  <si>
    <t>13:48877637</t>
  </si>
  <si>
    <t>13:48878162</t>
  </si>
  <si>
    <t>13:48878433</t>
  </si>
  <si>
    <t>13:48878324</t>
  </si>
  <si>
    <t>13:48878291</t>
  </si>
  <si>
    <t>13:48878105</t>
  </si>
  <si>
    <t>13:48878092</t>
  </si>
  <si>
    <t>13:48877933</t>
  </si>
  <si>
    <t>13:48877569</t>
  </si>
  <si>
    <t>13:48878288</t>
  </si>
  <si>
    <t>13:48878181</t>
  </si>
  <si>
    <t>13:48878016</t>
  </si>
  <si>
    <t>13:48878010</t>
  </si>
  <si>
    <t>13:48877538</t>
  </si>
  <si>
    <t>13:48877486</t>
  </si>
  <si>
    <t>13:48878451</t>
  </si>
  <si>
    <t>13:48878370</t>
  </si>
  <si>
    <t>13:48877551</t>
  </si>
  <si>
    <t>13:48877774</t>
  </si>
  <si>
    <t>13:48878479</t>
  </si>
  <si>
    <t>13:48877723</t>
  </si>
  <si>
    <t>13:48877622</t>
  </si>
  <si>
    <t>13:48877734</t>
  </si>
  <si>
    <t>13:48877993</t>
  </si>
  <si>
    <t>13:48877679</t>
  </si>
  <si>
    <t>13:48878274</t>
  </si>
  <si>
    <t>13:48877835</t>
  </si>
  <si>
    <t>13:48877707</t>
  </si>
  <si>
    <t>13:48878299</t>
  </si>
  <si>
    <t>13:48877988</t>
  </si>
  <si>
    <t>13:48878430</t>
  </si>
  <si>
    <t>13:48878225</t>
  </si>
  <si>
    <t>13:48878165</t>
  </si>
  <si>
    <t>13:48877510</t>
  </si>
  <si>
    <t>13:48878204</t>
  </si>
  <si>
    <t>13:48877944</t>
  </si>
  <si>
    <t>13:48877639</t>
  </si>
  <si>
    <t>13:48878415</t>
  </si>
  <si>
    <t>13:48878364</t>
  </si>
  <si>
    <t>13:48878263</t>
  </si>
  <si>
    <t>13:48878185</t>
  </si>
  <si>
    <t>13:48878054</t>
  </si>
  <si>
    <t>13:48877834</t>
  </si>
  <si>
    <t>13:48878429</t>
  </si>
  <si>
    <t>13:48878183</t>
  </si>
  <si>
    <t>13:48877820</t>
  </si>
  <si>
    <t>13:48877472</t>
  </si>
  <si>
    <t>13:48877620</t>
  </si>
  <si>
    <t>13:48877717</t>
  </si>
  <si>
    <t>13:48878431</t>
  </si>
  <si>
    <t>13:48877657</t>
  </si>
  <si>
    <t>13:48877928</t>
  </si>
  <si>
    <t>13:48878079</t>
  </si>
  <si>
    <t>13:48878129</t>
  </si>
  <si>
    <t>13:48878043</t>
  </si>
  <si>
    <t>13:48878240</t>
  </si>
  <si>
    <t>13:48877978</t>
  </si>
  <si>
    <t>13:48877769</t>
  </si>
  <si>
    <t>13:48878491</t>
  </si>
  <si>
    <t>13:48877701</t>
  </si>
  <si>
    <t>13:48877535</t>
  </si>
  <si>
    <t>13:48878047</t>
  </si>
  <si>
    <t>13:48877855</t>
  </si>
  <si>
    <t>13:48877743</t>
  </si>
  <si>
    <t>13:48878367</t>
  </si>
  <si>
    <t>13:48877814</t>
  </si>
  <si>
    <t>13:48878273</t>
  </si>
  <si>
    <t>13:48878253</t>
  </si>
  <si>
    <t>13:48891320</t>
  </si>
  <si>
    <t>13:48890995</t>
  </si>
  <si>
    <t>13:48891393</t>
  </si>
  <si>
    <t>13:48891458</t>
  </si>
  <si>
    <t>13:48891252</t>
  </si>
  <si>
    <t>13:48890965</t>
  </si>
  <si>
    <t>13:48891333</t>
  </si>
  <si>
    <t>13:48891419</t>
  </si>
  <si>
    <t>13:48891315</t>
  </si>
  <si>
    <t>13:48891536</t>
  </si>
  <si>
    <t>13:48891437</t>
  </si>
  <si>
    <t>13:48891387</t>
  </si>
  <si>
    <t>13:48891103</t>
  </si>
  <si>
    <t>13:48890959</t>
  </si>
  <si>
    <t>13:48891083</t>
  </si>
  <si>
    <t>13:48891496</t>
  </si>
  <si>
    <t>13:48891125</t>
  </si>
  <si>
    <t>13:48891002</t>
  </si>
  <si>
    <t>13:48891537</t>
  </si>
  <si>
    <t>13:48891247</t>
  </si>
  <si>
    <t>13:48891428</t>
  </si>
  <si>
    <t>13:48891055</t>
  </si>
  <si>
    <t>13:48891181</t>
  </si>
  <si>
    <t>13:48891325</t>
  </si>
  <si>
    <t>13:48891282</t>
  </si>
  <si>
    <t>13:48891246</t>
  </si>
  <si>
    <t>13:48891145</t>
  </si>
  <si>
    <t>13:48891009</t>
  </si>
  <si>
    <t>13:48891392</t>
  </si>
  <si>
    <t>13:48891173</t>
  </si>
  <si>
    <t>13:48891417</t>
  </si>
  <si>
    <t>13:48891284</t>
  </si>
  <si>
    <t>13:48891025</t>
  </si>
  <si>
    <t>13:48891304</t>
  </si>
  <si>
    <t>13:48891242</t>
  </si>
  <si>
    <t>13:48891444</t>
  </si>
  <si>
    <t>13:48891340</t>
  </si>
  <si>
    <t>13:48891219</t>
  </si>
  <si>
    <t>13:48891269</t>
  </si>
  <si>
    <t>13:48891501</t>
  </si>
  <si>
    <t>13:48891459</t>
  </si>
  <si>
    <t>13:48891082</t>
  </si>
  <si>
    <t>13:48891220</t>
  </si>
  <si>
    <t>13:48891519</t>
  </si>
  <si>
    <t>13:48891454</t>
  </si>
  <si>
    <t>13:48891477</t>
  </si>
  <si>
    <t>13:48893225</t>
  </si>
  <si>
    <t>13:48893197</t>
  </si>
  <si>
    <t>13:48893807</t>
  </si>
  <si>
    <t>13:48893134</t>
  </si>
  <si>
    <t>13:48893341</t>
  </si>
  <si>
    <t>13:48893023</t>
  </si>
  <si>
    <t>13:48893017</t>
  </si>
  <si>
    <t>13:48892900</t>
  </si>
  <si>
    <t>13:48892749</t>
  </si>
  <si>
    <t>13:48892711</t>
  </si>
  <si>
    <t>13:48893444</t>
  </si>
  <si>
    <t>13:48893442</t>
  </si>
  <si>
    <t>13:48893307</t>
  </si>
  <si>
    <t>13:48893057</t>
  </si>
  <si>
    <t>13:48892962</t>
  </si>
  <si>
    <t>13:48893604</t>
  </si>
  <si>
    <t>13:48893417</t>
  </si>
  <si>
    <t>13:48893183</t>
  </si>
  <si>
    <t>13:48892998</t>
  </si>
  <si>
    <t>13:48892980</t>
  </si>
  <si>
    <t>13:48892814</t>
  </si>
  <si>
    <t>13:48893377</t>
  </si>
  <si>
    <t>13:48893251</t>
  </si>
  <si>
    <t>13:48893795</t>
  </si>
  <si>
    <t>13:48893756</t>
  </si>
  <si>
    <t>13:48893643</t>
  </si>
  <si>
    <t>13:48893552</t>
  </si>
  <si>
    <t>7+0</t>
  </si>
  <si>
    <t>13:48892826</t>
  </si>
  <si>
    <t>13:48893502</t>
  </si>
  <si>
    <t>13:48893515</t>
  </si>
  <si>
    <t>13:48893725</t>
  </si>
  <si>
    <t>13:48893752</t>
  </si>
  <si>
    <t>13:48893665</t>
  </si>
  <si>
    <t>13:48893670</t>
  </si>
  <si>
    <t>13:48893633</t>
  </si>
  <si>
    <t>13:48893646</t>
  </si>
  <si>
    <t>13:48893071</t>
  </si>
  <si>
    <t>13:48893039</t>
  </si>
  <si>
    <t>13:48892636</t>
  </si>
  <si>
    <t>13:48893066</t>
  </si>
  <si>
    <t>13:48892935</t>
  </si>
  <si>
    <t>13:48892930</t>
  </si>
  <si>
    <t>13:48892924</t>
  </si>
  <si>
    <t>13:48892884</t>
  </si>
  <si>
    <t>13:48893379</t>
  </si>
  <si>
    <t>13:48892867</t>
  </si>
  <si>
    <t>13:48893440</t>
  </si>
  <si>
    <t>13:48892761</t>
  </si>
  <si>
    <t>13:48892726</t>
  </si>
  <si>
    <t>13:48893778</t>
  </si>
  <si>
    <t>13:48893484</t>
  </si>
  <si>
    <t>13:48893459</t>
  </si>
  <si>
    <t>13:48893200</t>
  </si>
  <si>
    <t>13:48892914</t>
  </si>
  <si>
    <t>13:48892879</t>
  </si>
  <si>
    <t>13:48892812</t>
  </si>
  <si>
    <t>13:48893492</t>
  </si>
  <si>
    <t>13:48892759</t>
  </si>
  <si>
    <t>13:48893792</t>
  </si>
  <si>
    <t>13:48893766</t>
  </si>
  <si>
    <t>13:48893689</t>
  </si>
  <si>
    <t>13:48893378</t>
  </si>
  <si>
    <t>13:48893529</t>
  </si>
  <si>
    <t>13:48893173</t>
  </si>
  <si>
    <t>13:48893118</t>
  </si>
  <si>
    <t>13:48892644</t>
  </si>
  <si>
    <t>13:48893359</t>
  </si>
  <si>
    <t>13:48893278</t>
  </si>
  <si>
    <t>13:48893275</t>
  </si>
  <si>
    <t>13:48892960</t>
  </si>
  <si>
    <t>13:48893175</t>
  </si>
  <si>
    <t>13:48892921</t>
  </si>
  <si>
    <t>13:48893761</t>
  </si>
  <si>
    <t>13:48893543</t>
  </si>
  <si>
    <t>13:48893086</t>
  </si>
  <si>
    <t>13:48893757</t>
  </si>
  <si>
    <t>13:48893055</t>
  </si>
  <si>
    <t>13:48892817</t>
  </si>
  <si>
    <t>13:48893451</t>
  </si>
  <si>
    <t>13:48893089</t>
  </si>
  <si>
    <t>13:48892952</t>
  </si>
  <si>
    <t>13:48893706</t>
  </si>
  <si>
    <t>13:48893535</t>
  </si>
  <si>
    <t>13:48893244</t>
  </si>
  <si>
    <t>13:48892941</t>
  </si>
  <si>
    <t>5:112043860</t>
  </si>
  <si>
    <t>5:112043859</t>
  </si>
  <si>
    <t>5:112043780</t>
  </si>
  <si>
    <t>5:112043668</t>
  </si>
  <si>
    <t>5:112043636</t>
  </si>
  <si>
    <t>5:112043365</t>
  </si>
  <si>
    <t>5:112043168</t>
  </si>
  <si>
    <t>[3]TCGA-49-4486-01A-01D-1203-02:GT</t>
  </si>
  <si>
    <t>5+13</t>
  </si>
  <si>
    <t>5:112043194</t>
  </si>
  <si>
    <t>10+5</t>
  </si>
  <si>
    <t>5:112043104</t>
  </si>
  <si>
    <t>[3]TCGA-38-4629-01A-02D-1203:GT</t>
  </si>
  <si>
    <t>5:112043329</t>
  </si>
  <si>
    <t>5:112043324</t>
  </si>
  <si>
    <t>[3]TCGA-05-4390-01A-02D-1751:GT</t>
  </si>
  <si>
    <t>5:112043846</t>
  </si>
  <si>
    <t>5:112043641</t>
  </si>
  <si>
    <t>[3]TCGA-64-5775-01A-01D-1623:GT</t>
  </si>
  <si>
    <t>[3]TCGA-05-4402-01A-01D-1203-02:GT</t>
  </si>
  <si>
    <t>5:112043633</t>
  </si>
  <si>
    <t>5:112043247</t>
  </si>
  <si>
    <t>5:112043221</t>
  </si>
  <si>
    <t>5:112043165</t>
  </si>
  <si>
    <t>[3]TCGA-73-4659-01A-01D-1203-02:GT</t>
  </si>
  <si>
    <t>[3]TCGA-50-5930-01A-01D-1751:GT</t>
  </si>
  <si>
    <t>5:112043249</t>
  </si>
  <si>
    <t>5:112043219</t>
  </si>
  <si>
    <t>5:112043110</t>
  </si>
  <si>
    <t>5:112043106</t>
  </si>
  <si>
    <t>[3]TCGA-67-6215-01A-11D-1751:GT</t>
  </si>
  <si>
    <t>5:112043596</t>
  </si>
  <si>
    <t>5:112043578</t>
  </si>
  <si>
    <t>5:112043495</t>
  </si>
  <si>
    <t>[3]TCGA-49-4506-01A-01D-1203-02:GT</t>
  </si>
  <si>
    <t>5:112043722</t>
  </si>
  <si>
    <t>5:112043519</t>
  </si>
  <si>
    <t>[3]TCGA-55-6543-01A-11D-1751:GT</t>
  </si>
  <si>
    <t>5:112043716</t>
  </si>
  <si>
    <t>[3]TCGA-86-6562-01A-11D-1751:GT</t>
  </si>
  <si>
    <t>5:112043413</t>
  </si>
  <si>
    <t>[3]TCGA-91-6831-01A-11D-1853:GT</t>
  </si>
  <si>
    <t>5:112043440</t>
  </si>
  <si>
    <t>[3]TCGA-71-6725-01A-11D-1853:GT</t>
  </si>
  <si>
    <t>[3]TCGA-05-4397-01A-01D-1203:GT</t>
  </si>
  <si>
    <t>5:112043810</t>
  </si>
  <si>
    <t>[3]TCGA-05-4433-01A-22D-1853:GT</t>
  </si>
  <si>
    <t>5:112043736</t>
  </si>
  <si>
    <t>5:112043488</t>
  </si>
  <si>
    <t>5:112043374</t>
  </si>
  <si>
    <t>5:112043134</t>
  </si>
  <si>
    <t>5:112043090</t>
  </si>
  <si>
    <t>[3]TCGA-73-4675-01A-01D-1203-02:GT</t>
  </si>
  <si>
    <t>[3]TCGA-50-5055-01A-01D-1623:GT</t>
  </si>
  <si>
    <t>5:112043745</t>
  </si>
  <si>
    <t>[3]TCGA-91-6836-01A-21D-1853:GT</t>
  </si>
  <si>
    <t>5:112043645</t>
  </si>
  <si>
    <t>[3]TCGA-91-6828-01A-11D-1853:GT</t>
  </si>
  <si>
    <t>5:112043916</t>
  </si>
  <si>
    <t>[3]TCGA-05-4403-01A-01D-1203-02:GT</t>
  </si>
  <si>
    <t>[3]TCGA-75-5125-01A-01D-1751:GT</t>
  </si>
  <si>
    <t>5:112043532</t>
  </si>
  <si>
    <t>5:112043309</t>
  </si>
  <si>
    <t>5:112043243</t>
  </si>
  <si>
    <t>[3]TCGA-50-5941-01A-11D-1751:GT</t>
  </si>
  <si>
    <t>5:112043795</t>
  </si>
  <si>
    <t>5:112043731</t>
  </si>
  <si>
    <t>[3]TCGA-05-4415-01A-22D-1853:GT</t>
  </si>
  <si>
    <t>5:112043642</t>
  </si>
  <si>
    <t>5:112043159</t>
  </si>
  <si>
    <t>[3]TCGA-44-6776-01A-11D-1853:GT</t>
  </si>
  <si>
    <t>[3]TCGA-05-4396-01A-21D-1853-:GT</t>
  </si>
  <si>
    <t>5:112043793</t>
  </si>
  <si>
    <t>5:112043252</t>
  </si>
  <si>
    <t>[3]TCGA-49-4507-01A-01D-1203-02:GT</t>
  </si>
  <si>
    <t>5:112043811</t>
  </si>
  <si>
    <t>5:112043593</t>
  </si>
  <si>
    <t>5:112043442</t>
  </si>
  <si>
    <t>5:112043259</t>
  </si>
  <si>
    <t>[3]TCGA-73-4666-01A-01D-1203-02:GT</t>
  </si>
  <si>
    <t>5:112043261</t>
  </si>
  <si>
    <t>[3]TCGA-05-4418-01A-01D-1203-02:GT</t>
  </si>
  <si>
    <t>5:112043845</t>
  </si>
  <si>
    <t>5:112043342</t>
  </si>
  <si>
    <t>5:112043133</t>
  </si>
  <si>
    <t>[3]TCGA-73-4670-01A-01D-1203-02:GT</t>
  </si>
  <si>
    <t>5:112043801</t>
  </si>
  <si>
    <t>5:112043725</t>
  </si>
  <si>
    <t>[3]TCGA-49-4501-01A-01D-1203-02:GT</t>
  </si>
  <si>
    <t>5:112043533</t>
  </si>
  <si>
    <t>5:112043362</t>
  </si>
  <si>
    <t>5:112043125</t>
  </si>
  <si>
    <t>[3]TCGA-73-4668-01A-01D-1203-02:GT</t>
  </si>
  <si>
    <t>5:112043769</t>
  </si>
  <si>
    <t>5:112043102</t>
  </si>
  <si>
    <t>[3]TCGA-05-4395-01A-01D-1203:GT</t>
  </si>
  <si>
    <t>5:112043228</t>
  </si>
  <si>
    <t>5:112043084</t>
  </si>
  <si>
    <t>[3]TCGA-49-4494-01A-01D-1203-02:GT</t>
  </si>
  <si>
    <t>[3]TCGA-55-6712-01A-11D-1853:GT</t>
  </si>
  <si>
    <t>[3]TCGA-05-4384-01A-01D-1751:GT</t>
  </si>
  <si>
    <t>5:112043562</t>
  </si>
  <si>
    <t>5:112043099</t>
  </si>
  <si>
    <t>[3]TCGA-05-4410-01A-21D-1853:GT</t>
  </si>
  <si>
    <t>5:112043861</t>
  </si>
  <si>
    <t>5:112043585</t>
  </si>
  <si>
    <t>[3]TCGA-50-5045-01A-01D-1623:GT</t>
  </si>
  <si>
    <t>5:112043871</t>
  </si>
  <si>
    <t>[3]TCGA-75-5122-01A-01D-1751:GT</t>
  </si>
  <si>
    <t>5:112043906</t>
  </si>
  <si>
    <t>5:112043226</t>
  </si>
  <si>
    <t>[3]TCGA-49-6743-01A-11D-1853:GT</t>
  </si>
  <si>
    <t>5:112043597</t>
  </si>
  <si>
    <t>5:112043326</t>
  </si>
  <si>
    <t>5:112043265</t>
  </si>
  <si>
    <t>[3]TCGA-73-4677-01A-01D-1203-02:GT</t>
  </si>
  <si>
    <t>5:112043802</t>
  </si>
  <si>
    <t>5:112043283</t>
  </si>
  <si>
    <t>[3]TCGA-49-4510-01A-01D-1203-02:GT</t>
  </si>
  <si>
    <t>[3]TCGA-49-4505-01A-01D-1203-02:GT</t>
  </si>
  <si>
    <t>5:112043740</t>
  </si>
  <si>
    <t>[3]TCGA-44-6146-01A-11D-1751:GT</t>
  </si>
  <si>
    <t>5:112043333</t>
  </si>
  <si>
    <t>[3]TCGA-75-5146-01A-01D-1623:GT</t>
  </si>
  <si>
    <t>5:112043690</t>
  </si>
  <si>
    <t>[3]TCGA-50-5049-01A-01D-1623:GT</t>
  </si>
  <si>
    <t>5:112043080</t>
  </si>
  <si>
    <t>[3]TCGA-50-5933-01A-11D-1751:GT</t>
  </si>
  <si>
    <t>5:112043834</t>
  </si>
  <si>
    <t>5:112043664</t>
  </si>
  <si>
    <t>[3]TCGA-50-5942-01A-21D-1751:GT</t>
  </si>
  <si>
    <t>[3]TCGA-75-5147-01A-01D-1623:GT</t>
  </si>
  <si>
    <t>5:112043554</t>
  </si>
  <si>
    <t>[3]TCGA-05-4422-01A-01D-1203:GT</t>
  </si>
  <si>
    <t>5:112043719</t>
  </si>
  <si>
    <t>[3]TCGA-50-5939-01A-11D-1623:GT</t>
  </si>
  <si>
    <t>9+15</t>
  </si>
  <si>
    <t>6+12</t>
  </si>
  <si>
    <t>18:49868693</t>
  </si>
  <si>
    <t>18:49868608</t>
  </si>
  <si>
    <t>18:49868755</t>
  </si>
  <si>
    <t>18:49868692</t>
  </si>
  <si>
    <t>18:49868646</t>
  </si>
  <si>
    <t>18:49868453</t>
  </si>
  <si>
    <t>1+10</t>
  </si>
  <si>
    <t>6+9</t>
  </si>
  <si>
    <t>6+11</t>
  </si>
  <si>
    <t>18:49868523</t>
  </si>
  <si>
    <t>18:49868490</t>
  </si>
  <si>
    <t>18:49868604</t>
  </si>
  <si>
    <t>18:49868442</t>
  </si>
  <si>
    <t>18:49868705</t>
  </si>
  <si>
    <t>18:49868746</t>
  </si>
  <si>
    <t>TG/TGGG</t>
  </si>
  <si>
    <t>18:49868464</t>
  </si>
  <si>
    <t>18:49868394</t>
  </si>
  <si>
    <t>18:49868521</t>
  </si>
  <si>
    <t>18:49868402</t>
  </si>
  <si>
    <t>18:49868388</t>
  </si>
  <si>
    <t>18:49868593</t>
  </si>
  <si>
    <t>18:49868426</t>
  </si>
  <si>
    <t>18:49868457</t>
  </si>
  <si>
    <t>18:49868387</t>
  </si>
  <si>
    <t>18:49868533</t>
  </si>
  <si>
    <t>18:49868486</t>
  </si>
  <si>
    <t>18:49868564</t>
  </si>
  <si>
    <t>18:49868530</t>
  </si>
  <si>
    <t>18:49868505</t>
  </si>
  <si>
    <t>18:49868690</t>
  </si>
  <si>
    <t>CGTGTGTGTGTGTGTGTG/CGTGTGTGTGTGTGTGTGTGTGTG</t>
  </si>
  <si>
    <t>18:49868595</t>
  </si>
  <si>
    <t>18:49868592</t>
  </si>
  <si>
    <t>18:49868589</t>
  </si>
  <si>
    <t>18:49868441</t>
  </si>
  <si>
    <t>18:49868641</t>
  </si>
  <si>
    <t>18:49868739</t>
  </si>
  <si>
    <t>18:49868740</t>
  </si>
  <si>
    <t>18:49868527</t>
  </si>
  <si>
    <t>11:537678</t>
  </si>
  <si>
    <t>11:537299</t>
  </si>
  <si>
    <t>11:536718</t>
  </si>
  <si>
    <t>11:536475</t>
  </si>
  <si>
    <t>11:535431</t>
  </si>
  <si>
    <t>11:534750</t>
  </si>
  <si>
    <t>7+13</t>
  </si>
  <si>
    <t>11:537569</t>
  </si>
  <si>
    <t>4+11</t>
  </si>
  <si>
    <t>11:535467</t>
  </si>
  <si>
    <t>CCCGCCGCCGCCGCCGCCGCCGCCGC/CCCGCCGCCGCCGCCGCCGC</t>
  </si>
  <si>
    <t>7+15</t>
  </si>
  <si>
    <t>11:537289</t>
  </si>
  <si>
    <t>14+7</t>
  </si>
  <si>
    <t>11:537168</t>
  </si>
  <si>
    <t>11:536838</t>
  </si>
  <si>
    <t>8+4</t>
  </si>
  <si>
    <t>11:535425</t>
  </si>
  <si>
    <t>7+10</t>
  </si>
  <si>
    <t>11:535063</t>
  </si>
  <si>
    <t>7+12</t>
  </si>
  <si>
    <t>11:534884</t>
  </si>
  <si>
    <t>11:537428</t>
  </si>
  <si>
    <t>11:536888</t>
  </si>
  <si>
    <t>8+1</t>
  </si>
  <si>
    <t>11:535451</t>
  </si>
  <si>
    <t>11:535362</t>
  </si>
  <si>
    <t>11:535157</t>
  </si>
  <si>
    <t>11:535149</t>
  </si>
  <si>
    <t>11:535061</t>
  </si>
  <si>
    <t>11:537017</t>
  </si>
  <si>
    <t>11:536564</t>
  </si>
  <si>
    <t>11:536490</t>
  </si>
  <si>
    <t>11:536346</t>
  </si>
  <si>
    <t>11:536121</t>
  </si>
  <si>
    <t>11:536063</t>
  </si>
  <si>
    <t>11:535468</t>
  </si>
  <si>
    <t>11:535163</t>
  </si>
  <si>
    <t>11:537709</t>
  </si>
  <si>
    <t>11:537252</t>
  </si>
  <si>
    <t>11:536756</t>
  </si>
  <si>
    <t>11:536745</t>
  </si>
  <si>
    <t>11:536735</t>
  </si>
  <si>
    <t>11:536384</t>
  </si>
  <si>
    <t>11:535932</t>
  </si>
  <si>
    <t>11:535701</t>
  </si>
  <si>
    <t>11:535505</t>
  </si>
  <si>
    <t>11:535984</t>
  </si>
  <si>
    <t>11:535742</t>
  </si>
  <si>
    <t>11:535400</t>
  </si>
  <si>
    <t>11:537617</t>
  </si>
  <si>
    <t>11:537064</t>
  </si>
  <si>
    <t>11:535902</t>
  </si>
  <si>
    <t>11:535077</t>
  </si>
  <si>
    <t>11:534958</t>
  </si>
  <si>
    <t>11:534874</t>
  </si>
  <si>
    <t>11:534829</t>
  </si>
  <si>
    <t>11:537560</t>
  </si>
  <si>
    <t>11:537422</t>
  </si>
  <si>
    <t>11:537233</t>
  </si>
  <si>
    <t>11:535931</t>
  </si>
  <si>
    <t>11:535912</t>
  </si>
  <si>
    <t>11:535891</t>
  </si>
  <si>
    <t>11:535816</t>
  </si>
  <si>
    <t>11:534989</t>
  </si>
  <si>
    <t>11:537101</t>
  </si>
  <si>
    <t>11:536956</t>
  </si>
  <si>
    <t>11:536834</t>
  </si>
  <si>
    <t>11:536831</t>
  </si>
  <si>
    <t>11:536827</t>
  </si>
  <si>
    <t>11:536704</t>
  </si>
  <si>
    <t>11:536686</t>
  </si>
  <si>
    <t>11:536040</t>
  </si>
  <si>
    <t>11:534999</t>
  </si>
  <si>
    <t>11:534934</t>
  </si>
  <si>
    <t>11:537541</t>
  </si>
  <si>
    <t>11:537189</t>
  </si>
  <si>
    <t>11:536880</t>
  </si>
  <si>
    <t>11:535566</t>
  </si>
  <si>
    <t>11:535497</t>
  </si>
  <si>
    <t>11:535242</t>
  </si>
  <si>
    <t>11:536234</t>
  </si>
  <si>
    <t>11:536171</t>
  </si>
  <si>
    <t>11:535926</t>
  </si>
  <si>
    <t>11:535340</t>
  </si>
  <si>
    <t>4+8</t>
  </si>
  <si>
    <t>11:535313</t>
  </si>
  <si>
    <t>11:535312</t>
  </si>
  <si>
    <t>4+10</t>
  </si>
  <si>
    <t>13+23</t>
  </si>
  <si>
    <t>22+15</t>
  </si>
  <si>
    <t>15+17</t>
  </si>
  <si>
    <t>23+26</t>
  </si>
  <si>
    <t>14+20</t>
  </si>
  <si>
    <t>20+10</t>
  </si>
  <si>
    <t>18+15</t>
  </si>
  <si>
    <t>19+16</t>
  </si>
  <si>
    <t>22+18</t>
  </si>
  <si>
    <t>11+25</t>
  </si>
  <si>
    <t>19+10</t>
  </si>
  <si>
    <t>14+23</t>
  </si>
  <si>
    <t>21+14</t>
  </si>
  <si>
    <t>16+13</t>
  </si>
  <si>
    <t>11+9</t>
  </si>
  <si>
    <t>25+12</t>
  </si>
  <si>
    <t>11+18</t>
  </si>
  <si>
    <t>0+14</t>
  </si>
  <si>
    <t>38+9</t>
  </si>
  <si>
    <t>10+0</t>
  </si>
  <si>
    <t>24+13</t>
  </si>
  <si>
    <t>24+11</t>
  </si>
  <si>
    <t>8+24</t>
  </si>
  <si>
    <t>3+11</t>
  </si>
  <si>
    <t>6+18</t>
  </si>
  <si>
    <t>15+20</t>
  </si>
  <si>
    <t>17+25</t>
  </si>
  <si>
    <t>7+21</t>
  </si>
  <si>
    <t>11:537067</t>
  </si>
  <si>
    <t>11:535557</t>
  </si>
  <si>
    <t>11:535537</t>
  </si>
  <si>
    <t>11:537436</t>
  </si>
  <si>
    <t>11:537394</t>
  </si>
  <si>
    <t>11:537089</t>
  </si>
  <si>
    <t>11:536991</t>
  </si>
  <si>
    <t>11:536884</t>
  </si>
  <si>
    <t>11:536508</t>
  </si>
  <si>
    <t>11:536304</t>
  </si>
  <si>
    <t>11:536206</t>
  </si>
  <si>
    <t>11:535990</t>
  </si>
  <si>
    <t>11:535908</t>
  </si>
  <si>
    <t>11:535660</t>
  </si>
  <si>
    <t>11:535101</t>
  </si>
  <si>
    <t>11:534900</t>
  </si>
  <si>
    <t>11:534788</t>
  </si>
  <si>
    <t>11:536792</t>
  </si>
  <si>
    <t>11:536374</t>
  </si>
  <si>
    <t>11:536024</t>
  </si>
  <si>
    <t>11:535107</t>
  </si>
  <si>
    <t>11:535067</t>
  </si>
  <si>
    <t>11:534754</t>
  </si>
  <si>
    <t>11:537650</t>
  </si>
  <si>
    <t>11:537379</t>
  </si>
  <si>
    <t>11:536158</t>
  </si>
  <si>
    <t>11:535828</t>
  </si>
  <si>
    <t>11:534987</t>
  </si>
  <si>
    <t>11:536815</t>
  </si>
  <si>
    <t>11:536005</t>
  </si>
  <si>
    <t>11:535422</t>
  </si>
  <si>
    <t>11:537680</t>
  </si>
  <si>
    <t>11:537596</t>
  </si>
  <si>
    <t>11:537274</t>
  </si>
  <si>
    <t>11:534844</t>
  </si>
  <si>
    <t>11:534793</t>
  </si>
  <si>
    <t>11:537306</t>
  </si>
  <si>
    <t>11:537146</t>
  </si>
  <si>
    <t>11:536933</t>
  </si>
  <si>
    <t>12+9</t>
  </si>
  <si>
    <t>11:536345</t>
  </si>
  <si>
    <t>11:535900</t>
  </si>
  <si>
    <t>11:536818</t>
  </si>
  <si>
    <t>11:535711</t>
  </si>
  <si>
    <t>11:535709</t>
  </si>
  <si>
    <t>11:537607</t>
  </si>
  <si>
    <t>11:537020</t>
  </si>
  <si>
    <t>11:535920</t>
  </si>
  <si>
    <t>11:535878</t>
  </si>
  <si>
    <t>11:535654</t>
  </si>
  <si>
    <t>11:535561</t>
  </si>
  <si>
    <t>11:535962</t>
  </si>
  <si>
    <t>11:535837</t>
  </si>
  <si>
    <t>11:535518</t>
  </si>
  <si>
    <t>11:534727</t>
  </si>
  <si>
    <t>9+3</t>
  </si>
  <si>
    <t>11:536373</t>
  </si>
  <si>
    <t>11:536207</t>
  </si>
  <si>
    <t>11:537715</t>
  </si>
  <si>
    <t>11:537693</t>
  </si>
  <si>
    <t>11:537671</t>
  </si>
  <si>
    <t>11:537431</t>
  </si>
  <si>
    <t>11:537426</t>
  </si>
  <si>
    <t>11:536740</t>
  </si>
  <si>
    <t>11:536531</t>
  </si>
  <si>
    <t>11:536402</t>
  </si>
  <si>
    <t>11:536229</t>
  </si>
  <si>
    <t>11:536216</t>
  </si>
  <si>
    <t>11:535929</t>
  </si>
  <si>
    <t>11:537559</t>
  </si>
  <si>
    <t>11:537514</t>
  </si>
  <si>
    <t>11:537205</t>
  </si>
  <si>
    <t>11:537090</t>
  </si>
  <si>
    <t>11:536984</t>
  </si>
  <si>
    <t>11:536596</t>
  </si>
  <si>
    <t>11:536496</t>
  </si>
  <si>
    <t>11:536493</t>
  </si>
  <si>
    <t>11:536041</t>
  </si>
  <si>
    <t>11:535610</t>
  </si>
  <si>
    <t>11:535470</t>
  </si>
  <si>
    <t>11:535005</t>
  </si>
  <si>
    <t>11:537248</t>
  </si>
  <si>
    <t>11:536343</t>
  </si>
  <si>
    <t>11:535651</t>
  </si>
  <si>
    <t>11:537543</t>
  </si>
  <si>
    <t>11:537429</t>
  </si>
  <si>
    <t>11:537199</t>
  </si>
  <si>
    <t>11:536953</t>
  </si>
  <si>
    <t>11:535304</t>
  </si>
  <si>
    <t>11:537588</t>
  </si>
  <si>
    <t>11:537491</t>
  </si>
  <si>
    <t>11:537319</t>
  </si>
  <si>
    <t>11:537240</t>
  </si>
  <si>
    <t>11:537178</t>
  </si>
  <si>
    <t>11:536974</t>
  </si>
  <si>
    <t>11:535960</t>
  </si>
  <si>
    <t>11:535489</t>
  </si>
  <si>
    <t>11:535141</t>
  </si>
  <si>
    <t>11:534885</t>
  </si>
  <si>
    <t>11:534774</t>
  </si>
  <si>
    <t>11:537667</t>
  </si>
  <si>
    <t>11:536983</t>
  </si>
  <si>
    <t>11:536977</t>
  </si>
  <si>
    <t>11:536973</t>
  </si>
  <si>
    <t>11:536852</t>
  </si>
  <si>
    <t>11:536453</t>
  </si>
  <si>
    <t>11:535814</t>
  </si>
  <si>
    <t>11:535730</t>
  </si>
  <si>
    <t>11:535728</t>
  </si>
  <si>
    <t>11:535653</t>
  </si>
  <si>
    <t>11:535639</t>
  </si>
  <si>
    <t>11:535632</t>
  </si>
  <si>
    <t>11:535150</t>
  </si>
  <si>
    <t>11:534913</t>
  </si>
  <si>
    <t>11:534909</t>
  </si>
  <si>
    <t>11:534837</t>
  </si>
  <si>
    <t>11:534833</t>
  </si>
  <si>
    <t>11:534784</t>
  </si>
  <si>
    <t>11:536751</t>
  </si>
  <si>
    <t>11:536322</t>
  </si>
  <si>
    <t>11:536279</t>
  </si>
  <si>
    <t>11:536275</t>
  </si>
  <si>
    <t>11:536260</t>
  </si>
  <si>
    <t>11:536134</t>
  </si>
  <si>
    <t>11:537714</t>
  </si>
  <si>
    <t>11:537554</t>
  </si>
  <si>
    <t>11:536877</t>
  </si>
  <si>
    <t>11:536203</t>
  </si>
  <si>
    <t>11:535903</t>
  </si>
  <si>
    <t>11:535404</t>
  </si>
  <si>
    <t>11:535255</t>
  </si>
  <si>
    <t>11:535086</t>
  </si>
  <si>
    <t>11:534994</t>
  </si>
  <si>
    <t>11:534779</t>
  </si>
  <si>
    <t>23+23</t>
  </si>
  <si>
    <t>9+7</t>
  </si>
  <si>
    <t>16+11</t>
  </si>
  <si>
    <t>12+10</t>
  </si>
  <si>
    <t>12+8</t>
  </si>
  <si>
    <t>10+11</t>
  </si>
  <si>
    <t>13+2</t>
  </si>
  <si>
    <t>9+0</t>
  </si>
  <si>
    <t>11+6</t>
  </si>
  <si>
    <t>10+6</t>
  </si>
  <si>
    <t>3+16</t>
  </si>
  <si>
    <t>11:536903</t>
  </si>
  <si>
    <t>11:536900</t>
  </si>
  <si>
    <t>11:536484</t>
  </si>
  <si>
    <t>11:536378</t>
  </si>
  <si>
    <t>11:536312</t>
  </si>
  <si>
    <t>8+10</t>
  </si>
  <si>
    <t>15+9</t>
  </si>
  <si>
    <t>3+10</t>
  </si>
  <si>
    <t>11+5</t>
  </si>
  <si>
    <t>13+3</t>
  </si>
  <si>
    <t>5+12</t>
  </si>
  <si>
    <t>8+13</t>
  </si>
  <si>
    <t>11:535305</t>
  </si>
  <si>
    <t>11:537537</t>
  </si>
  <si>
    <t>11:537401</t>
  </si>
  <si>
    <t>11:537333</t>
  </si>
  <si>
    <t>11:536414</t>
  </si>
  <si>
    <t>11:536014</t>
  </si>
  <si>
    <t>11:537582</t>
  </si>
  <si>
    <t>11:537565</t>
  </si>
  <si>
    <t>11:536630</t>
  </si>
  <si>
    <t>11:536186</t>
  </si>
  <si>
    <t>11:534828</t>
  </si>
  <si>
    <t>11:537672</t>
  </si>
  <si>
    <t>11:537661</t>
  </si>
  <si>
    <t>11:537658</t>
  </si>
  <si>
    <t>11:537568</t>
  </si>
  <si>
    <t>11:536682</t>
  </si>
  <si>
    <t>11:536623</t>
  </si>
  <si>
    <t>11:536114</t>
  </si>
  <si>
    <t>11:535771</t>
  </si>
  <si>
    <t>11:535577</t>
  </si>
  <si>
    <t>11:535108</t>
  </si>
  <si>
    <t>11:535000</t>
  </si>
  <si>
    <t>11:537368</t>
  </si>
  <si>
    <t>11:537250</t>
  </si>
  <si>
    <t>11:535851</t>
  </si>
  <si>
    <t>11:535833</t>
  </si>
  <si>
    <t>11:535754</t>
  </si>
  <si>
    <t>11:537117</t>
  </si>
  <si>
    <t>11:536926</t>
  </si>
  <si>
    <t>11:536002</t>
  </si>
  <si>
    <t>11:535635</t>
  </si>
  <si>
    <t>11:535469</t>
  </si>
  <si>
    <t>11:535076</t>
  </si>
  <si>
    <t>11:537084</t>
  </si>
  <si>
    <t>11:536997</t>
  </si>
  <si>
    <t>11:536209</t>
  </si>
  <si>
    <t>11:535461</t>
  </si>
  <si>
    <t>GA/G</t>
  </si>
  <si>
    <t>11:535457</t>
  </si>
  <si>
    <t>11:535039</t>
  </si>
  <si>
    <t>11:537484</t>
  </si>
  <si>
    <t>11:535117</t>
  </si>
  <si>
    <t>11:537472</t>
  </si>
  <si>
    <t>11:536360</t>
  </si>
  <si>
    <t>11:536246</t>
  </si>
  <si>
    <t>11:535971</t>
  </si>
  <si>
    <t>11:535948</t>
  </si>
  <si>
    <t>11:535460</t>
  </si>
  <si>
    <t>16+0</t>
  </si>
  <si>
    <t>18+21</t>
  </si>
  <si>
    <t>11:536394</t>
  </si>
  <si>
    <t>11:536220</t>
  </si>
  <si>
    <t>11:536189</t>
  </si>
  <si>
    <t>11:536115</t>
  </si>
  <si>
    <t>11:536037</t>
  </si>
  <si>
    <t>11:535886</t>
  </si>
  <si>
    <t>11:535789</t>
  </si>
  <si>
    <t>11:535396</t>
  </si>
  <si>
    <t>11:535019</t>
  </si>
  <si>
    <t>11:534932</t>
  </si>
  <si>
    <t>11:534807</t>
  </si>
  <si>
    <t>11:534789</t>
  </si>
  <si>
    <t>8:128750622</t>
  </si>
  <si>
    <t>8:128750100</t>
  </si>
  <si>
    <t>8+8</t>
  </si>
  <si>
    <t>15+6</t>
  </si>
  <si>
    <t>12+4</t>
  </si>
  <si>
    <t>8:128749385</t>
  </si>
  <si>
    <t>21+11</t>
  </si>
  <si>
    <t>8+18</t>
  </si>
  <si>
    <t>18+19</t>
  </si>
  <si>
    <t>18+16</t>
  </si>
  <si>
    <t>8:128750976</t>
  </si>
  <si>
    <t>8:128750299</t>
  </si>
  <si>
    <t>8:128750178</t>
  </si>
  <si>
    <t>8:128749649</t>
  </si>
  <si>
    <t>8:128749377</t>
  </si>
  <si>
    <t>8:128749269</t>
  </si>
  <si>
    <t>8:128751270</t>
  </si>
  <si>
    <t>8:128751215</t>
  </si>
  <si>
    <t>8:128751075</t>
  </si>
  <si>
    <t>8:128750871</t>
  </si>
  <si>
    <t>8:128750826</t>
  </si>
  <si>
    <t>8:128750723</t>
  </si>
  <si>
    <t>8:128750708</t>
  </si>
  <si>
    <t>8:128750281</t>
  </si>
  <si>
    <t>8:128750203</t>
  </si>
  <si>
    <t>8:128750196</t>
  </si>
  <si>
    <t>8:128750195</t>
  </si>
  <si>
    <t>8:128750008</t>
  </si>
  <si>
    <t>8:128749714</t>
  </si>
  <si>
    <t>8:128749620</t>
  </si>
  <si>
    <t>8:128748934</t>
  </si>
  <si>
    <t>8:128748766</t>
  </si>
  <si>
    <t>8:128748216</t>
  </si>
  <si>
    <t>8:128747990</t>
  </si>
  <si>
    <t>8:128751085</t>
  </si>
  <si>
    <t>8:128750692</t>
  </si>
  <si>
    <t>8:128750191</t>
  </si>
  <si>
    <t>8:128750163</t>
  </si>
  <si>
    <t>8:128749971</t>
  </si>
  <si>
    <t>8:128749740</t>
  </si>
  <si>
    <t>8:128748842</t>
  </si>
  <si>
    <t>8:128748423</t>
  </si>
  <si>
    <t>8:128750717</t>
  </si>
  <si>
    <t>8:128750365</t>
  </si>
  <si>
    <t>8:128750350</t>
  </si>
  <si>
    <t>8:128750261</t>
  </si>
  <si>
    <t>8:128750028</t>
  </si>
  <si>
    <t>8:128750027</t>
  </si>
  <si>
    <t>8:128749799</t>
  </si>
  <si>
    <t>8:128748186</t>
  </si>
  <si>
    <t>8:128748082</t>
  </si>
  <si>
    <t>8:128751190</t>
  </si>
  <si>
    <t>8:128751116</t>
  </si>
  <si>
    <t>8:128750815</t>
  </si>
  <si>
    <t>8:128750734</t>
  </si>
  <si>
    <t>8:128750466</t>
  </si>
  <si>
    <t>8:128750240</t>
  </si>
  <si>
    <t>8:128750104</t>
  </si>
  <si>
    <t>8:128750101</t>
  </si>
  <si>
    <t>8:128749898</t>
  </si>
  <si>
    <t>8:128748088</t>
  </si>
  <si>
    <t>8:128751107</t>
  </si>
  <si>
    <t>8:128750994</t>
  </si>
  <si>
    <t>8:128750552</t>
  </si>
  <si>
    <t>8:128749750</t>
  </si>
  <si>
    <t>8:128748475</t>
  </si>
  <si>
    <t>8:128749938</t>
  </si>
  <si>
    <t>8:128749733</t>
  </si>
  <si>
    <t>8:128748256</t>
  </si>
  <si>
    <t>8:128747918</t>
  </si>
  <si>
    <t>24+12</t>
  </si>
  <si>
    <t>9+26</t>
  </si>
  <si>
    <t>13+17</t>
  </si>
  <si>
    <t>8:128749476</t>
  </si>
  <si>
    <t>25+11</t>
  </si>
  <si>
    <t>8:128748912</t>
  </si>
  <si>
    <t>8:128751071</t>
  </si>
  <si>
    <t>8:128750989</t>
  </si>
  <si>
    <t>8:128750818</t>
  </si>
  <si>
    <t>8:128750473</t>
  </si>
  <si>
    <t>8:128750314</t>
  </si>
  <si>
    <t>8:128749728</t>
  </si>
  <si>
    <t>8:128749692</t>
  </si>
  <si>
    <t>8:128749675</t>
  </si>
  <si>
    <t>8:128749648</t>
  </si>
  <si>
    <t>8:128749380</t>
  </si>
  <si>
    <t>8:128748745</t>
  </si>
  <si>
    <t>8:128748550</t>
  </si>
  <si>
    <t>8:128748020</t>
  </si>
  <si>
    <t>8:128750799</t>
  </si>
  <si>
    <t>8:128749295</t>
  </si>
  <si>
    <t>8:128749006</t>
  </si>
  <si>
    <t>8:128748120</t>
  </si>
  <si>
    <t>8:128748102</t>
  </si>
  <si>
    <t>8:128750878</t>
  </si>
  <si>
    <t>8:128750285</t>
  </si>
  <si>
    <t>8:128750077</t>
  </si>
  <si>
    <t>8:128749977</t>
  </si>
  <si>
    <t>8:128749457</t>
  </si>
  <si>
    <t>8:128749026</t>
  </si>
  <si>
    <t>8:128748379</t>
  </si>
  <si>
    <t>8:128748238</t>
  </si>
  <si>
    <t>8:128750343</t>
  </si>
  <si>
    <t>8:128749867</t>
  </si>
  <si>
    <t>8:128749510</t>
  </si>
  <si>
    <t>8:128748948</t>
  </si>
  <si>
    <t>10+13</t>
  </si>
  <si>
    <t>8:128750307</t>
  </si>
  <si>
    <t>8:128749366</t>
  </si>
  <si>
    <t>9+13</t>
  </si>
  <si>
    <t>8:128748548</t>
  </si>
  <si>
    <t>8:128751206</t>
  </si>
  <si>
    <t>8:128750344</t>
  </si>
  <si>
    <t>8:128748844</t>
  </si>
  <si>
    <t>8:128747820</t>
  </si>
  <si>
    <t>8:128751077</t>
  </si>
  <si>
    <t>8:128750619</t>
  </si>
  <si>
    <t>8:128750558</t>
  </si>
  <si>
    <t>8:128749912</t>
  </si>
  <si>
    <t>8:128748976</t>
  </si>
  <si>
    <t>8:128748965</t>
  </si>
  <si>
    <t>8:128748850</t>
  </si>
  <si>
    <t>8:128748837</t>
  </si>
  <si>
    <t>8:128748574</t>
  </si>
  <si>
    <t>8:128751234</t>
  </si>
  <si>
    <t>8:128751110</t>
  </si>
  <si>
    <t>8:128750138</t>
  </si>
  <si>
    <t>8:128749913</t>
  </si>
  <si>
    <t>8:128750323</t>
  </si>
  <si>
    <t>8:128749926</t>
  </si>
  <si>
    <t>8:128750990</t>
  </si>
  <si>
    <t>8:128750513</t>
  </si>
  <si>
    <t>8:128750076</t>
  </si>
  <si>
    <t>8:128749972</t>
  </si>
  <si>
    <t>8:128749376</t>
  </si>
  <si>
    <t>8:128748811</t>
  </si>
  <si>
    <t>8:128748552</t>
  </si>
  <si>
    <t>8:128748508</t>
  </si>
  <si>
    <t>8:128748390</t>
  </si>
  <si>
    <t>8:128748384</t>
  </si>
  <si>
    <t>8:128747920</t>
  </si>
  <si>
    <t>8:128751195</t>
  </si>
  <si>
    <t>8:128750935</t>
  </si>
  <si>
    <t>8:128750754</t>
  </si>
  <si>
    <t>8:128750551</t>
  </si>
  <si>
    <t>8:128750253</t>
  </si>
  <si>
    <t>8:128750047</t>
  </si>
  <si>
    <t>8:128750004</t>
  </si>
  <si>
    <t>8:128749751</t>
  </si>
  <si>
    <t>8:128749375</t>
  </si>
  <si>
    <t>8:128750248</t>
  </si>
  <si>
    <t>8:128749635</t>
  </si>
  <si>
    <t>8:128748512</t>
  </si>
  <si>
    <t>8:128748133</t>
  </si>
  <si>
    <t>8:128748002</t>
  </si>
  <si>
    <t>8:128751243</t>
  </si>
  <si>
    <t>8:128751014</t>
  </si>
  <si>
    <t>8:128750804</t>
  </si>
  <si>
    <t>8:128750782</t>
  </si>
  <si>
    <t>8:128750645</t>
  </si>
  <si>
    <t>8:128749336</t>
  </si>
  <si>
    <t>8:128748757</t>
  </si>
  <si>
    <t>8:128748623</t>
  </si>
  <si>
    <t>8:128748621</t>
  </si>
  <si>
    <t>8:128748602</t>
  </si>
  <si>
    <t>8:128748342</t>
  </si>
  <si>
    <t>8:128747969</t>
  </si>
  <si>
    <t>8:128751261</t>
  </si>
  <si>
    <t>8:128751247</t>
  </si>
  <si>
    <t>8:128751169</t>
  </si>
  <si>
    <t>8:128750924</t>
  </si>
  <si>
    <t>8:128750912</t>
  </si>
  <si>
    <t>8:128750580</t>
  </si>
  <si>
    <t>8:128750545</t>
  </si>
  <si>
    <t>8:128750491</t>
  </si>
  <si>
    <t>8:128750437</t>
  </si>
  <si>
    <t>8:128750303</t>
  </si>
  <si>
    <t>8:128749051</t>
  </si>
  <si>
    <t>8:128749044</t>
  </si>
  <si>
    <t>8:128748592</t>
  </si>
  <si>
    <t>8:128748447</t>
  </si>
  <si>
    <t>8:128748436</t>
  </si>
  <si>
    <t>8:128748071</t>
  </si>
  <si>
    <t>8:128747938</t>
  </si>
  <si>
    <t>8:128747873</t>
  </si>
  <si>
    <t>8:128750739</t>
  </si>
  <si>
    <t>8:128750700</t>
  </si>
  <si>
    <t>8:128750409</t>
  </si>
  <si>
    <t>8:128750209</t>
  </si>
  <si>
    <t>8:128750019</t>
  </si>
  <si>
    <t>8:128749631</t>
  </si>
  <si>
    <t>8:128748697</t>
  </si>
  <si>
    <t>8:128751225</t>
  </si>
  <si>
    <t>8:128750694</t>
  </si>
  <si>
    <t>8:128749895</t>
  </si>
  <si>
    <t>8:128749825</t>
  </si>
  <si>
    <t>8:128749688</t>
  </si>
  <si>
    <t>8:128749220</t>
  </si>
  <si>
    <t>8:128748225</t>
  </si>
  <si>
    <t>8:128750794</t>
  </si>
  <si>
    <t>8:128750422</t>
  </si>
  <si>
    <t>8:128750057</t>
  </si>
  <si>
    <t>8:128749335</t>
  </si>
  <si>
    <t>8:128749191</t>
  </si>
  <si>
    <t>8:128748524</t>
  </si>
  <si>
    <t>8:128748483</t>
  </si>
  <si>
    <t>8:128748413</t>
  </si>
  <si>
    <t>8:128748285</t>
  </si>
  <si>
    <t>8:128748154</t>
  </si>
  <si>
    <t>8:128750319</t>
  </si>
  <si>
    <t>8:128749052</t>
  </si>
  <si>
    <t>11+0</t>
  </si>
  <si>
    <t>14+11</t>
  </si>
  <si>
    <t>8:128751114</t>
  </si>
  <si>
    <t>8:128750857</t>
  </si>
  <si>
    <t>8:128750770</t>
  </si>
  <si>
    <t>8:128750657</t>
  </si>
  <si>
    <t>8:128750123</t>
  </si>
  <si>
    <t>8:128749098</t>
  </si>
  <si>
    <t>8:128748905</t>
  </si>
  <si>
    <t>8:128750207</t>
  </si>
  <si>
    <t>8:128750026</t>
  </si>
  <si>
    <t>8:128749397</t>
  </si>
  <si>
    <t>8:128749388</t>
  </si>
  <si>
    <t>8:128748480</t>
  </si>
  <si>
    <t>13+9</t>
  </si>
  <si>
    <t>8:128749145</t>
  </si>
  <si>
    <t>8:128748656</t>
  </si>
  <si>
    <t>8:128748518</t>
  </si>
  <si>
    <t>11+10</t>
  </si>
  <si>
    <t>8:128748302</t>
  </si>
  <si>
    <t>8:128751132</t>
  </si>
  <si>
    <t>8:128751067</t>
  </si>
  <si>
    <t>8:128749252</t>
  </si>
  <si>
    <t>8:128749141</t>
  </si>
  <si>
    <t>8:128748253</t>
  </si>
  <si>
    <t>8:128751250</t>
  </si>
  <si>
    <t>8:128750982</t>
  </si>
  <si>
    <t>8:128750941</t>
  </si>
  <si>
    <t>8:128750417</t>
  </si>
  <si>
    <t>8:128750103</t>
  </si>
  <si>
    <t>8:128749491</t>
  </si>
  <si>
    <t>8:128749153</t>
  </si>
  <si>
    <t>8:128748534</t>
  </si>
  <si>
    <t>8:128748497</t>
  </si>
  <si>
    <t>8:128748260</t>
  </si>
  <si>
    <t>8:128750996</t>
  </si>
  <si>
    <t>8:128750775</t>
  </si>
  <si>
    <t>8:128750639</t>
  </si>
  <si>
    <t>8:128750302</t>
  </si>
  <si>
    <t>8:128749936</t>
  </si>
  <si>
    <t>8:128749803</t>
  </si>
  <si>
    <t>8:128749711</t>
  </si>
  <si>
    <t>8:128749499</t>
  </si>
  <si>
    <t>8:128749384</t>
  </si>
  <si>
    <t>8:128748740</t>
  </si>
  <si>
    <t>8:128748661</t>
  </si>
  <si>
    <t>8:128748318</t>
  </si>
  <si>
    <t>8:128747888</t>
  </si>
  <si>
    <t>8:128751162</t>
  </si>
  <si>
    <t>8:128750699</t>
  </si>
  <si>
    <t>8:128750698</t>
  </si>
  <si>
    <t>8:128750697</t>
  </si>
  <si>
    <t>8:128750577</t>
  </si>
  <si>
    <t>8:128749864</t>
  </si>
  <si>
    <t>8:128749656</t>
  </si>
  <si>
    <t>8:128749182</t>
  </si>
  <si>
    <t>8:128748637</t>
  </si>
  <si>
    <t>8:128748240</t>
  </si>
  <si>
    <t>8:128747945</t>
  </si>
  <si>
    <t>8:128750821</t>
  </si>
  <si>
    <t>8:128749530</t>
  </si>
  <si>
    <t>8:128749192</t>
  </si>
  <si>
    <t>8:128748927</t>
  </si>
  <si>
    <t>8:128748741</t>
  </si>
  <si>
    <t>8:128751109</t>
  </si>
  <si>
    <t>8:128750914</t>
  </si>
  <si>
    <t>8:128749965</t>
  </si>
  <si>
    <t>8:128749333</t>
  </si>
  <si>
    <t>8:128748495</t>
  </si>
  <si>
    <t>8:128748193</t>
  </si>
  <si>
    <t>8:128750404</t>
  </si>
  <si>
    <t>8:128749107</t>
  </si>
  <si>
    <t>8:128748806</t>
  </si>
  <si>
    <t>8:128748742</t>
  </si>
  <si>
    <t>8:128748164</t>
  </si>
  <si>
    <t>8:128750915</t>
  </si>
  <si>
    <t>8:128749746</t>
  </si>
  <si>
    <t>8:128748868</t>
  </si>
  <si>
    <t>8:128750367</t>
  </si>
  <si>
    <t>8:128749772</t>
  </si>
  <si>
    <t>8:128749660</t>
  </si>
  <si>
    <t>8:128749613</t>
  </si>
  <si>
    <t>8:128748970</t>
  </si>
  <si>
    <t>8:128748943</t>
  </si>
  <si>
    <t>8:128748465</t>
  </si>
  <si>
    <t>8:128748195</t>
  </si>
  <si>
    <t>8:128751137</t>
  </si>
  <si>
    <t>8:128750631</t>
  </si>
  <si>
    <t>8:128750386</t>
  </si>
  <si>
    <t>8:128750308</t>
  </si>
  <si>
    <t>8:128750208</t>
  </si>
  <si>
    <t>8:128750198</t>
  </si>
  <si>
    <t>8:128749924</t>
  </si>
  <si>
    <t>8:128749904</t>
  </si>
  <si>
    <t>8:128749639</t>
  </si>
  <si>
    <t>TAT</t>
  </si>
  <si>
    <t>8:128748902</t>
  </si>
  <si>
    <t>8:128748622</t>
  </si>
  <si>
    <t>8:128747992</t>
  </si>
  <si>
    <t>8:128747973</t>
  </si>
  <si>
    <t>24+46</t>
  </si>
  <si>
    <t>1+9</t>
  </si>
  <si>
    <t>32+18</t>
  </si>
  <si>
    <t>23+28</t>
  </si>
  <si>
    <t>8:128750403</t>
  </si>
  <si>
    <t>8:128750393</t>
  </si>
  <si>
    <t>8:128749800</t>
  </si>
  <si>
    <t>8:128749756</t>
  </si>
  <si>
    <t>8:128749404</t>
  </si>
  <si>
    <t>8:128748831</t>
  </si>
  <si>
    <t>8:128748728</t>
  </si>
  <si>
    <t>8:128748322</t>
  </si>
  <si>
    <t>8:128748298</t>
  </si>
  <si>
    <t>8:128747983</t>
  </si>
  <si>
    <t>8:128747850</t>
  </si>
  <si>
    <t>13:48878138</t>
  </si>
  <si>
    <t>13:48877558</t>
  </si>
  <si>
    <t>10+9</t>
  </si>
  <si>
    <t>13:48878327</t>
  </si>
  <si>
    <t>13:48878326</t>
  </si>
  <si>
    <t>TCC/T</t>
  </si>
  <si>
    <t>13:48877997</t>
  </si>
  <si>
    <t>13:48877981</t>
  </si>
  <si>
    <t>13:48877773</t>
  </si>
  <si>
    <t>13:48878219</t>
  </si>
  <si>
    <t>13:48878103</t>
  </si>
  <si>
    <t>13:48877633</t>
  </si>
  <si>
    <t>13:48878456</t>
  </si>
  <si>
    <t>A/AC</t>
  </si>
  <si>
    <t>13:48878434</t>
  </si>
  <si>
    <t>13:48877690</t>
  </si>
  <si>
    <t>13:48878132</t>
  </si>
  <si>
    <t>13:48877806</t>
  </si>
  <si>
    <t>13:48877804</t>
  </si>
  <si>
    <t>13:48877511</t>
  </si>
  <si>
    <t>17+14</t>
  </si>
  <si>
    <t>22+14</t>
  </si>
  <si>
    <t>13:48878123</t>
  </si>
  <si>
    <t>13:48878475</t>
  </si>
  <si>
    <t>13:48878174</t>
  </si>
  <si>
    <t>13:48877967</t>
  </si>
  <si>
    <t>13:48878024</t>
  </si>
  <si>
    <t>13:48877862</t>
  </si>
  <si>
    <t>13:48877779</t>
  </si>
  <si>
    <t>13:48877771</t>
  </si>
  <si>
    <t>13:48878001</t>
  </si>
  <si>
    <t>13:48878463</t>
  </si>
  <si>
    <t>13:48877727</t>
  </si>
  <si>
    <t>13:48878085</t>
  </si>
  <si>
    <t>13:48877658</t>
  </si>
  <si>
    <t>13:48878310</t>
  </si>
  <si>
    <t>13:48877593</t>
  </si>
  <si>
    <t>13:48878318</t>
  </si>
  <si>
    <t>13:48877924</t>
  </si>
  <si>
    <t>13:48877476</t>
  </si>
  <si>
    <t>13:48878375</t>
  </si>
  <si>
    <t>13:48878297</t>
  </si>
  <si>
    <t>13:48878114</t>
  </si>
  <si>
    <t>13:48877702</t>
  </si>
  <si>
    <t>13:48878498</t>
  </si>
  <si>
    <t>13:48878099</t>
  </si>
  <si>
    <t>13:48878044</t>
  </si>
  <si>
    <t>13:48877977</t>
  </si>
  <si>
    <t>13:48878403</t>
  </si>
  <si>
    <t>13:48878308</t>
  </si>
  <si>
    <t>13:48877902</t>
  </si>
  <si>
    <t>13:48877699</t>
  </si>
  <si>
    <t>13:48877604</t>
  </si>
  <si>
    <t>13:48878472</t>
  </si>
  <si>
    <t>13:48878350</t>
  </si>
  <si>
    <t>13:48878190</t>
  </si>
  <si>
    <t>13:48877665</t>
  </si>
  <si>
    <t>13:48878477</t>
  </si>
  <si>
    <t>13:48878161</t>
  </si>
  <si>
    <t>13:48877570</t>
  </si>
  <si>
    <t>13:48878212</t>
  </si>
  <si>
    <t>13:48878013</t>
  </si>
  <si>
    <t>13:48878333</t>
  </si>
  <si>
    <t>13:48877956</t>
  </si>
  <si>
    <t>8+16</t>
  </si>
  <si>
    <t>11+17</t>
  </si>
  <si>
    <t>6+16</t>
  </si>
  <si>
    <t>13:48877732</t>
  </si>
  <si>
    <t>13:48878139</t>
  </si>
  <si>
    <t>13:48878004</t>
  </si>
  <si>
    <t>13:48877850</t>
  </si>
  <si>
    <t>13:48877644</t>
  </si>
  <si>
    <t>7+9</t>
  </si>
  <si>
    <t>13:48877839</t>
  </si>
  <si>
    <t>13:48877790</t>
  </si>
  <si>
    <t>13:48878407</t>
  </si>
  <si>
    <t>13:48877502</t>
  </si>
  <si>
    <t>13:48877483</t>
  </si>
  <si>
    <t>13:48877946</t>
  </si>
  <si>
    <t>13:48877868</t>
  </si>
  <si>
    <t>13:48877668</t>
  </si>
  <si>
    <t>13:48877499</t>
  </si>
  <si>
    <t>13:48878331</t>
  </si>
  <si>
    <t>13:48877617</t>
  </si>
  <si>
    <t>13:48877588</t>
  </si>
  <si>
    <t>13:48878166</t>
  </si>
  <si>
    <t>13:48877880</t>
  </si>
  <si>
    <t>13:48877879</t>
  </si>
  <si>
    <t>13:48877574</t>
  </si>
  <si>
    <t>13:48878194</t>
  </si>
  <si>
    <t>13:48878215</t>
  </si>
  <si>
    <t>13:48877884</t>
  </si>
  <si>
    <t>13:48878398</t>
  </si>
  <si>
    <t>13:48878394</t>
  </si>
  <si>
    <t>13:48877922</t>
  </si>
  <si>
    <t>13:48877984</t>
  </si>
  <si>
    <t>13:48877615</t>
  </si>
  <si>
    <t>17+6</t>
  </si>
  <si>
    <t>24+6</t>
  </si>
  <si>
    <t>13:48878168</t>
  </si>
  <si>
    <t>13:48878443</t>
  </si>
  <si>
    <t>13:48878401</t>
  </si>
  <si>
    <t>13:48877907</t>
  </si>
  <si>
    <t>13:48877816</t>
  </si>
  <si>
    <t>13:48877815</t>
  </si>
  <si>
    <t>13:48877655</t>
  </si>
  <si>
    <t>13:48877578</t>
  </si>
  <si>
    <t>13:48891370</t>
  </si>
  <si>
    <t>11+8</t>
  </si>
  <si>
    <t>13:48891374</t>
  </si>
  <si>
    <t>13+8</t>
  </si>
  <si>
    <t>13:48891475</t>
  </si>
  <si>
    <t>13:48891339</t>
  </si>
  <si>
    <t>13:48891060</t>
  </si>
  <si>
    <t>13:48891493</t>
  </si>
  <si>
    <t>13:48891388</t>
  </si>
  <si>
    <t>13:48891350</t>
  </si>
  <si>
    <t>13:48891332</t>
  </si>
  <si>
    <t>13:48891331</t>
  </si>
  <si>
    <t>13:48891319</t>
  </si>
  <si>
    <t>13:48891448</t>
  </si>
  <si>
    <t>13:48891399</t>
  </si>
  <si>
    <t>13:48891295</t>
  </si>
  <si>
    <t>13:48891244</t>
  </si>
  <si>
    <t>13:48891007</t>
  </si>
  <si>
    <t>13:48891549</t>
  </si>
  <si>
    <t>13:48891344</t>
  </si>
  <si>
    <t>13:48891095</t>
  </si>
  <si>
    <t>13:48891238</t>
  </si>
  <si>
    <t>13:48891079</t>
  </si>
  <si>
    <t>13:48891075</t>
  </si>
  <si>
    <t>13:48891404</t>
  </si>
  <si>
    <t>13:48891210</t>
  </si>
  <si>
    <t>13:48891289</t>
  </si>
  <si>
    <t>13:48891268</t>
  </si>
  <si>
    <t>13:48891305</t>
  </si>
  <si>
    <t>13:48890998</t>
  </si>
  <si>
    <t>13:48891139</t>
  </si>
  <si>
    <t>13:48891354</t>
  </si>
  <si>
    <t>13:48891213</t>
  </si>
  <si>
    <t>13:48891348</t>
  </si>
  <si>
    <t>13:48891441</t>
  </si>
  <si>
    <t>13:48891178</t>
  </si>
  <si>
    <t>13:48891413</t>
  </si>
  <si>
    <t>13:48890971</t>
  </si>
  <si>
    <t>13:48891169</t>
  </si>
  <si>
    <t>13:48891545</t>
  </si>
  <si>
    <t>13:48891341</t>
  </si>
  <si>
    <t>13:48891170</t>
  </si>
  <si>
    <t>13:48891524</t>
  </si>
  <si>
    <t>13:48891486</t>
  </si>
  <si>
    <t>13:48891112</t>
  </si>
  <si>
    <t>13:48891072</t>
  </si>
  <si>
    <t>13:48890984</t>
  </si>
  <si>
    <t>13:48891119</t>
  </si>
  <si>
    <t>13:48891053</t>
  </si>
  <si>
    <t>13:48891521</t>
  </si>
  <si>
    <t>13:48891469</t>
  </si>
  <si>
    <t>13:48891435</t>
  </si>
  <si>
    <t>13:48891004</t>
  </si>
  <si>
    <t>13:48891472</t>
  </si>
  <si>
    <t>13:48891258</t>
  </si>
  <si>
    <t>13:48891221</t>
  </si>
  <si>
    <t>13:48891306</t>
  </si>
  <si>
    <t>13:48891299</t>
  </si>
  <si>
    <t>13:48891070</t>
  </si>
  <si>
    <t>13:48891038</t>
  </si>
  <si>
    <t>13:48891032</t>
  </si>
  <si>
    <t>13:48891495</t>
  </si>
  <si>
    <t>13:48891460</t>
  </si>
  <si>
    <t>13:48891307</t>
  </si>
  <si>
    <t>13:48891028</t>
  </si>
  <si>
    <t>13:48891114</t>
  </si>
  <si>
    <t>13:48893506</t>
  </si>
  <si>
    <t>13:48893209</t>
  </si>
  <si>
    <t>13:48893101</t>
  </si>
  <si>
    <t>13:48892940</t>
  </si>
  <si>
    <t>13:48892675</t>
  </si>
  <si>
    <t>13:48893856</t>
  </si>
  <si>
    <t>13:48893738</t>
  </si>
  <si>
    <t>13:48893400</t>
  </si>
  <si>
    <t>13:48892758</t>
  </si>
  <si>
    <t>13:48893243</t>
  </si>
  <si>
    <t>13:48893127</t>
  </si>
  <si>
    <t>13:48892732</t>
  </si>
  <si>
    <t>13:48893419</t>
  </si>
  <si>
    <t>13:48893824</t>
  </si>
  <si>
    <t>13:48892736</t>
  </si>
  <si>
    <t>13:48893816</t>
  </si>
  <si>
    <t>13:48893815</t>
  </si>
  <si>
    <t>GGC/G</t>
  </si>
  <si>
    <t>13:48893718</t>
  </si>
  <si>
    <t>13:48892975</t>
  </si>
  <si>
    <t>13:48892786</t>
  </si>
  <si>
    <t>13:48893392</t>
  </si>
  <si>
    <t>13:48893389</t>
  </si>
  <si>
    <t>13:48893319</t>
  </si>
  <si>
    <t>13:48893274</t>
  </si>
  <si>
    <t>13:48893092</t>
  </si>
  <si>
    <t>13:48892976</t>
  </si>
  <si>
    <t>13:48892860</t>
  </si>
  <si>
    <t>13:48893253</t>
  </si>
  <si>
    <t>13:48892649</t>
  </si>
  <si>
    <t>13:48892647</t>
  </si>
  <si>
    <t>13:48892645</t>
  </si>
  <si>
    <t>13:48893520</t>
  </si>
  <si>
    <t>13:48893109</t>
  </si>
  <si>
    <t>13:48892859</t>
  </si>
  <si>
    <t>13:48892807</t>
  </si>
  <si>
    <t>19+11</t>
  </si>
  <si>
    <t>13:48893634</t>
  </si>
  <si>
    <t>13:48893344</t>
  </si>
  <si>
    <t>13:48893336</t>
  </si>
  <si>
    <t>13:48893214</t>
  </si>
  <si>
    <t>13:48892937</t>
  </si>
  <si>
    <t>13:48892690</t>
  </si>
  <si>
    <t>13:48892653</t>
  </si>
  <si>
    <t>13:48893421</t>
  </si>
  <si>
    <t>13:48893298</t>
  </si>
  <si>
    <t>13:48893048</t>
  </si>
  <si>
    <t>13:48893004</t>
  </si>
  <si>
    <t>13:48892991</t>
  </si>
  <si>
    <t>13:48892942</t>
  </si>
  <si>
    <t>13:48892934</t>
  </si>
  <si>
    <t>13:48893523</t>
  </si>
  <si>
    <t>13:48893470</t>
  </si>
  <si>
    <t>13:48892936</t>
  </si>
  <si>
    <t>13:48893845</t>
  </si>
  <si>
    <t>13:48893728</t>
  </si>
  <si>
    <t>13:48893331</t>
  </si>
  <si>
    <t>13:48893294</t>
  </si>
  <si>
    <t>10+1</t>
  </si>
  <si>
    <t>13:48892716</t>
  </si>
  <si>
    <t>13:48893755</t>
  </si>
  <si>
    <t>13:48893503</t>
  </si>
  <si>
    <t>13:48893067</t>
  </si>
  <si>
    <t>13:48893009</t>
  </si>
  <si>
    <t>13:48892906</t>
  </si>
  <si>
    <t>13:48892775</t>
  </si>
  <si>
    <t>13:48892720</t>
  </si>
  <si>
    <t>13:48892648</t>
  </si>
  <si>
    <t>13:48893174</t>
  </si>
  <si>
    <t>13:48893028</t>
  </si>
  <si>
    <t>13:48892784</t>
  </si>
  <si>
    <t>13:48892737</t>
  </si>
  <si>
    <t>13:48892666</t>
  </si>
  <si>
    <t>13:48893730</t>
  </si>
  <si>
    <t>13:48893668</t>
  </si>
  <si>
    <t>13:48893525</t>
  </si>
  <si>
    <t>13:48892809</t>
  </si>
  <si>
    <t>13:48892735</t>
  </si>
  <si>
    <t>13:48893849</t>
  </si>
  <si>
    <t>13:48893212</t>
  </si>
  <si>
    <t>13:48893119</t>
  </si>
  <si>
    <t>13:48893110</t>
  </si>
  <si>
    <t>13:48892808</t>
  </si>
  <si>
    <t>13:48893545</t>
  </si>
  <si>
    <t>13:48893509</t>
  </si>
  <si>
    <t>13:48893820</t>
  </si>
  <si>
    <t>13:48893027</t>
  </si>
  <si>
    <t>13:48892682</t>
  </si>
  <si>
    <t>30+26</t>
  </si>
  <si>
    <t>13:48893343</t>
  </si>
  <si>
    <t>13:48892823</t>
  </si>
  <si>
    <t>13:48893033</t>
  </si>
  <si>
    <t>13:48893371</t>
  </si>
  <si>
    <t>13:48893647</t>
  </si>
  <si>
    <t>13:48893608</t>
  </si>
  <si>
    <t>13:48893606</t>
  </si>
  <si>
    <t>13:48893592</t>
  </si>
  <si>
    <t>13:48893151</t>
  </si>
  <si>
    <t>13:48893739</t>
  </si>
  <si>
    <t>13:48893664</t>
  </si>
  <si>
    <t>13:48893370</t>
  </si>
  <si>
    <t>13:48893305</t>
  </si>
  <si>
    <t>13:48892912</t>
  </si>
  <si>
    <t>13:48892745</t>
  </si>
  <si>
    <t>13:48892734</t>
  </si>
  <si>
    <t>13:48893508</t>
  </si>
  <si>
    <t>13:48893314</t>
  </si>
  <si>
    <t>13:48893558</t>
  </si>
  <si>
    <t>13:48892877</t>
  </si>
  <si>
    <t>13:48892715</t>
  </si>
  <si>
    <t>13:48893005</t>
  </si>
  <si>
    <t>13:48893146</t>
  </si>
  <si>
    <t>GCGTC/GC</t>
  </si>
  <si>
    <t>13:48893297</t>
  </si>
  <si>
    <t>13:48893163</t>
  </si>
  <si>
    <t>13:48892972</t>
  </si>
  <si>
    <t>13:48893483</t>
  </si>
  <si>
    <t>13:48893473</t>
  </si>
  <si>
    <t>13:48893167</t>
  </si>
  <si>
    <t>13:48893135</t>
  </si>
  <si>
    <t>13:48893021</t>
  </si>
  <si>
    <t>13:48892768</t>
  </si>
  <si>
    <t>13:48893804</t>
  </si>
  <si>
    <t>13:48893094</t>
  </si>
  <si>
    <t>13:48893042</t>
  </si>
  <si>
    <t>13:48893018</t>
  </si>
  <si>
    <t>13:48892993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</si>
</sst>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49" fontId="0" fillId="0" borderId="0" xfId="0" applyNumberFormat="1" applyFont="1"/>
    <xf numFmtId="0" fontId="1" fillId="0" borderId="0" xfId="1"/>
    <xf numFmtId="0" fontId="2" fillId="0" borderId="0" xfId="0" applyFont="1"/>
  </cellXfs>
  <cellStyles count="2">
    <cellStyle name="Normal" xfId="0" builtinId="0"/>
    <cellStyle name="Normal 2" xfId="1"/>
  </cellStyles>
  <dxfs count="152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workbookViewId="0">
      <selection activeCell="J6" sqref="J6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27</v>
      </c>
    </row>
    <row r="2" spans="1:11" x14ac:dyDescent="0.45">
      <c r="A2" t="s">
        <v>219</v>
      </c>
      <c r="B2" t="s">
        <v>72</v>
      </c>
      <c r="C2" t="s">
        <v>148</v>
      </c>
      <c r="D2" t="s">
        <v>34</v>
      </c>
      <c r="E2" t="s">
        <v>178</v>
      </c>
      <c r="F2" s="1" t="s">
        <v>1</v>
      </c>
      <c r="G2" t="s">
        <v>0</v>
      </c>
      <c r="H2" t="s">
        <v>1</v>
      </c>
      <c r="I2" t="s">
        <v>0</v>
      </c>
      <c r="J2" t="s">
        <v>218</v>
      </c>
      <c r="K2">
        <f>COUNTIF(G:G,"Y")</f>
        <v>18</v>
      </c>
    </row>
    <row r="3" spans="1:11" x14ac:dyDescent="0.45">
      <c r="A3" t="s">
        <v>217</v>
      </c>
      <c r="B3" t="s">
        <v>72</v>
      </c>
      <c r="C3" t="s">
        <v>79</v>
      </c>
      <c r="D3" t="s">
        <v>79</v>
      </c>
      <c r="E3" t="s">
        <v>216</v>
      </c>
      <c r="F3" s="1" t="s">
        <v>0</v>
      </c>
      <c r="G3" t="s">
        <v>0</v>
      </c>
      <c r="H3" t="s">
        <v>0</v>
      </c>
      <c r="I3" t="s">
        <v>0</v>
      </c>
    </row>
    <row r="4" spans="1:11" x14ac:dyDescent="0.45">
      <c r="A4" t="s">
        <v>54</v>
      </c>
      <c r="B4" t="s">
        <v>28</v>
      </c>
      <c r="C4" t="s">
        <v>4</v>
      </c>
      <c r="D4" t="s">
        <v>79</v>
      </c>
      <c r="E4" t="s">
        <v>53</v>
      </c>
      <c r="F4" s="1" t="s">
        <v>0</v>
      </c>
      <c r="G4" t="s">
        <v>0</v>
      </c>
      <c r="H4" t="s">
        <v>0</v>
      </c>
      <c r="I4" t="s">
        <v>0</v>
      </c>
    </row>
    <row r="5" spans="1:11" x14ac:dyDescent="0.45">
      <c r="A5" t="s">
        <v>215</v>
      </c>
      <c r="B5" t="s">
        <v>72</v>
      </c>
      <c r="C5" t="s">
        <v>160</v>
      </c>
      <c r="D5" t="s">
        <v>34</v>
      </c>
      <c r="E5" t="s">
        <v>46</v>
      </c>
      <c r="F5" s="1" t="s">
        <v>0</v>
      </c>
      <c r="G5" t="s">
        <v>0</v>
      </c>
      <c r="H5" t="s">
        <v>0</v>
      </c>
      <c r="I5" t="s">
        <v>0</v>
      </c>
    </row>
    <row r="6" spans="1:11" x14ac:dyDescent="0.45">
      <c r="A6" t="s">
        <v>214</v>
      </c>
      <c r="B6" t="s">
        <v>72</v>
      </c>
      <c r="C6" t="s">
        <v>112</v>
      </c>
      <c r="D6" t="s">
        <v>3</v>
      </c>
      <c r="E6" t="s">
        <v>185</v>
      </c>
      <c r="F6" s="1" t="s">
        <v>1</v>
      </c>
      <c r="G6" t="s">
        <v>0</v>
      </c>
      <c r="H6" t="s">
        <v>1</v>
      </c>
      <c r="I6" t="s">
        <v>0</v>
      </c>
    </row>
    <row r="7" spans="1:11" x14ac:dyDescent="0.45">
      <c r="A7" t="s">
        <v>19</v>
      </c>
      <c r="B7" t="s">
        <v>213</v>
      </c>
      <c r="C7" t="s">
        <v>17</v>
      </c>
      <c r="D7" t="s">
        <v>16</v>
      </c>
      <c r="E7" t="s">
        <v>15</v>
      </c>
      <c r="F7" s="1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212</v>
      </c>
      <c r="B8" t="s">
        <v>115</v>
      </c>
      <c r="C8" t="s">
        <v>82</v>
      </c>
      <c r="D8" t="s">
        <v>56</v>
      </c>
      <c r="E8" t="s">
        <v>182</v>
      </c>
      <c r="F8" s="1" t="s">
        <v>0</v>
      </c>
      <c r="G8" t="s">
        <v>0</v>
      </c>
      <c r="H8" t="s">
        <v>0</v>
      </c>
      <c r="I8" t="s">
        <v>0</v>
      </c>
    </row>
    <row r="9" spans="1:11" x14ac:dyDescent="0.45">
      <c r="A9" t="s">
        <v>120</v>
      </c>
      <c r="B9" t="s">
        <v>31</v>
      </c>
      <c r="C9" t="s">
        <v>61</v>
      </c>
      <c r="D9" t="s">
        <v>4</v>
      </c>
      <c r="E9" t="s">
        <v>20</v>
      </c>
      <c r="F9" s="1" t="s">
        <v>1</v>
      </c>
      <c r="G9" t="s">
        <v>0</v>
      </c>
      <c r="H9" t="s">
        <v>1</v>
      </c>
      <c r="I9" t="s">
        <v>0</v>
      </c>
    </row>
    <row r="10" spans="1:11" x14ac:dyDescent="0.45">
      <c r="A10" t="s">
        <v>70</v>
      </c>
      <c r="B10" t="s">
        <v>44</v>
      </c>
      <c r="C10" t="s">
        <v>69</v>
      </c>
      <c r="D10" t="s">
        <v>56</v>
      </c>
      <c r="E10" t="s">
        <v>68</v>
      </c>
      <c r="F10" s="1" t="s">
        <v>0</v>
      </c>
      <c r="G10" t="s">
        <v>0</v>
      </c>
      <c r="H10" t="s">
        <v>0</v>
      </c>
      <c r="I10" t="s">
        <v>0</v>
      </c>
    </row>
    <row r="11" spans="1:11" x14ac:dyDescent="0.45">
      <c r="A11" t="s">
        <v>211</v>
      </c>
      <c r="B11" t="s">
        <v>21</v>
      </c>
      <c r="C11" t="s">
        <v>71</v>
      </c>
      <c r="D11" t="s">
        <v>34</v>
      </c>
      <c r="E11" t="s">
        <v>180</v>
      </c>
      <c r="F11" s="1" t="s">
        <v>0</v>
      </c>
      <c r="G11" t="s">
        <v>0</v>
      </c>
      <c r="H11" t="s">
        <v>0</v>
      </c>
      <c r="I11" t="s">
        <v>0</v>
      </c>
    </row>
    <row r="12" spans="1:11" x14ac:dyDescent="0.45">
      <c r="A12" t="s">
        <v>19</v>
      </c>
      <c r="B12" t="s">
        <v>210</v>
      </c>
      <c r="C12" t="s">
        <v>17</v>
      </c>
      <c r="D12" t="s">
        <v>16</v>
      </c>
      <c r="E12" t="s">
        <v>15</v>
      </c>
      <c r="F12" s="1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209</v>
      </c>
      <c r="B13" t="s">
        <v>36</v>
      </c>
      <c r="C13" t="s">
        <v>92</v>
      </c>
      <c r="D13" t="s">
        <v>34</v>
      </c>
      <c r="E13" t="s">
        <v>188</v>
      </c>
      <c r="F13" s="1" t="s">
        <v>1</v>
      </c>
      <c r="G13" t="s">
        <v>0</v>
      </c>
      <c r="H13" t="s">
        <v>1</v>
      </c>
      <c r="I13" t="s">
        <v>0</v>
      </c>
    </row>
    <row r="14" spans="1:11" x14ac:dyDescent="0.45">
      <c r="A14" t="s">
        <v>208</v>
      </c>
      <c r="B14" t="s">
        <v>21</v>
      </c>
      <c r="C14" t="s">
        <v>61</v>
      </c>
      <c r="D14" t="s">
        <v>34</v>
      </c>
      <c r="E14" t="s">
        <v>155</v>
      </c>
      <c r="F14" s="1" t="s">
        <v>0</v>
      </c>
      <c r="G14" t="s">
        <v>0</v>
      </c>
      <c r="H14" t="s">
        <v>0</v>
      </c>
      <c r="I14" t="s">
        <v>0</v>
      </c>
    </row>
    <row r="15" spans="1:11" x14ac:dyDescent="0.45">
      <c r="A15" t="s">
        <v>152</v>
      </c>
      <c r="B15" t="s">
        <v>21</v>
      </c>
      <c r="C15" t="s">
        <v>40</v>
      </c>
      <c r="D15" t="s">
        <v>34</v>
      </c>
      <c r="E15" t="s">
        <v>39</v>
      </c>
      <c r="F15" s="1" t="s">
        <v>0</v>
      </c>
      <c r="G15" t="s">
        <v>0</v>
      </c>
      <c r="H15" t="s">
        <v>0</v>
      </c>
      <c r="I15" t="s">
        <v>0</v>
      </c>
    </row>
    <row r="16" spans="1:11" x14ac:dyDescent="0.45">
      <c r="A16" t="s">
        <v>19</v>
      </c>
      <c r="B16" t="s">
        <v>207</v>
      </c>
      <c r="C16" t="s">
        <v>17</v>
      </c>
      <c r="D16" t="s">
        <v>16</v>
      </c>
      <c r="E16" t="s">
        <v>15</v>
      </c>
      <c r="F16" s="1" t="s">
        <v>14</v>
      </c>
      <c r="G16" t="s">
        <v>13</v>
      </c>
      <c r="H16" t="s">
        <v>12</v>
      </c>
      <c r="I16" t="s">
        <v>11</v>
      </c>
    </row>
    <row r="17" spans="1:9" x14ac:dyDescent="0.45">
      <c r="A17" t="s">
        <v>206</v>
      </c>
      <c r="B17" t="s">
        <v>36</v>
      </c>
      <c r="C17" t="s">
        <v>27</v>
      </c>
      <c r="D17" t="s">
        <v>3</v>
      </c>
      <c r="E17" t="s">
        <v>131</v>
      </c>
      <c r="F17" s="1" t="s">
        <v>0</v>
      </c>
      <c r="G17" t="s">
        <v>0</v>
      </c>
      <c r="H17" t="s">
        <v>0</v>
      </c>
      <c r="I17" t="s">
        <v>0</v>
      </c>
    </row>
    <row r="18" spans="1:9" x14ac:dyDescent="0.45">
      <c r="A18" t="s">
        <v>205</v>
      </c>
      <c r="B18" t="s">
        <v>9</v>
      </c>
      <c r="C18" t="s">
        <v>34</v>
      </c>
      <c r="D18" t="s">
        <v>34</v>
      </c>
      <c r="E18" t="s">
        <v>2</v>
      </c>
      <c r="F18" s="1" t="s">
        <v>0</v>
      </c>
      <c r="G18" t="s">
        <v>0</v>
      </c>
      <c r="H18" t="s">
        <v>0</v>
      </c>
      <c r="I18" t="s">
        <v>0</v>
      </c>
    </row>
    <row r="19" spans="1:9" x14ac:dyDescent="0.45">
      <c r="A19" t="s">
        <v>204</v>
      </c>
      <c r="B19" t="s">
        <v>36</v>
      </c>
      <c r="C19" t="s">
        <v>170</v>
      </c>
      <c r="D19" t="s">
        <v>34</v>
      </c>
      <c r="E19" t="s">
        <v>203</v>
      </c>
      <c r="F19" s="1" t="s">
        <v>0</v>
      </c>
      <c r="G19" t="s">
        <v>0</v>
      </c>
      <c r="H19" t="s">
        <v>0</v>
      </c>
      <c r="I19" t="s">
        <v>0</v>
      </c>
    </row>
    <row r="20" spans="1:9" x14ac:dyDescent="0.45">
      <c r="A20" t="s">
        <v>54</v>
      </c>
      <c r="B20" t="s">
        <v>28</v>
      </c>
      <c r="C20" t="s">
        <v>112</v>
      </c>
      <c r="D20" t="s">
        <v>79</v>
      </c>
      <c r="E20" t="s">
        <v>53</v>
      </c>
      <c r="F20" s="1" t="s">
        <v>0</v>
      </c>
      <c r="G20" t="s">
        <v>0</v>
      </c>
      <c r="H20" t="s">
        <v>0</v>
      </c>
      <c r="I20" t="s">
        <v>0</v>
      </c>
    </row>
    <row r="21" spans="1:9" x14ac:dyDescent="0.45">
      <c r="A21" t="s">
        <v>202</v>
      </c>
      <c r="B21" t="s">
        <v>72</v>
      </c>
      <c r="C21" t="s">
        <v>112</v>
      </c>
      <c r="D21" t="s">
        <v>3</v>
      </c>
      <c r="E21" t="s">
        <v>185</v>
      </c>
      <c r="F21" s="1" t="s">
        <v>1</v>
      </c>
      <c r="G21" t="s">
        <v>0</v>
      </c>
      <c r="H21" t="s">
        <v>1</v>
      </c>
      <c r="I21" t="s">
        <v>0</v>
      </c>
    </row>
    <row r="22" spans="1:9" x14ac:dyDescent="0.45">
      <c r="A22" t="s">
        <v>19</v>
      </c>
      <c r="B22" t="s">
        <v>201</v>
      </c>
      <c r="C22" t="s">
        <v>17</v>
      </c>
      <c r="D22" t="s">
        <v>16</v>
      </c>
      <c r="E22" t="s">
        <v>15</v>
      </c>
      <c r="F22" s="1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176</v>
      </c>
      <c r="B23" t="s">
        <v>200</v>
      </c>
      <c r="C23" t="s">
        <v>199</v>
      </c>
      <c r="D23" t="s">
        <v>92</v>
      </c>
      <c r="E23" t="s">
        <v>114</v>
      </c>
      <c r="F23" s="1" t="s">
        <v>0</v>
      </c>
      <c r="G23" t="s">
        <v>0</v>
      </c>
      <c r="H23" t="s">
        <v>0</v>
      </c>
      <c r="I23" t="s">
        <v>0</v>
      </c>
    </row>
    <row r="24" spans="1:9" x14ac:dyDescent="0.45">
      <c r="A24" t="s">
        <v>156</v>
      </c>
      <c r="B24" t="s">
        <v>21</v>
      </c>
      <c r="C24" t="s">
        <v>127</v>
      </c>
      <c r="D24" t="s">
        <v>56</v>
      </c>
      <c r="E24" t="s">
        <v>155</v>
      </c>
      <c r="F24" s="1" t="s">
        <v>0</v>
      </c>
      <c r="G24" t="s">
        <v>0</v>
      </c>
      <c r="H24" t="s">
        <v>0</v>
      </c>
      <c r="I24" t="s">
        <v>0</v>
      </c>
    </row>
    <row r="25" spans="1:9" x14ac:dyDescent="0.45">
      <c r="A25" t="s">
        <v>54</v>
      </c>
      <c r="B25" t="s">
        <v>28</v>
      </c>
      <c r="C25" t="s">
        <v>198</v>
      </c>
      <c r="D25" t="s">
        <v>4</v>
      </c>
      <c r="E25" t="s">
        <v>53</v>
      </c>
      <c r="F25" s="1" t="s">
        <v>0</v>
      </c>
      <c r="G25" t="s">
        <v>0</v>
      </c>
      <c r="H25" t="s">
        <v>0</v>
      </c>
      <c r="I25" t="s">
        <v>0</v>
      </c>
    </row>
    <row r="26" spans="1:9" x14ac:dyDescent="0.45">
      <c r="A26" t="s">
        <v>197</v>
      </c>
      <c r="B26" t="s">
        <v>36</v>
      </c>
      <c r="C26" t="s">
        <v>196</v>
      </c>
      <c r="D26" t="s">
        <v>56</v>
      </c>
      <c r="E26" t="s">
        <v>74</v>
      </c>
      <c r="F26" s="1" t="s">
        <v>0</v>
      </c>
      <c r="G26" t="s">
        <v>0</v>
      </c>
      <c r="H26" t="s">
        <v>0</v>
      </c>
      <c r="I26" t="s">
        <v>0</v>
      </c>
    </row>
    <row r="27" spans="1:9" x14ac:dyDescent="0.45">
      <c r="A27" t="s">
        <v>19</v>
      </c>
      <c r="B27" t="s">
        <v>195</v>
      </c>
      <c r="C27" t="s">
        <v>17</v>
      </c>
      <c r="D27" t="s">
        <v>16</v>
      </c>
      <c r="E27" t="s">
        <v>15</v>
      </c>
      <c r="F27" s="1" t="s">
        <v>14</v>
      </c>
      <c r="G27" t="s">
        <v>13</v>
      </c>
      <c r="H27" t="s">
        <v>12</v>
      </c>
      <c r="I27" t="s">
        <v>11</v>
      </c>
    </row>
    <row r="28" spans="1:9" x14ac:dyDescent="0.45">
      <c r="A28" t="s">
        <v>194</v>
      </c>
      <c r="B28" t="s">
        <v>89</v>
      </c>
      <c r="C28" t="s">
        <v>8</v>
      </c>
      <c r="D28" t="s">
        <v>34</v>
      </c>
      <c r="E28" t="s">
        <v>81</v>
      </c>
      <c r="F28" s="1" t="s">
        <v>0</v>
      </c>
      <c r="G28" t="s">
        <v>0</v>
      </c>
      <c r="H28" t="s">
        <v>0</v>
      </c>
      <c r="I28" t="s">
        <v>0</v>
      </c>
    </row>
    <row r="29" spans="1:9" x14ac:dyDescent="0.45">
      <c r="A29" t="s">
        <v>193</v>
      </c>
      <c r="B29" t="s">
        <v>44</v>
      </c>
      <c r="C29" t="s">
        <v>4</v>
      </c>
      <c r="D29" t="s">
        <v>34</v>
      </c>
      <c r="E29" t="s">
        <v>46</v>
      </c>
      <c r="F29" s="1" t="s">
        <v>0</v>
      </c>
      <c r="G29" t="s">
        <v>1</v>
      </c>
      <c r="H29" t="s">
        <v>0</v>
      </c>
      <c r="I29" t="s">
        <v>0</v>
      </c>
    </row>
    <row r="30" spans="1:9" x14ac:dyDescent="0.45">
      <c r="A30" t="s">
        <v>19</v>
      </c>
      <c r="B30" t="s">
        <v>192</v>
      </c>
      <c r="C30" t="s">
        <v>17</v>
      </c>
      <c r="D30" t="s">
        <v>16</v>
      </c>
      <c r="E30" t="s">
        <v>15</v>
      </c>
      <c r="F30" s="1" t="s">
        <v>14</v>
      </c>
      <c r="G30" t="s">
        <v>13</v>
      </c>
      <c r="H30" t="s">
        <v>12</v>
      </c>
      <c r="I30" t="s">
        <v>11</v>
      </c>
    </row>
    <row r="31" spans="1:9" x14ac:dyDescent="0.45">
      <c r="A31" t="s">
        <v>19</v>
      </c>
      <c r="B31" t="s">
        <v>191</v>
      </c>
      <c r="C31" t="s">
        <v>17</v>
      </c>
      <c r="D31" t="s">
        <v>16</v>
      </c>
      <c r="E31" t="s">
        <v>15</v>
      </c>
      <c r="F31" s="1" t="s">
        <v>14</v>
      </c>
      <c r="G31" t="s">
        <v>13</v>
      </c>
      <c r="H31" t="s">
        <v>12</v>
      </c>
      <c r="I31" t="s">
        <v>11</v>
      </c>
    </row>
    <row r="32" spans="1:9" x14ac:dyDescent="0.45">
      <c r="A32" t="s">
        <v>190</v>
      </c>
      <c r="B32" t="s">
        <v>189</v>
      </c>
      <c r="C32" t="s">
        <v>47</v>
      </c>
      <c r="D32" t="s">
        <v>43</v>
      </c>
      <c r="E32" t="s">
        <v>188</v>
      </c>
      <c r="F32" s="1" t="s">
        <v>174</v>
      </c>
      <c r="G32" t="s">
        <v>174</v>
      </c>
      <c r="H32" t="s">
        <v>174</v>
      </c>
      <c r="I32" t="s">
        <v>174</v>
      </c>
    </row>
    <row r="33" spans="1:10" x14ac:dyDescent="0.45">
      <c r="A33" t="s">
        <v>32</v>
      </c>
      <c r="B33" t="s">
        <v>175</v>
      </c>
      <c r="C33" t="s">
        <v>47</v>
      </c>
      <c r="D33" t="s">
        <v>82</v>
      </c>
      <c r="E33" t="s">
        <v>20</v>
      </c>
      <c r="F33" s="1" t="s">
        <v>174</v>
      </c>
      <c r="G33" t="s">
        <v>174</v>
      </c>
      <c r="H33" t="s">
        <v>174</v>
      </c>
      <c r="I33" t="s">
        <v>174</v>
      </c>
    </row>
    <row r="34" spans="1:10" x14ac:dyDescent="0.45">
      <c r="A34" t="s">
        <v>54</v>
      </c>
      <c r="B34" t="s">
        <v>28</v>
      </c>
      <c r="C34" t="s">
        <v>61</v>
      </c>
      <c r="D34" t="s">
        <v>92</v>
      </c>
      <c r="E34" t="s">
        <v>53</v>
      </c>
      <c r="F34" s="1" t="s">
        <v>0</v>
      </c>
      <c r="G34" t="s">
        <v>0</v>
      </c>
      <c r="H34" t="s">
        <v>0</v>
      </c>
      <c r="I34" t="s">
        <v>0</v>
      </c>
    </row>
    <row r="35" spans="1:10" x14ac:dyDescent="0.45">
      <c r="A35" t="s">
        <v>19</v>
      </c>
      <c r="B35" t="s">
        <v>187</v>
      </c>
      <c r="C35" t="s">
        <v>17</v>
      </c>
      <c r="D35" t="s">
        <v>16</v>
      </c>
      <c r="E35" t="s">
        <v>15</v>
      </c>
      <c r="F35" s="1" t="s">
        <v>14</v>
      </c>
      <c r="G35" t="s">
        <v>13</v>
      </c>
      <c r="H35" t="s">
        <v>12</v>
      </c>
      <c r="I35" t="s">
        <v>11</v>
      </c>
    </row>
    <row r="36" spans="1:10" x14ac:dyDescent="0.45">
      <c r="A36" t="s">
        <v>186</v>
      </c>
      <c r="B36" t="s">
        <v>72</v>
      </c>
      <c r="C36" t="s">
        <v>79</v>
      </c>
      <c r="D36" t="s">
        <v>3</v>
      </c>
      <c r="E36" t="s">
        <v>185</v>
      </c>
      <c r="F36" s="1" t="s">
        <v>1</v>
      </c>
      <c r="G36" t="s">
        <v>0</v>
      </c>
      <c r="H36" t="s">
        <v>1</v>
      </c>
      <c r="I36" t="s">
        <v>0</v>
      </c>
    </row>
    <row r="37" spans="1:10" x14ac:dyDescent="0.45">
      <c r="A37" t="s">
        <v>70</v>
      </c>
      <c r="B37" t="s">
        <v>44</v>
      </c>
      <c r="C37" t="s">
        <v>160</v>
      </c>
      <c r="D37" t="s">
        <v>56</v>
      </c>
      <c r="E37" t="s">
        <v>68</v>
      </c>
      <c r="F37" s="1" t="s">
        <v>0</v>
      </c>
      <c r="G37" t="s">
        <v>0</v>
      </c>
      <c r="H37" t="s">
        <v>0</v>
      </c>
      <c r="I37" t="s">
        <v>0</v>
      </c>
    </row>
    <row r="38" spans="1:10" x14ac:dyDescent="0.45">
      <c r="A38" t="s">
        <v>19</v>
      </c>
      <c r="B38" t="s">
        <v>184</v>
      </c>
      <c r="C38" t="s">
        <v>17</v>
      </c>
      <c r="D38" t="s">
        <v>16</v>
      </c>
      <c r="E38" t="s">
        <v>15</v>
      </c>
      <c r="F38" s="1" t="s">
        <v>14</v>
      </c>
      <c r="G38" t="s">
        <v>13</v>
      </c>
      <c r="H38" t="s">
        <v>12</v>
      </c>
      <c r="I38" t="s">
        <v>11</v>
      </c>
    </row>
    <row r="39" spans="1:10" x14ac:dyDescent="0.45">
      <c r="A39" t="s">
        <v>32</v>
      </c>
      <c r="B39" t="s">
        <v>31</v>
      </c>
      <c r="C39" t="s">
        <v>35</v>
      </c>
      <c r="D39" t="s">
        <v>67</v>
      </c>
      <c r="E39" t="s">
        <v>20</v>
      </c>
      <c r="F39" s="1" t="s">
        <v>1</v>
      </c>
      <c r="G39" t="s">
        <v>0</v>
      </c>
      <c r="H39" t="s">
        <v>1</v>
      </c>
      <c r="I39" t="s">
        <v>1</v>
      </c>
      <c r="J39" t="s">
        <v>30</v>
      </c>
    </row>
    <row r="40" spans="1:10" x14ac:dyDescent="0.45">
      <c r="A40" t="s">
        <v>29</v>
      </c>
      <c r="B40" t="s">
        <v>28</v>
      </c>
      <c r="C40" t="s">
        <v>67</v>
      </c>
      <c r="D40" t="s">
        <v>34</v>
      </c>
      <c r="E40" t="s">
        <v>26</v>
      </c>
      <c r="F40" s="1" t="s">
        <v>0</v>
      </c>
      <c r="G40" t="s">
        <v>1</v>
      </c>
      <c r="H40" t="s">
        <v>0</v>
      </c>
      <c r="I40" t="s">
        <v>1</v>
      </c>
      <c r="J40" t="s">
        <v>25</v>
      </c>
    </row>
    <row r="41" spans="1:10" x14ac:dyDescent="0.45">
      <c r="A41" t="s">
        <v>183</v>
      </c>
      <c r="B41" t="s">
        <v>115</v>
      </c>
      <c r="C41" t="s">
        <v>35</v>
      </c>
      <c r="D41" t="s">
        <v>3</v>
      </c>
      <c r="E41" t="s">
        <v>182</v>
      </c>
      <c r="F41" s="1" t="s">
        <v>0</v>
      </c>
      <c r="G41" t="s">
        <v>0</v>
      </c>
      <c r="H41" t="s">
        <v>0</v>
      </c>
      <c r="I41" t="s">
        <v>0</v>
      </c>
    </row>
    <row r="42" spans="1:10" x14ac:dyDescent="0.45">
      <c r="A42" t="s">
        <v>181</v>
      </c>
      <c r="B42" t="s">
        <v>31</v>
      </c>
      <c r="C42" t="s">
        <v>61</v>
      </c>
      <c r="D42" t="s">
        <v>3</v>
      </c>
      <c r="E42" t="s">
        <v>180</v>
      </c>
      <c r="F42" s="1" t="s">
        <v>0</v>
      </c>
      <c r="G42" t="s">
        <v>0</v>
      </c>
      <c r="H42" t="s">
        <v>0</v>
      </c>
      <c r="I42" t="s">
        <v>0</v>
      </c>
    </row>
    <row r="43" spans="1:10" x14ac:dyDescent="0.45">
      <c r="A43" t="s">
        <v>179</v>
      </c>
      <c r="B43" t="s">
        <v>72</v>
      </c>
      <c r="C43" t="s">
        <v>170</v>
      </c>
      <c r="D43" t="s">
        <v>3</v>
      </c>
      <c r="E43" t="s">
        <v>178</v>
      </c>
      <c r="F43" s="1" t="s">
        <v>1</v>
      </c>
      <c r="G43" t="s">
        <v>0</v>
      </c>
      <c r="H43" t="s">
        <v>1</v>
      </c>
      <c r="I43" t="s">
        <v>0</v>
      </c>
    </row>
    <row r="44" spans="1:10" x14ac:dyDescent="0.45">
      <c r="A44" t="s">
        <v>19</v>
      </c>
      <c r="B44" t="s">
        <v>177</v>
      </c>
      <c r="C44" t="s">
        <v>17</v>
      </c>
      <c r="D44" t="s">
        <v>16</v>
      </c>
      <c r="E44" t="s">
        <v>15</v>
      </c>
      <c r="F44" s="1" t="s">
        <v>14</v>
      </c>
      <c r="G44" t="s">
        <v>13</v>
      </c>
      <c r="H44" t="s">
        <v>12</v>
      </c>
      <c r="I44" t="s">
        <v>11</v>
      </c>
    </row>
    <row r="45" spans="1:10" x14ac:dyDescent="0.45">
      <c r="A45" t="s">
        <v>176</v>
      </c>
      <c r="B45" t="s">
        <v>28</v>
      </c>
      <c r="C45" t="s">
        <v>56</v>
      </c>
      <c r="D45" t="s">
        <v>34</v>
      </c>
      <c r="E45" t="s">
        <v>114</v>
      </c>
      <c r="F45" s="1" t="s">
        <v>0</v>
      </c>
      <c r="G45" t="s">
        <v>1</v>
      </c>
      <c r="H45" t="s">
        <v>0</v>
      </c>
      <c r="I45" t="s">
        <v>0</v>
      </c>
    </row>
    <row r="46" spans="1:10" x14ac:dyDescent="0.45">
      <c r="A46" t="s">
        <v>32</v>
      </c>
      <c r="B46" t="s">
        <v>175</v>
      </c>
      <c r="C46" t="s">
        <v>47</v>
      </c>
      <c r="D46" t="s">
        <v>8</v>
      </c>
      <c r="E46" t="s">
        <v>20</v>
      </c>
      <c r="F46" s="1" t="s">
        <v>174</v>
      </c>
      <c r="G46" t="s">
        <v>174</v>
      </c>
      <c r="H46" t="s">
        <v>174</v>
      </c>
      <c r="I46" t="s">
        <v>174</v>
      </c>
      <c r="J46" t="s">
        <v>30</v>
      </c>
    </row>
    <row r="47" spans="1:10" x14ac:dyDescent="0.45">
      <c r="A47" t="s">
        <v>168</v>
      </c>
      <c r="B47" t="s">
        <v>115</v>
      </c>
      <c r="C47" t="s">
        <v>3</v>
      </c>
      <c r="D47" t="s">
        <v>56</v>
      </c>
      <c r="E47" t="s">
        <v>26</v>
      </c>
      <c r="F47" s="1" t="s">
        <v>0</v>
      </c>
      <c r="G47" t="s">
        <v>0</v>
      </c>
      <c r="H47" t="s">
        <v>0</v>
      </c>
      <c r="I47" t="s">
        <v>0</v>
      </c>
    </row>
    <row r="48" spans="1:10" x14ac:dyDescent="0.45">
      <c r="A48" t="s">
        <v>125</v>
      </c>
      <c r="B48" t="s">
        <v>115</v>
      </c>
      <c r="C48" t="s">
        <v>3</v>
      </c>
      <c r="D48" t="s">
        <v>56</v>
      </c>
      <c r="E48" t="s">
        <v>26</v>
      </c>
      <c r="F48" s="1" t="s">
        <v>0</v>
      </c>
      <c r="G48" t="s">
        <v>0</v>
      </c>
      <c r="H48" t="s">
        <v>0</v>
      </c>
      <c r="I48" t="s">
        <v>0</v>
      </c>
    </row>
    <row r="49" spans="1:10" x14ac:dyDescent="0.45">
      <c r="A49" t="s">
        <v>19</v>
      </c>
      <c r="B49" t="s">
        <v>173</v>
      </c>
      <c r="C49" t="s">
        <v>17</v>
      </c>
      <c r="D49" t="s">
        <v>16</v>
      </c>
      <c r="E49" t="s">
        <v>15</v>
      </c>
      <c r="F49" s="1" t="s">
        <v>14</v>
      </c>
      <c r="G49" t="s">
        <v>13</v>
      </c>
      <c r="H49" t="s">
        <v>12</v>
      </c>
      <c r="I49" t="s">
        <v>11</v>
      </c>
    </row>
    <row r="50" spans="1:10" x14ac:dyDescent="0.45">
      <c r="A50" t="s">
        <v>19</v>
      </c>
      <c r="B50" t="s">
        <v>172</v>
      </c>
      <c r="C50" t="s">
        <v>17</v>
      </c>
      <c r="D50" t="s">
        <v>16</v>
      </c>
      <c r="E50" t="s">
        <v>15</v>
      </c>
      <c r="F50" s="1" t="s">
        <v>14</v>
      </c>
      <c r="G50" t="s">
        <v>13</v>
      </c>
      <c r="H50" t="s">
        <v>12</v>
      </c>
      <c r="I50" t="s">
        <v>11</v>
      </c>
    </row>
    <row r="51" spans="1:10" x14ac:dyDescent="0.45">
      <c r="A51" t="s">
        <v>171</v>
      </c>
      <c r="B51" t="s">
        <v>89</v>
      </c>
      <c r="C51" t="s">
        <v>170</v>
      </c>
      <c r="D51" t="s">
        <v>3</v>
      </c>
      <c r="E51" t="s">
        <v>141</v>
      </c>
      <c r="F51" s="1" t="s">
        <v>0</v>
      </c>
      <c r="G51" t="s">
        <v>1</v>
      </c>
      <c r="H51" t="s">
        <v>0</v>
      </c>
      <c r="I51" t="s">
        <v>0</v>
      </c>
    </row>
    <row r="52" spans="1:10" x14ac:dyDescent="0.45">
      <c r="A52" t="s">
        <v>169</v>
      </c>
      <c r="B52" t="s">
        <v>115</v>
      </c>
      <c r="C52" t="s">
        <v>8</v>
      </c>
      <c r="D52" t="s">
        <v>56</v>
      </c>
      <c r="E52" t="s">
        <v>53</v>
      </c>
      <c r="F52" s="1" t="s">
        <v>0</v>
      </c>
      <c r="G52" t="s">
        <v>0</v>
      </c>
      <c r="H52" t="s">
        <v>0</v>
      </c>
      <c r="I52" t="s">
        <v>0</v>
      </c>
    </row>
    <row r="53" spans="1:10" x14ac:dyDescent="0.45">
      <c r="A53" t="s">
        <v>168</v>
      </c>
      <c r="B53" t="s">
        <v>115</v>
      </c>
      <c r="C53" t="s">
        <v>8</v>
      </c>
      <c r="D53" t="s">
        <v>56</v>
      </c>
      <c r="E53" t="s">
        <v>26</v>
      </c>
      <c r="F53" s="1" t="s">
        <v>0</v>
      </c>
      <c r="G53" t="s">
        <v>0</v>
      </c>
      <c r="H53" t="s">
        <v>0</v>
      </c>
      <c r="I53" t="s">
        <v>0</v>
      </c>
    </row>
    <row r="54" spans="1:10" x14ac:dyDescent="0.45">
      <c r="A54" t="s">
        <v>167</v>
      </c>
      <c r="B54" t="s">
        <v>89</v>
      </c>
      <c r="C54" t="s">
        <v>82</v>
      </c>
      <c r="D54" t="s">
        <v>34</v>
      </c>
      <c r="E54" t="s">
        <v>2</v>
      </c>
      <c r="F54" s="1" t="s">
        <v>0</v>
      </c>
      <c r="G54" t="s">
        <v>1</v>
      </c>
      <c r="H54" t="s">
        <v>0</v>
      </c>
      <c r="I54" t="s">
        <v>0</v>
      </c>
    </row>
    <row r="55" spans="1:10" x14ac:dyDescent="0.45">
      <c r="A55" t="s">
        <v>19</v>
      </c>
      <c r="B55" t="s">
        <v>166</v>
      </c>
      <c r="C55" t="s">
        <v>17</v>
      </c>
      <c r="D55" t="s">
        <v>16</v>
      </c>
      <c r="E55" t="s">
        <v>15</v>
      </c>
      <c r="F55" s="1" t="s">
        <v>14</v>
      </c>
      <c r="G55" t="s">
        <v>13</v>
      </c>
      <c r="H55" t="s">
        <v>12</v>
      </c>
      <c r="I55" t="s">
        <v>11</v>
      </c>
    </row>
    <row r="56" spans="1:10" x14ac:dyDescent="0.45">
      <c r="A56" t="s">
        <v>32</v>
      </c>
      <c r="B56" t="s">
        <v>31</v>
      </c>
      <c r="C56" t="s">
        <v>3</v>
      </c>
      <c r="D56" t="s">
        <v>40</v>
      </c>
      <c r="E56" t="s">
        <v>20</v>
      </c>
      <c r="F56" s="1" t="s">
        <v>1</v>
      </c>
      <c r="G56" t="s">
        <v>0</v>
      </c>
      <c r="H56" t="s">
        <v>1</v>
      </c>
      <c r="I56" t="s">
        <v>1</v>
      </c>
      <c r="J56" t="s">
        <v>30</v>
      </c>
    </row>
    <row r="57" spans="1:10" x14ac:dyDescent="0.45">
      <c r="A57" t="s">
        <v>29</v>
      </c>
      <c r="B57" t="s">
        <v>28</v>
      </c>
      <c r="C57" t="s">
        <v>4</v>
      </c>
      <c r="D57" t="s">
        <v>43</v>
      </c>
      <c r="E57" t="s">
        <v>26</v>
      </c>
      <c r="F57" s="1" t="s">
        <v>0</v>
      </c>
      <c r="G57" t="s">
        <v>1</v>
      </c>
      <c r="H57" t="s">
        <v>0</v>
      </c>
      <c r="I57" t="s">
        <v>1</v>
      </c>
      <c r="J57" t="s">
        <v>25</v>
      </c>
    </row>
    <row r="58" spans="1:10" x14ac:dyDescent="0.45">
      <c r="A58" t="s">
        <v>165</v>
      </c>
      <c r="B58" t="s">
        <v>21</v>
      </c>
      <c r="C58" t="s">
        <v>59</v>
      </c>
      <c r="D58" t="s">
        <v>34</v>
      </c>
      <c r="E58" t="s">
        <v>74</v>
      </c>
      <c r="F58" s="1" t="s">
        <v>0</v>
      </c>
      <c r="G58" t="s">
        <v>0</v>
      </c>
      <c r="H58" t="s">
        <v>0</v>
      </c>
      <c r="I58" t="s">
        <v>0</v>
      </c>
    </row>
    <row r="59" spans="1:10" x14ac:dyDescent="0.45">
      <c r="A59" t="s">
        <v>19</v>
      </c>
      <c r="B59" t="s">
        <v>164</v>
      </c>
      <c r="C59" t="s">
        <v>17</v>
      </c>
      <c r="D59" t="s">
        <v>16</v>
      </c>
      <c r="E59" t="s">
        <v>15</v>
      </c>
      <c r="F59" s="1" t="s">
        <v>14</v>
      </c>
      <c r="G59" t="s">
        <v>13</v>
      </c>
      <c r="H59" t="s">
        <v>12</v>
      </c>
      <c r="I59" t="s">
        <v>11</v>
      </c>
    </row>
    <row r="60" spans="1:10" x14ac:dyDescent="0.45">
      <c r="A60" t="s">
        <v>163</v>
      </c>
      <c r="B60" t="s">
        <v>48</v>
      </c>
      <c r="C60" t="s">
        <v>27</v>
      </c>
      <c r="D60" t="s">
        <v>3</v>
      </c>
      <c r="E60" t="s">
        <v>107</v>
      </c>
      <c r="F60" s="1" t="s">
        <v>0</v>
      </c>
      <c r="G60" t="s">
        <v>0</v>
      </c>
      <c r="H60" t="s">
        <v>0</v>
      </c>
      <c r="I60" t="s">
        <v>0</v>
      </c>
    </row>
    <row r="61" spans="1:10" x14ac:dyDescent="0.45">
      <c r="A61" t="s">
        <v>162</v>
      </c>
      <c r="B61" t="s">
        <v>21</v>
      </c>
      <c r="C61" t="s">
        <v>40</v>
      </c>
      <c r="D61" t="s">
        <v>3</v>
      </c>
      <c r="E61" t="s">
        <v>99</v>
      </c>
      <c r="F61" s="1" t="s">
        <v>0</v>
      </c>
      <c r="G61" t="s">
        <v>0</v>
      </c>
      <c r="H61" t="s">
        <v>0</v>
      </c>
      <c r="I61" t="s">
        <v>0</v>
      </c>
    </row>
    <row r="62" spans="1:10" x14ac:dyDescent="0.45">
      <c r="A62" t="s">
        <v>161</v>
      </c>
      <c r="B62" t="s">
        <v>72</v>
      </c>
      <c r="C62" t="s">
        <v>160</v>
      </c>
      <c r="D62" t="s">
        <v>3</v>
      </c>
      <c r="E62" t="s">
        <v>159</v>
      </c>
      <c r="F62" s="1" t="s">
        <v>0</v>
      </c>
      <c r="G62" t="s">
        <v>0</v>
      </c>
      <c r="H62" t="s">
        <v>0</v>
      </c>
      <c r="I62" t="s">
        <v>0</v>
      </c>
    </row>
    <row r="63" spans="1:10" x14ac:dyDescent="0.45">
      <c r="A63" t="s">
        <v>19</v>
      </c>
      <c r="B63" t="s">
        <v>158</v>
      </c>
      <c r="C63" t="s">
        <v>17</v>
      </c>
      <c r="D63" t="s">
        <v>16</v>
      </c>
      <c r="E63" t="s">
        <v>15</v>
      </c>
      <c r="F63" s="1" t="s">
        <v>14</v>
      </c>
      <c r="G63" t="s">
        <v>13</v>
      </c>
      <c r="H63" t="s">
        <v>12</v>
      </c>
      <c r="I63" t="s">
        <v>11</v>
      </c>
    </row>
    <row r="64" spans="1:10" x14ac:dyDescent="0.45">
      <c r="A64" t="s">
        <v>157</v>
      </c>
      <c r="B64" t="s">
        <v>36</v>
      </c>
      <c r="C64" t="s">
        <v>82</v>
      </c>
      <c r="D64" t="s">
        <v>3</v>
      </c>
      <c r="E64" t="s">
        <v>103</v>
      </c>
      <c r="F64" s="1" t="s">
        <v>0</v>
      </c>
      <c r="G64" t="s">
        <v>0</v>
      </c>
      <c r="H64" t="s">
        <v>0</v>
      </c>
      <c r="I64" t="s">
        <v>0</v>
      </c>
    </row>
    <row r="65" spans="1:10" x14ac:dyDescent="0.45">
      <c r="A65" t="s">
        <v>156</v>
      </c>
      <c r="B65" t="s">
        <v>21</v>
      </c>
      <c r="C65" t="s">
        <v>43</v>
      </c>
      <c r="D65" t="s">
        <v>3</v>
      </c>
      <c r="E65" t="s">
        <v>155</v>
      </c>
      <c r="F65" s="1" t="s">
        <v>0</v>
      </c>
      <c r="G65" t="s">
        <v>0</v>
      </c>
      <c r="H65" t="s">
        <v>0</v>
      </c>
      <c r="I65" t="s">
        <v>0</v>
      </c>
    </row>
    <row r="66" spans="1:10" x14ac:dyDescent="0.45">
      <c r="A66" t="s">
        <v>19</v>
      </c>
      <c r="B66" t="s">
        <v>154</v>
      </c>
      <c r="C66" t="s">
        <v>17</v>
      </c>
      <c r="D66" t="s">
        <v>16</v>
      </c>
      <c r="E66" t="s">
        <v>15</v>
      </c>
      <c r="F66" s="1" t="s">
        <v>14</v>
      </c>
      <c r="G66" t="s">
        <v>13</v>
      </c>
      <c r="H66" t="s">
        <v>12</v>
      </c>
      <c r="I66" t="s">
        <v>11</v>
      </c>
    </row>
    <row r="67" spans="1:10" x14ac:dyDescent="0.45">
      <c r="A67" t="s">
        <v>153</v>
      </c>
      <c r="B67" t="s">
        <v>21</v>
      </c>
      <c r="C67" t="s">
        <v>82</v>
      </c>
      <c r="D67" t="s">
        <v>3</v>
      </c>
      <c r="E67" t="s">
        <v>131</v>
      </c>
      <c r="F67" s="1" t="s">
        <v>0</v>
      </c>
      <c r="G67" t="s">
        <v>0</v>
      </c>
      <c r="H67" t="s">
        <v>0</v>
      </c>
      <c r="I67" t="s">
        <v>0</v>
      </c>
    </row>
    <row r="68" spans="1:10" x14ac:dyDescent="0.45">
      <c r="A68" t="s">
        <v>32</v>
      </c>
      <c r="B68" t="s">
        <v>31</v>
      </c>
      <c r="C68" t="s">
        <v>79</v>
      </c>
      <c r="D68" t="s">
        <v>148</v>
      </c>
      <c r="E68" t="s">
        <v>20</v>
      </c>
      <c r="F68" s="1" t="s">
        <v>1</v>
      </c>
      <c r="G68" t="s">
        <v>0</v>
      </c>
      <c r="H68" t="s">
        <v>1</v>
      </c>
      <c r="I68" t="s">
        <v>1</v>
      </c>
      <c r="J68" t="s">
        <v>30</v>
      </c>
    </row>
    <row r="69" spans="1:10" x14ac:dyDescent="0.45">
      <c r="A69" t="s">
        <v>29</v>
      </c>
      <c r="B69" t="s">
        <v>28</v>
      </c>
      <c r="C69" t="s">
        <v>79</v>
      </c>
      <c r="D69" t="s">
        <v>92</v>
      </c>
      <c r="E69" t="s">
        <v>26</v>
      </c>
      <c r="F69" s="1" t="s">
        <v>0</v>
      </c>
      <c r="G69" t="s">
        <v>1</v>
      </c>
      <c r="H69" t="s">
        <v>0</v>
      </c>
      <c r="I69" t="s">
        <v>1</v>
      </c>
      <c r="J69" t="s">
        <v>25</v>
      </c>
    </row>
    <row r="70" spans="1:10" x14ac:dyDescent="0.45">
      <c r="A70" t="s">
        <v>152</v>
      </c>
      <c r="B70" t="s">
        <v>21</v>
      </c>
      <c r="C70" t="s">
        <v>4</v>
      </c>
      <c r="D70" t="s">
        <v>3</v>
      </c>
      <c r="E70" t="s">
        <v>39</v>
      </c>
      <c r="F70" s="1" t="s">
        <v>0</v>
      </c>
      <c r="G70" t="s">
        <v>0</v>
      </c>
      <c r="H70" t="s">
        <v>0</v>
      </c>
      <c r="I70" t="s">
        <v>0</v>
      </c>
    </row>
    <row r="71" spans="1:10" x14ac:dyDescent="0.45">
      <c r="A71" t="s">
        <v>151</v>
      </c>
      <c r="B71" t="s">
        <v>72</v>
      </c>
      <c r="C71" t="s">
        <v>61</v>
      </c>
      <c r="D71" t="s">
        <v>34</v>
      </c>
      <c r="E71" t="s">
        <v>55</v>
      </c>
      <c r="F71" s="1" t="s">
        <v>0</v>
      </c>
      <c r="G71" t="s">
        <v>0</v>
      </c>
      <c r="H71" t="s">
        <v>0</v>
      </c>
      <c r="I71" t="s">
        <v>0</v>
      </c>
    </row>
    <row r="72" spans="1:10" x14ac:dyDescent="0.45">
      <c r="A72" t="s">
        <v>150</v>
      </c>
      <c r="B72" t="s">
        <v>31</v>
      </c>
      <c r="C72" t="s">
        <v>43</v>
      </c>
      <c r="D72" t="s">
        <v>34</v>
      </c>
      <c r="E72" t="s">
        <v>99</v>
      </c>
      <c r="F72" s="1" t="s">
        <v>0</v>
      </c>
      <c r="G72" t="s">
        <v>1</v>
      </c>
      <c r="H72" t="s">
        <v>0</v>
      </c>
      <c r="I72" t="s">
        <v>0</v>
      </c>
    </row>
    <row r="73" spans="1:10" x14ac:dyDescent="0.45">
      <c r="A73" t="s">
        <v>19</v>
      </c>
      <c r="B73" t="s">
        <v>149</v>
      </c>
      <c r="C73" t="s">
        <v>17</v>
      </c>
      <c r="D73" t="s">
        <v>16</v>
      </c>
      <c r="E73" t="s">
        <v>15</v>
      </c>
      <c r="F73" s="1" t="s">
        <v>14</v>
      </c>
      <c r="G73" t="s">
        <v>13</v>
      </c>
      <c r="H73" t="s">
        <v>12</v>
      </c>
      <c r="I73" t="s">
        <v>11</v>
      </c>
    </row>
    <row r="74" spans="1:10" x14ac:dyDescent="0.45">
      <c r="A74" t="s">
        <v>83</v>
      </c>
      <c r="B74" t="s">
        <v>5</v>
      </c>
      <c r="C74" t="s">
        <v>35</v>
      </c>
      <c r="D74" t="s">
        <v>148</v>
      </c>
      <c r="E74" t="s">
        <v>81</v>
      </c>
      <c r="F74" s="1" t="s">
        <v>0</v>
      </c>
      <c r="G74" t="s">
        <v>1</v>
      </c>
      <c r="H74" t="s">
        <v>0</v>
      </c>
      <c r="I74" t="s">
        <v>1</v>
      </c>
      <c r="J74" t="s">
        <v>80</v>
      </c>
    </row>
    <row r="75" spans="1:10" x14ac:dyDescent="0.45">
      <c r="A75" t="s">
        <v>32</v>
      </c>
      <c r="B75" t="s">
        <v>31</v>
      </c>
      <c r="C75" t="s">
        <v>112</v>
      </c>
      <c r="D75" t="s">
        <v>8</v>
      </c>
      <c r="E75" t="s">
        <v>20</v>
      </c>
      <c r="F75" s="1" t="s">
        <v>1</v>
      </c>
      <c r="G75" t="s">
        <v>0</v>
      </c>
      <c r="H75" t="s">
        <v>1</v>
      </c>
      <c r="I75" t="s">
        <v>1</v>
      </c>
      <c r="J75" t="s">
        <v>30</v>
      </c>
    </row>
    <row r="76" spans="1:10" x14ac:dyDescent="0.45">
      <c r="A76" t="s">
        <v>19</v>
      </c>
      <c r="B76" t="s">
        <v>147</v>
      </c>
      <c r="C76" t="s">
        <v>17</v>
      </c>
      <c r="D76" t="s">
        <v>16</v>
      </c>
      <c r="E76" t="s">
        <v>15</v>
      </c>
      <c r="F76" s="1" t="s">
        <v>14</v>
      </c>
      <c r="G76" t="s">
        <v>13</v>
      </c>
      <c r="H76" t="s">
        <v>12</v>
      </c>
      <c r="I76" t="s">
        <v>11</v>
      </c>
    </row>
    <row r="77" spans="1:10" x14ac:dyDescent="0.45">
      <c r="A77" t="s">
        <v>146</v>
      </c>
      <c r="B77" t="s">
        <v>36</v>
      </c>
      <c r="C77" t="s">
        <v>96</v>
      </c>
      <c r="D77" t="s">
        <v>79</v>
      </c>
      <c r="E77" t="s">
        <v>99</v>
      </c>
      <c r="F77" s="1" t="s">
        <v>0</v>
      </c>
      <c r="G77" t="s">
        <v>0</v>
      </c>
      <c r="H77" t="s">
        <v>0</v>
      </c>
      <c r="I77" t="s">
        <v>0</v>
      </c>
    </row>
    <row r="78" spans="1:10" x14ac:dyDescent="0.45">
      <c r="A78" t="s">
        <v>19</v>
      </c>
      <c r="B78" t="s">
        <v>145</v>
      </c>
      <c r="C78" t="s">
        <v>17</v>
      </c>
      <c r="D78" t="s">
        <v>16</v>
      </c>
      <c r="E78" t="s">
        <v>15</v>
      </c>
      <c r="F78" s="1" t="s">
        <v>14</v>
      </c>
      <c r="G78" t="s">
        <v>13</v>
      </c>
      <c r="H78" t="s">
        <v>12</v>
      </c>
      <c r="I78" t="s">
        <v>11</v>
      </c>
    </row>
    <row r="79" spans="1:10" x14ac:dyDescent="0.45">
      <c r="A79" t="s">
        <v>73</v>
      </c>
      <c r="B79" t="s">
        <v>48</v>
      </c>
      <c r="C79" t="s">
        <v>40</v>
      </c>
      <c r="D79" t="s">
        <v>3</v>
      </c>
      <c r="E79" t="s">
        <v>46</v>
      </c>
      <c r="F79" s="1" t="s">
        <v>0</v>
      </c>
      <c r="G79" t="s">
        <v>0</v>
      </c>
      <c r="H79" t="s">
        <v>0</v>
      </c>
      <c r="I79" t="s">
        <v>0</v>
      </c>
    </row>
    <row r="80" spans="1:10" x14ac:dyDescent="0.45">
      <c r="A80" t="s">
        <v>32</v>
      </c>
      <c r="B80" t="s">
        <v>31</v>
      </c>
      <c r="C80" t="s">
        <v>4</v>
      </c>
      <c r="D80" t="s">
        <v>4</v>
      </c>
      <c r="E80" t="s">
        <v>20</v>
      </c>
      <c r="F80" s="1" t="s">
        <v>1</v>
      </c>
      <c r="G80" t="s">
        <v>0</v>
      </c>
      <c r="H80" t="s">
        <v>1</v>
      </c>
      <c r="I80" t="s">
        <v>1</v>
      </c>
      <c r="J80" t="s">
        <v>30</v>
      </c>
    </row>
    <row r="81" spans="1:10" x14ac:dyDescent="0.45">
      <c r="A81" t="s">
        <v>144</v>
      </c>
      <c r="B81" t="s">
        <v>36</v>
      </c>
      <c r="C81" t="s">
        <v>67</v>
      </c>
      <c r="D81" t="s">
        <v>34</v>
      </c>
      <c r="E81" t="s">
        <v>143</v>
      </c>
      <c r="F81" s="1" t="s">
        <v>0</v>
      </c>
      <c r="G81" t="s">
        <v>0</v>
      </c>
      <c r="H81" t="s">
        <v>0</v>
      </c>
      <c r="I81" t="s">
        <v>0</v>
      </c>
    </row>
    <row r="82" spans="1:10" x14ac:dyDescent="0.45">
      <c r="A82" t="s">
        <v>29</v>
      </c>
      <c r="B82" t="s">
        <v>28</v>
      </c>
      <c r="C82" t="s">
        <v>69</v>
      </c>
      <c r="D82" t="s">
        <v>4</v>
      </c>
      <c r="E82" t="s">
        <v>26</v>
      </c>
      <c r="F82" s="1" t="s">
        <v>0</v>
      </c>
      <c r="G82" t="s">
        <v>1</v>
      </c>
      <c r="H82" t="s">
        <v>0</v>
      </c>
      <c r="I82" t="s">
        <v>1</v>
      </c>
      <c r="J82" t="s">
        <v>25</v>
      </c>
    </row>
    <row r="83" spans="1:10" x14ac:dyDescent="0.45">
      <c r="A83" t="s">
        <v>85</v>
      </c>
      <c r="B83" t="s">
        <v>21</v>
      </c>
      <c r="C83" t="s">
        <v>71</v>
      </c>
      <c r="D83" t="s">
        <v>4</v>
      </c>
      <c r="E83" t="s">
        <v>58</v>
      </c>
      <c r="F83" s="1" t="s">
        <v>1</v>
      </c>
      <c r="G83" t="s">
        <v>0</v>
      </c>
      <c r="H83" t="s">
        <v>1</v>
      </c>
      <c r="I83" t="s">
        <v>0</v>
      </c>
    </row>
    <row r="84" spans="1:10" x14ac:dyDescent="0.45">
      <c r="A84" t="s">
        <v>142</v>
      </c>
      <c r="B84" t="s">
        <v>9</v>
      </c>
      <c r="C84" t="s">
        <v>67</v>
      </c>
      <c r="D84" t="s">
        <v>34</v>
      </c>
      <c r="E84" t="s">
        <v>141</v>
      </c>
      <c r="F84" s="1" t="s">
        <v>0</v>
      </c>
      <c r="G84" t="s">
        <v>0</v>
      </c>
      <c r="H84" t="s">
        <v>0</v>
      </c>
      <c r="I84" t="s">
        <v>0</v>
      </c>
    </row>
    <row r="85" spans="1:10" x14ac:dyDescent="0.45">
      <c r="A85" t="s">
        <v>19</v>
      </c>
      <c r="B85" t="s">
        <v>140</v>
      </c>
      <c r="C85" t="s">
        <v>17</v>
      </c>
      <c r="D85" t="s">
        <v>16</v>
      </c>
      <c r="E85" t="s">
        <v>15</v>
      </c>
      <c r="F85" s="1" t="s">
        <v>14</v>
      </c>
      <c r="G85" t="s">
        <v>13</v>
      </c>
      <c r="H85" t="s">
        <v>12</v>
      </c>
      <c r="I85" t="s">
        <v>11</v>
      </c>
    </row>
    <row r="86" spans="1:10" x14ac:dyDescent="0.45">
      <c r="A86" t="s">
        <v>139</v>
      </c>
      <c r="B86" t="s">
        <v>48</v>
      </c>
      <c r="C86" t="s">
        <v>67</v>
      </c>
      <c r="D86" t="s">
        <v>56</v>
      </c>
      <c r="E86" t="s">
        <v>138</v>
      </c>
      <c r="F86" s="1" t="s">
        <v>0</v>
      </c>
      <c r="G86" t="s">
        <v>0</v>
      </c>
      <c r="H86" t="s">
        <v>0</v>
      </c>
      <c r="I86" t="s">
        <v>0</v>
      </c>
    </row>
    <row r="87" spans="1:10" x14ac:dyDescent="0.45">
      <c r="A87" t="s">
        <v>19</v>
      </c>
      <c r="B87" t="s">
        <v>137</v>
      </c>
      <c r="C87" t="s">
        <v>17</v>
      </c>
      <c r="D87" t="s">
        <v>16</v>
      </c>
      <c r="E87" t="s">
        <v>15</v>
      </c>
      <c r="F87" s="1" t="s">
        <v>14</v>
      </c>
      <c r="G87" t="s">
        <v>13</v>
      </c>
      <c r="H87" t="s">
        <v>12</v>
      </c>
      <c r="I87" t="s">
        <v>11</v>
      </c>
    </row>
    <row r="88" spans="1:10" x14ac:dyDescent="0.45">
      <c r="A88" t="s">
        <v>136</v>
      </c>
      <c r="B88" t="s">
        <v>21</v>
      </c>
      <c r="C88" t="s">
        <v>35</v>
      </c>
      <c r="D88" t="s">
        <v>34</v>
      </c>
      <c r="E88" t="s">
        <v>95</v>
      </c>
      <c r="F88" s="1" t="s">
        <v>0</v>
      </c>
      <c r="G88" t="s">
        <v>0</v>
      </c>
      <c r="H88" t="s">
        <v>0</v>
      </c>
      <c r="I88" t="s">
        <v>0</v>
      </c>
    </row>
    <row r="89" spans="1:10" x14ac:dyDescent="0.45">
      <c r="A89" t="s">
        <v>19</v>
      </c>
      <c r="B89" t="s">
        <v>135</v>
      </c>
      <c r="C89" t="s">
        <v>17</v>
      </c>
      <c r="D89" t="s">
        <v>16</v>
      </c>
      <c r="E89" t="s">
        <v>15</v>
      </c>
      <c r="F89" s="1" t="s">
        <v>14</v>
      </c>
      <c r="G89" t="s">
        <v>13</v>
      </c>
      <c r="H89" t="s">
        <v>12</v>
      </c>
      <c r="I89" t="s">
        <v>11</v>
      </c>
    </row>
    <row r="90" spans="1:10" x14ac:dyDescent="0.45">
      <c r="A90" t="s">
        <v>134</v>
      </c>
      <c r="B90" t="s">
        <v>31</v>
      </c>
      <c r="C90" t="s">
        <v>40</v>
      </c>
      <c r="D90" t="s">
        <v>3</v>
      </c>
      <c r="E90" t="s">
        <v>131</v>
      </c>
      <c r="F90" s="1" t="s">
        <v>0</v>
      </c>
      <c r="G90" t="s">
        <v>0</v>
      </c>
      <c r="H90" t="s">
        <v>0</v>
      </c>
      <c r="I90" t="s">
        <v>0</v>
      </c>
    </row>
    <row r="91" spans="1:10" x14ac:dyDescent="0.45">
      <c r="A91" t="s">
        <v>19</v>
      </c>
      <c r="B91" t="s">
        <v>133</v>
      </c>
      <c r="C91" t="s">
        <v>17</v>
      </c>
      <c r="D91" t="s">
        <v>16</v>
      </c>
      <c r="E91" t="s">
        <v>15</v>
      </c>
      <c r="F91" s="1" t="s">
        <v>14</v>
      </c>
      <c r="G91" t="s">
        <v>13</v>
      </c>
      <c r="H91" t="s">
        <v>12</v>
      </c>
      <c r="I91" t="s">
        <v>11</v>
      </c>
    </row>
    <row r="92" spans="1:10" x14ac:dyDescent="0.45">
      <c r="A92" t="s">
        <v>132</v>
      </c>
      <c r="B92" t="s">
        <v>36</v>
      </c>
      <c r="C92" t="s">
        <v>67</v>
      </c>
      <c r="D92" t="s">
        <v>3</v>
      </c>
      <c r="E92" t="s">
        <v>131</v>
      </c>
      <c r="F92" s="1" t="s">
        <v>0</v>
      </c>
      <c r="G92" t="s">
        <v>0</v>
      </c>
      <c r="H92" t="s">
        <v>0</v>
      </c>
      <c r="I92" t="s">
        <v>0</v>
      </c>
    </row>
    <row r="93" spans="1:10" x14ac:dyDescent="0.45">
      <c r="A93" t="s">
        <v>130</v>
      </c>
      <c r="B93" t="s">
        <v>31</v>
      </c>
      <c r="C93" t="s">
        <v>4</v>
      </c>
      <c r="D93" t="s">
        <v>34</v>
      </c>
      <c r="E93" t="s">
        <v>103</v>
      </c>
      <c r="F93" s="1" t="s">
        <v>0</v>
      </c>
      <c r="G93" t="s">
        <v>0</v>
      </c>
      <c r="H93" t="s">
        <v>0</v>
      </c>
      <c r="I93" t="s">
        <v>0</v>
      </c>
    </row>
    <row r="94" spans="1:10" x14ac:dyDescent="0.45">
      <c r="A94" t="s">
        <v>54</v>
      </c>
      <c r="B94" t="s">
        <v>28</v>
      </c>
      <c r="C94" t="s">
        <v>127</v>
      </c>
      <c r="D94" t="s">
        <v>92</v>
      </c>
      <c r="E94" t="s">
        <v>53</v>
      </c>
      <c r="F94" s="1" t="s">
        <v>0</v>
      </c>
      <c r="G94" t="s">
        <v>0</v>
      </c>
      <c r="H94" t="s">
        <v>0</v>
      </c>
      <c r="I94" t="s">
        <v>0</v>
      </c>
    </row>
    <row r="95" spans="1:10" x14ac:dyDescent="0.45">
      <c r="A95" t="s">
        <v>19</v>
      </c>
      <c r="B95" t="s">
        <v>129</v>
      </c>
      <c r="C95" t="s">
        <v>17</v>
      </c>
      <c r="D95" t="s">
        <v>16</v>
      </c>
      <c r="E95" t="s">
        <v>15</v>
      </c>
      <c r="F95" s="1" t="s">
        <v>14</v>
      </c>
      <c r="G95" t="s">
        <v>13</v>
      </c>
      <c r="H95" t="s">
        <v>12</v>
      </c>
      <c r="I95" t="s">
        <v>11</v>
      </c>
    </row>
    <row r="96" spans="1:10" x14ac:dyDescent="0.45">
      <c r="A96" t="s">
        <v>19</v>
      </c>
      <c r="B96" t="s">
        <v>128</v>
      </c>
      <c r="C96" t="s">
        <v>17</v>
      </c>
      <c r="D96" t="s">
        <v>16</v>
      </c>
      <c r="E96" t="s">
        <v>15</v>
      </c>
      <c r="F96" s="1" t="s">
        <v>14</v>
      </c>
      <c r="G96" t="s">
        <v>13</v>
      </c>
      <c r="H96" t="s">
        <v>12</v>
      </c>
      <c r="I96" t="s">
        <v>11</v>
      </c>
    </row>
    <row r="97" spans="1:10" x14ac:dyDescent="0.45">
      <c r="A97" t="s">
        <v>32</v>
      </c>
      <c r="B97" t="s">
        <v>31</v>
      </c>
      <c r="C97" t="s">
        <v>127</v>
      </c>
      <c r="D97" t="s">
        <v>35</v>
      </c>
      <c r="E97" t="s">
        <v>20</v>
      </c>
      <c r="F97" s="1" t="s">
        <v>1</v>
      </c>
      <c r="G97" t="s">
        <v>0</v>
      </c>
      <c r="H97" t="s">
        <v>1</v>
      </c>
      <c r="I97" t="s">
        <v>1</v>
      </c>
      <c r="J97" t="s">
        <v>30</v>
      </c>
    </row>
    <row r="98" spans="1:10" x14ac:dyDescent="0.45">
      <c r="A98" t="s">
        <v>29</v>
      </c>
      <c r="B98" t="s">
        <v>28</v>
      </c>
      <c r="C98" t="s">
        <v>126</v>
      </c>
      <c r="D98" t="s">
        <v>27</v>
      </c>
      <c r="E98" t="s">
        <v>26</v>
      </c>
      <c r="F98" s="1" t="s">
        <v>0</v>
      </c>
      <c r="G98" t="s">
        <v>1</v>
      </c>
      <c r="H98" t="s">
        <v>0</v>
      </c>
      <c r="I98" t="s">
        <v>1</v>
      </c>
      <c r="J98" t="s">
        <v>25</v>
      </c>
    </row>
    <row r="99" spans="1:10" x14ac:dyDescent="0.45">
      <c r="A99" t="s">
        <v>125</v>
      </c>
      <c r="B99" t="s">
        <v>115</v>
      </c>
      <c r="C99" t="s">
        <v>124</v>
      </c>
      <c r="D99" t="s">
        <v>100</v>
      </c>
      <c r="E99" t="s">
        <v>26</v>
      </c>
      <c r="F99" s="1" t="s">
        <v>0</v>
      </c>
      <c r="G99" t="s">
        <v>0</v>
      </c>
      <c r="H99" t="s">
        <v>0</v>
      </c>
      <c r="I99" t="s">
        <v>0</v>
      </c>
    </row>
    <row r="100" spans="1:10" x14ac:dyDescent="0.45">
      <c r="A100" t="s">
        <v>123</v>
      </c>
      <c r="B100" t="s">
        <v>21</v>
      </c>
      <c r="C100" t="s">
        <v>40</v>
      </c>
      <c r="D100" t="s">
        <v>34</v>
      </c>
      <c r="E100" t="s">
        <v>74</v>
      </c>
      <c r="F100" s="1" t="s">
        <v>0</v>
      </c>
      <c r="G100" t="s">
        <v>0</v>
      </c>
      <c r="H100" t="s">
        <v>0</v>
      </c>
      <c r="I100" t="s">
        <v>0</v>
      </c>
    </row>
    <row r="101" spans="1:10" x14ac:dyDescent="0.45">
      <c r="A101" t="s">
        <v>19</v>
      </c>
      <c r="B101" t="s">
        <v>122</v>
      </c>
      <c r="C101" t="s">
        <v>17</v>
      </c>
      <c r="D101" t="s">
        <v>16</v>
      </c>
      <c r="E101" t="s">
        <v>15</v>
      </c>
      <c r="F101" s="1" t="s">
        <v>14</v>
      </c>
      <c r="G101" t="s">
        <v>13</v>
      </c>
      <c r="H101" t="s">
        <v>12</v>
      </c>
      <c r="I101" t="s">
        <v>11</v>
      </c>
    </row>
    <row r="102" spans="1:10" x14ac:dyDescent="0.45">
      <c r="A102" t="s">
        <v>83</v>
      </c>
      <c r="B102" t="s">
        <v>5</v>
      </c>
      <c r="C102" t="s">
        <v>34</v>
      </c>
      <c r="D102" t="s">
        <v>43</v>
      </c>
      <c r="E102" t="s">
        <v>81</v>
      </c>
      <c r="F102" s="1" t="s">
        <v>0</v>
      </c>
      <c r="G102" t="s">
        <v>1</v>
      </c>
      <c r="H102" t="s">
        <v>0</v>
      </c>
      <c r="I102" t="s">
        <v>1</v>
      </c>
      <c r="J102" t="s">
        <v>80</v>
      </c>
    </row>
    <row r="103" spans="1:10" x14ac:dyDescent="0.45">
      <c r="A103" t="s">
        <v>32</v>
      </c>
      <c r="B103" t="s">
        <v>31</v>
      </c>
      <c r="C103" t="s">
        <v>3</v>
      </c>
      <c r="D103" t="s">
        <v>40</v>
      </c>
      <c r="E103" t="s">
        <v>20</v>
      </c>
      <c r="F103" s="1" t="s">
        <v>1</v>
      </c>
      <c r="G103" t="s">
        <v>0</v>
      </c>
      <c r="H103" t="s">
        <v>1</v>
      </c>
      <c r="I103" t="s">
        <v>1</v>
      </c>
      <c r="J103" t="s">
        <v>30</v>
      </c>
    </row>
    <row r="104" spans="1:10" x14ac:dyDescent="0.45">
      <c r="A104" t="s">
        <v>19</v>
      </c>
      <c r="B104" t="s">
        <v>121</v>
      </c>
      <c r="C104" t="s">
        <v>17</v>
      </c>
      <c r="D104" t="s">
        <v>16</v>
      </c>
      <c r="E104" t="s">
        <v>15</v>
      </c>
      <c r="F104" s="1" t="s">
        <v>14</v>
      </c>
      <c r="G104" t="s">
        <v>13</v>
      </c>
      <c r="H104" t="s">
        <v>12</v>
      </c>
      <c r="I104" t="s">
        <v>11</v>
      </c>
    </row>
    <row r="105" spans="1:10" x14ac:dyDescent="0.45">
      <c r="A105" t="s">
        <v>120</v>
      </c>
      <c r="B105" t="s">
        <v>21</v>
      </c>
      <c r="C105" t="s">
        <v>119</v>
      </c>
      <c r="D105" t="s">
        <v>3</v>
      </c>
      <c r="E105" t="s">
        <v>20</v>
      </c>
      <c r="F105" s="1" t="s">
        <v>1</v>
      </c>
      <c r="G105" t="s">
        <v>0</v>
      </c>
      <c r="H105" t="s">
        <v>1</v>
      </c>
      <c r="I105" t="s">
        <v>0</v>
      </c>
    </row>
    <row r="106" spans="1:10" x14ac:dyDescent="0.45">
      <c r="A106" t="s">
        <v>19</v>
      </c>
      <c r="B106" t="s">
        <v>118</v>
      </c>
      <c r="C106" t="s">
        <v>17</v>
      </c>
      <c r="D106" t="s">
        <v>16</v>
      </c>
      <c r="E106" t="s">
        <v>15</v>
      </c>
      <c r="F106" s="1" t="s">
        <v>14</v>
      </c>
      <c r="G106" t="s">
        <v>13</v>
      </c>
      <c r="H106" t="s">
        <v>12</v>
      </c>
      <c r="I106" t="s">
        <v>11</v>
      </c>
    </row>
    <row r="107" spans="1:10" x14ac:dyDescent="0.45">
      <c r="A107" t="s">
        <v>117</v>
      </c>
      <c r="B107" t="s">
        <v>21</v>
      </c>
      <c r="C107" t="s">
        <v>67</v>
      </c>
      <c r="D107" t="s">
        <v>34</v>
      </c>
      <c r="E107" t="s">
        <v>74</v>
      </c>
      <c r="F107" s="1" t="s">
        <v>0</v>
      </c>
      <c r="G107" t="s">
        <v>0</v>
      </c>
      <c r="H107" t="s">
        <v>0</v>
      </c>
      <c r="I107" t="s">
        <v>0</v>
      </c>
    </row>
    <row r="108" spans="1:10" x14ac:dyDescent="0.45">
      <c r="A108" t="s">
        <v>116</v>
      </c>
      <c r="B108" t="s">
        <v>115</v>
      </c>
      <c r="C108" t="s">
        <v>79</v>
      </c>
      <c r="D108" t="s">
        <v>3</v>
      </c>
      <c r="E108" t="s">
        <v>114</v>
      </c>
      <c r="F108" s="1" t="s">
        <v>0</v>
      </c>
      <c r="G108" t="s">
        <v>1</v>
      </c>
      <c r="H108" t="s">
        <v>0</v>
      </c>
      <c r="I108" t="s">
        <v>0</v>
      </c>
    </row>
    <row r="109" spans="1:10" x14ac:dyDescent="0.45">
      <c r="A109" t="s">
        <v>113</v>
      </c>
      <c r="B109" t="s">
        <v>72</v>
      </c>
      <c r="C109" t="s">
        <v>112</v>
      </c>
      <c r="D109" t="s">
        <v>34</v>
      </c>
      <c r="E109" t="s">
        <v>111</v>
      </c>
      <c r="F109" s="1" t="s">
        <v>1</v>
      </c>
      <c r="G109" t="s">
        <v>0</v>
      </c>
      <c r="H109" t="s">
        <v>1</v>
      </c>
      <c r="I109" t="s">
        <v>0</v>
      </c>
    </row>
    <row r="110" spans="1:10" x14ac:dyDescent="0.45">
      <c r="A110" t="s">
        <v>19</v>
      </c>
      <c r="B110" t="s">
        <v>110</v>
      </c>
      <c r="C110" t="s">
        <v>17</v>
      </c>
      <c r="D110" t="s">
        <v>16</v>
      </c>
      <c r="E110" t="s">
        <v>15</v>
      </c>
      <c r="F110" s="1" t="s">
        <v>14</v>
      </c>
      <c r="G110" t="s">
        <v>13</v>
      </c>
      <c r="H110" t="s">
        <v>12</v>
      </c>
      <c r="I110" t="s">
        <v>11</v>
      </c>
    </row>
    <row r="111" spans="1:10" x14ac:dyDescent="0.45">
      <c r="A111" t="s">
        <v>109</v>
      </c>
      <c r="B111" t="s">
        <v>72</v>
      </c>
      <c r="C111" t="s">
        <v>108</v>
      </c>
      <c r="D111" t="s">
        <v>56</v>
      </c>
      <c r="E111" t="s">
        <v>107</v>
      </c>
      <c r="F111" s="1" t="s">
        <v>0</v>
      </c>
      <c r="G111" t="s">
        <v>0</v>
      </c>
      <c r="H111" t="s">
        <v>0</v>
      </c>
      <c r="I111" t="s">
        <v>0</v>
      </c>
    </row>
    <row r="112" spans="1:10" x14ac:dyDescent="0.45">
      <c r="A112" t="s">
        <v>19</v>
      </c>
      <c r="B112" t="s">
        <v>106</v>
      </c>
      <c r="C112" t="s">
        <v>17</v>
      </c>
      <c r="D112" t="s">
        <v>16</v>
      </c>
      <c r="E112" t="s">
        <v>15</v>
      </c>
      <c r="F112" s="1" t="s">
        <v>14</v>
      </c>
      <c r="G112" t="s">
        <v>13</v>
      </c>
      <c r="H112" t="s">
        <v>12</v>
      </c>
      <c r="I112" t="s">
        <v>11</v>
      </c>
    </row>
    <row r="113" spans="1:10" x14ac:dyDescent="0.45">
      <c r="A113" t="s">
        <v>105</v>
      </c>
      <c r="B113" t="s">
        <v>72</v>
      </c>
      <c r="C113" t="s">
        <v>43</v>
      </c>
      <c r="D113" t="s">
        <v>34</v>
      </c>
      <c r="E113" t="s">
        <v>55</v>
      </c>
      <c r="F113" s="1" t="s">
        <v>0</v>
      </c>
      <c r="G113" t="s">
        <v>0</v>
      </c>
      <c r="H113" t="s">
        <v>0</v>
      </c>
      <c r="I113" t="s">
        <v>0</v>
      </c>
    </row>
    <row r="114" spans="1:10" x14ac:dyDescent="0.45">
      <c r="A114" t="s">
        <v>104</v>
      </c>
      <c r="B114" t="s">
        <v>21</v>
      </c>
      <c r="C114" t="s">
        <v>43</v>
      </c>
      <c r="D114" t="s">
        <v>3</v>
      </c>
      <c r="E114" t="s">
        <v>103</v>
      </c>
      <c r="F114" s="1" t="s">
        <v>0</v>
      </c>
      <c r="G114" t="s">
        <v>0</v>
      </c>
      <c r="H114" t="s">
        <v>0</v>
      </c>
      <c r="I114" t="s">
        <v>0</v>
      </c>
    </row>
    <row r="115" spans="1:10" x14ac:dyDescent="0.45">
      <c r="A115" t="s">
        <v>102</v>
      </c>
      <c r="B115" t="s">
        <v>89</v>
      </c>
      <c r="C115" t="s">
        <v>3</v>
      </c>
      <c r="D115" t="s">
        <v>34</v>
      </c>
      <c r="E115" t="s">
        <v>91</v>
      </c>
      <c r="F115" s="1" t="s">
        <v>0</v>
      </c>
      <c r="G115" t="s">
        <v>0</v>
      </c>
      <c r="H115" t="s">
        <v>0</v>
      </c>
      <c r="I115" t="s">
        <v>0</v>
      </c>
    </row>
    <row r="116" spans="1:10" x14ac:dyDescent="0.45">
      <c r="A116" t="s">
        <v>101</v>
      </c>
      <c r="B116" t="s">
        <v>21</v>
      </c>
      <c r="C116" t="s">
        <v>100</v>
      </c>
      <c r="D116" t="s">
        <v>3</v>
      </c>
      <c r="E116" t="s">
        <v>99</v>
      </c>
      <c r="F116" s="1" t="s">
        <v>0</v>
      </c>
      <c r="G116" t="s">
        <v>0</v>
      </c>
      <c r="H116" t="s">
        <v>0</v>
      </c>
      <c r="I116" t="s">
        <v>0</v>
      </c>
    </row>
    <row r="117" spans="1:10" x14ac:dyDescent="0.45">
      <c r="A117" t="s">
        <v>19</v>
      </c>
      <c r="B117" t="s">
        <v>98</v>
      </c>
      <c r="C117" t="s">
        <v>17</v>
      </c>
      <c r="D117" t="s">
        <v>16</v>
      </c>
      <c r="E117" t="s">
        <v>15</v>
      </c>
      <c r="F117" s="1" t="s">
        <v>14</v>
      </c>
      <c r="G117" t="s">
        <v>13</v>
      </c>
      <c r="H117" t="s">
        <v>12</v>
      </c>
      <c r="I117" t="s">
        <v>11</v>
      </c>
    </row>
    <row r="118" spans="1:10" x14ac:dyDescent="0.45">
      <c r="A118" t="s">
        <v>97</v>
      </c>
      <c r="B118" t="s">
        <v>36</v>
      </c>
      <c r="C118" t="s">
        <v>96</v>
      </c>
      <c r="D118" t="s">
        <v>79</v>
      </c>
      <c r="E118" t="s">
        <v>95</v>
      </c>
      <c r="F118" s="1" t="s">
        <v>0</v>
      </c>
      <c r="G118" t="s">
        <v>0</v>
      </c>
      <c r="H118" t="s">
        <v>0</v>
      </c>
      <c r="I118" t="s">
        <v>0</v>
      </c>
    </row>
    <row r="119" spans="1:10" x14ac:dyDescent="0.45">
      <c r="A119" t="s">
        <v>19</v>
      </c>
      <c r="B119" t="s">
        <v>94</v>
      </c>
      <c r="C119" t="s">
        <v>17</v>
      </c>
      <c r="D119" t="s">
        <v>16</v>
      </c>
      <c r="E119" t="s">
        <v>15</v>
      </c>
      <c r="F119" s="1" t="s">
        <v>14</v>
      </c>
      <c r="G119" t="s">
        <v>13</v>
      </c>
      <c r="H119" t="s">
        <v>12</v>
      </c>
      <c r="I119" t="s">
        <v>11</v>
      </c>
    </row>
    <row r="120" spans="1:10" x14ac:dyDescent="0.45">
      <c r="A120" t="s">
        <v>32</v>
      </c>
      <c r="B120" t="s">
        <v>31</v>
      </c>
      <c r="C120" t="s">
        <v>3</v>
      </c>
      <c r="D120" t="s">
        <v>8</v>
      </c>
      <c r="E120" t="s">
        <v>20</v>
      </c>
      <c r="F120" s="1" t="s">
        <v>1</v>
      </c>
      <c r="G120" t="s">
        <v>0</v>
      </c>
      <c r="H120" t="s">
        <v>1</v>
      </c>
      <c r="I120" t="s">
        <v>1</v>
      </c>
      <c r="J120" t="s">
        <v>30</v>
      </c>
    </row>
    <row r="121" spans="1:10" x14ac:dyDescent="0.45">
      <c r="A121" t="s">
        <v>93</v>
      </c>
      <c r="B121" t="s">
        <v>89</v>
      </c>
      <c r="C121" t="s">
        <v>92</v>
      </c>
      <c r="D121" t="s">
        <v>34</v>
      </c>
      <c r="E121" t="s">
        <v>91</v>
      </c>
      <c r="F121" s="1" t="s">
        <v>0</v>
      </c>
      <c r="G121" t="s">
        <v>0</v>
      </c>
      <c r="H121" t="s">
        <v>0</v>
      </c>
      <c r="I121" t="s">
        <v>0</v>
      </c>
    </row>
    <row r="122" spans="1:10" x14ac:dyDescent="0.45">
      <c r="A122" t="s">
        <v>90</v>
      </c>
      <c r="B122" t="s">
        <v>89</v>
      </c>
      <c r="C122" t="s">
        <v>3</v>
      </c>
      <c r="D122" t="s">
        <v>3</v>
      </c>
      <c r="E122" t="s">
        <v>88</v>
      </c>
      <c r="F122" s="1" t="s">
        <v>0</v>
      </c>
      <c r="G122" t="s">
        <v>1</v>
      </c>
      <c r="H122" t="s">
        <v>0</v>
      </c>
      <c r="I122" t="s">
        <v>0</v>
      </c>
    </row>
    <row r="123" spans="1:10" x14ac:dyDescent="0.45">
      <c r="A123" t="s">
        <v>19</v>
      </c>
      <c r="B123" t="s">
        <v>87</v>
      </c>
      <c r="C123" t="s">
        <v>17</v>
      </c>
      <c r="D123" t="s">
        <v>16</v>
      </c>
      <c r="E123" t="s">
        <v>15</v>
      </c>
      <c r="F123" s="1" t="s">
        <v>14</v>
      </c>
      <c r="G123" t="s">
        <v>13</v>
      </c>
      <c r="H123" t="s">
        <v>12</v>
      </c>
      <c r="I123" t="s">
        <v>11</v>
      </c>
    </row>
    <row r="124" spans="1:10" x14ac:dyDescent="0.45">
      <c r="A124" t="s">
        <v>19</v>
      </c>
      <c r="B124" t="s">
        <v>86</v>
      </c>
      <c r="C124" t="s">
        <v>17</v>
      </c>
      <c r="D124" t="s">
        <v>16</v>
      </c>
      <c r="E124" t="s">
        <v>15</v>
      </c>
      <c r="F124" s="1" t="s">
        <v>14</v>
      </c>
      <c r="G124" t="s">
        <v>13</v>
      </c>
      <c r="H124" t="s">
        <v>12</v>
      </c>
      <c r="I124" t="s">
        <v>11</v>
      </c>
    </row>
    <row r="125" spans="1:10" x14ac:dyDescent="0.45">
      <c r="A125" t="s">
        <v>83</v>
      </c>
      <c r="B125" t="s">
        <v>5</v>
      </c>
      <c r="C125" t="s">
        <v>34</v>
      </c>
      <c r="D125" t="s">
        <v>3</v>
      </c>
      <c r="E125" t="s">
        <v>81</v>
      </c>
      <c r="F125" s="1" t="s">
        <v>0</v>
      </c>
      <c r="G125" t="s">
        <v>1</v>
      </c>
      <c r="H125" t="s">
        <v>0</v>
      </c>
      <c r="I125" t="s">
        <v>1</v>
      </c>
      <c r="J125" t="s">
        <v>80</v>
      </c>
    </row>
    <row r="126" spans="1:10" x14ac:dyDescent="0.45">
      <c r="A126" t="s">
        <v>32</v>
      </c>
      <c r="B126" t="s">
        <v>31</v>
      </c>
      <c r="C126" t="s">
        <v>4</v>
      </c>
      <c r="D126" t="s">
        <v>69</v>
      </c>
      <c r="E126" t="s">
        <v>20</v>
      </c>
      <c r="F126" s="1" t="s">
        <v>1</v>
      </c>
      <c r="G126" t="s">
        <v>0</v>
      </c>
      <c r="H126" t="s">
        <v>1</v>
      </c>
      <c r="I126" t="s">
        <v>1</v>
      </c>
      <c r="J126" t="s">
        <v>30</v>
      </c>
    </row>
    <row r="127" spans="1:10" x14ac:dyDescent="0.45">
      <c r="A127" t="s">
        <v>85</v>
      </c>
      <c r="B127" t="s">
        <v>36</v>
      </c>
      <c r="C127" t="s">
        <v>40</v>
      </c>
      <c r="D127" t="s">
        <v>34</v>
      </c>
      <c r="E127" t="s">
        <v>58</v>
      </c>
      <c r="F127" s="1" t="s">
        <v>1</v>
      </c>
      <c r="G127" t="s">
        <v>0</v>
      </c>
      <c r="H127" t="s">
        <v>1</v>
      </c>
      <c r="I127" t="s">
        <v>0</v>
      </c>
    </row>
    <row r="128" spans="1:10" x14ac:dyDescent="0.45">
      <c r="A128" t="s">
        <v>19</v>
      </c>
      <c r="B128" t="s">
        <v>84</v>
      </c>
      <c r="C128" t="s">
        <v>17</v>
      </c>
      <c r="D128" t="s">
        <v>16</v>
      </c>
      <c r="E128" t="s">
        <v>15</v>
      </c>
      <c r="F128" s="1" t="s">
        <v>14</v>
      </c>
      <c r="G128" t="s">
        <v>13</v>
      </c>
      <c r="H128" t="s">
        <v>12</v>
      </c>
      <c r="I128" t="s">
        <v>11</v>
      </c>
    </row>
    <row r="129" spans="1:10" x14ac:dyDescent="0.45">
      <c r="A129" t="s">
        <v>83</v>
      </c>
      <c r="B129" t="s">
        <v>5</v>
      </c>
      <c r="C129" t="s">
        <v>82</v>
      </c>
      <c r="D129" t="s">
        <v>3</v>
      </c>
      <c r="E129" t="s">
        <v>81</v>
      </c>
      <c r="F129" s="1" t="s">
        <v>0</v>
      </c>
      <c r="G129" t="s">
        <v>1</v>
      </c>
      <c r="H129" t="s">
        <v>0</v>
      </c>
      <c r="I129" t="s">
        <v>1</v>
      </c>
      <c r="J129" t="s">
        <v>80</v>
      </c>
    </row>
    <row r="130" spans="1:10" x14ac:dyDescent="0.45">
      <c r="A130" t="s">
        <v>32</v>
      </c>
      <c r="B130" t="s">
        <v>31</v>
      </c>
      <c r="C130" t="s">
        <v>61</v>
      </c>
      <c r="D130" t="s">
        <v>79</v>
      </c>
      <c r="E130" t="s">
        <v>20</v>
      </c>
      <c r="F130" s="1" t="s">
        <v>1</v>
      </c>
      <c r="G130" t="s">
        <v>0</v>
      </c>
      <c r="H130" t="s">
        <v>1</v>
      </c>
      <c r="I130" t="s">
        <v>1</v>
      </c>
      <c r="J130" t="s">
        <v>30</v>
      </c>
    </row>
    <row r="131" spans="1:10" x14ac:dyDescent="0.45">
      <c r="A131" t="s">
        <v>78</v>
      </c>
      <c r="B131" t="s">
        <v>72</v>
      </c>
      <c r="C131" t="s">
        <v>35</v>
      </c>
      <c r="D131" t="s">
        <v>34</v>
      </c>
      <c r="E131" t="s">
        <v>77</v>
      </c>
      <c r="F131" s="1" t="s">
        <v>0</v>
      </c>
      <c r="G131" t="s">
        <v>0</v>
      </c>
      <c r="H131" t="s">
        <v>0</v>
      </c>
      <c r="I131" t="s">
        <v>0</v>
      </c>
    </row>
    <row r="132" spans="1:10" x14ac:dyDescent="0.45">
      <c r="A132" t="s">
        <v>19</v>
      </c>
      <c r="B132" t="s">
        <v>76</v>
      </c>
      <c r="C132" t="s">
        <v>17</v>
      </c>
      <c r="D132" t="s">
        <v>16</v>
      </c>
      <c r="E132" t="s">
        <v>15</v>
      </c>
      <c r="F132" s="1" t="s">
        <v>14</v>
      </c>
      <c r="G132" t="s">
        <v>13</v>
      </c>
      <c r="H132" t="s">
        <v>12</v>
      </c>
      <c r="I132" t="s">
        <v>11</v>
      </c>
    </row>
    <row r="133" spans="1:10" x14ac:dyDescent="0.45">
      <c r="A133" t="s">
        <v>75</v>
      </c>
      <c r="B133" t="s">
        <v>21</v>
      </c>
      <c r="C133" t="s">
        <v>61</v>
      </c>
      <c r="D133" t="s">
        <v>3</v>
      </c>
      <c r="E133" t="s">
        <v>74</v>
      </c>
      <c r="F133" s="1" t="s">
        <v>0</v>
      </c>
      <c r="G133" t="s">
        <v>0</v>
      </c>
      <c r="H133" t="s">
        <v>0</v>
      </c>
      <c r="I133" t="s">
        <v>0</v>
      </c>
    </row>
    <row r="134" spans="1:10" x14ac:dyDescent="0.45">
      <c r="A134" t="s">
        <v>73</v>
      </c>
      <c r="B134" t="s">
        <v>72</v>
      </c>
      <c r="C134" t="s">
        <v>71</v>
      </c>
      <c r="D134" t="s">
        <v>4</v>
      </c>
      <c r="E134" t="s">
        <v>46</v>
      </c>
      <c r="F134" s="1" t="s">
        <v>0</v>
      </c>
      <c r="G134" t="s">
        <v>0</v>
      </c>
      <c r="H134" t="s">
        <v>0</v>
      </c>
      <c r="I134" t="s">
        <v>0</v>
      </c>
    </row>
    <row r="135" spans="1:10" x14ac:dyDescent="0.45">
      <c r="A135" t="s">
        <v>70</v>
      </c>
      <c r="B135" t="s">
        <v>44</v>
      </c>
      <c r="C135" t="s">
        <v>69</v>
      </c>
      <c r="D135" t="s">
        <v>4</v>
      </c>
      <c r="E135" t="s">
        <v>68</v>
      </c>
      <c r="F135" s="1" t="s">
        <v>0</v>
      </c>
      <c r="G135" t="s">
        <v>0</v>
      </c>
      <c r="H135" t="s">
        <v>0</v>
      </c>
      <c r="I135" t="s">
        <v>0</v>
      </c>
    </row>
    <row r="136" spans="1:10" x14ac:dyDescent="0.45">
      <c r="A136" t="s">
        <v>54</v>
      </c>
      <c r="B136" t="s">
        <v>28</v>
      </c>
      <c r="C136" t="s">
        <v>8</v>
      </c>
      <c r="D136" t="s">
        <v>67</v>
      </c>
      <c r="E136" t="s">
        <v>53</v>
      </c>
      <c r="F136" s="1" t="s">
        <v>0</v>
      </c>
      <c r="G136" t="s">
        <v>0</v>
      </c>
      <c r="H136" t="s">
        <v>0</v>
      </c>
      <c r="I136" t="s">
        <v>0</v>
      </c>
    </row>
    <row r="137" spans="1:10" x14ac:dyDescent="0.45">
      <c r="A137" t="s">
        <v>66</v>
      </c>
      <c r="B137" t="s">
        <v>28</v>
      </c>
      <c r="C137" t="s">
        <v>43</v>
      </c>
      <c r="D137" t="s">
        <v>34</v>
      </c>
      <c r="E137" t="s">
        <v>65</v>
      </c>
      <c r="F137" s="1" t="s">
        <v>0</v>
      </c>
      <c r="G137" t="s">
        <v>0</v>
      </c>
      <c r="H137" t="s">
        <v>0</v>
      </c>
      <c r="I137" t="s">
        <v>0</v>
      </c>
    </row>
    <row r="138" spans="1:10" x14ac:dyDescent="0.45">
      <c r="A138" t="s">
        <v>19</v>
      </c>
      <c r="B138" t="s">
        <v>64</v>
      </c>
      <c r="C138" t="s">
        <v>17</v>
      </c>
      <c r="D138" t="s">
        <v>16</v>
      </c>
      <c r="E138" t="s">
        <v>15</v>
      </c>
      <c r="F138" s="1" t="s">
        <v>14</v>
      </c>
      <c r="G138" t="s">
        <v>13</v>
      </c>
      <c r="H138" t="s">
        <v>12</v>
      </c>
      <c r="I138" t="s">
        <v>11</v>
      </c>
    </row>
    <row r="139" spans="1:10" x14ac:dyDescent="0.45">
      <c r="A139" t="s">
        <v>19</v>
      </c>
      <c r="B139" t="s">
        <v>63</v>
      </c>
      <c r="C139" t="s">
        <v>17</v>
      </c>
      <c r="D139" t="s">
        <v>16</v>
      </c>
      <c r="E139" t="s">
        <v>15</v>
      </c>
      <c r="F139" s="1" t="s">
        <v>14</v>
      </c>
      <c r="G139" t="s">
        <v>13</v>
      </c>
      <c r="H139" t="s">
        <v>12</v>
      </c>
      <c r="I139" t="s">
        <v>11</v>
      </c>
    </row>
    <row r="140" spans="1:10" x14ac:dyDescent="0.45">
      <c r="A140" t="s">
        <v>62</v>
      </c>
      <c r="B140" t="s">
        <v>21</v>
      </c>
      <c r="C140" t="s">
        <v>61</v>
      </c>
      <c r="D140" t="s">
        <v>3</v>
      </c>
      <c r="E140" t="s">
        <v>58</v>
      </c>
      <c r="F140" s="1" t="s">
        <v>1</v>
      </c>
      <c r="G140" t="s">
        <v>0</v>
      </c>
      <c r="H140" t="s">
        <v>1</v>
      </c>
      <c r="I140" t="s">
        <v>0</v>
      </c>
    </row>
    <row r="141" spans="1:10" x14ac:dyDescent="0.45">
      <c r="A141" t="s">
        <v>60</v>
      </c>
      <c r="B141" t="s">
        <v>21</v>
      </c>
      <c r="C141" t="s">
        <v>59</v>
      </c>
      <c r="D141" t="s">
        <v>34</v>
      </c>
      <c r="E141" t="s">
        <v>58</v>
      </c>
      <c r="F141" s="1" t="s">
        <v>1</v>
      </c>
      <c r="G141" t="s">
        <v>0</v>
      </c>
      <c r="H141" t="s">
        <v>1</v>
      </c>
      <c r="I141" t="s">
        <v>0</v>
      </c>
    </row>
    <row r="142" spans="1:10" x14ac:dyDescent="0.45">
      <c r="A142" t="s">
        <v>57</v>
      </c>
      <c r="B142" t="s">
        <v>44</v>
      </c>
      <c r="C142" t="s">
        <v>43</v>
      </c>
      <c r="D142" t="s">
        <v>56</v>
      </c>
      <c r="E142" t="s">
        <v>55</v>
      </c>
      <c r="F142" s="1" t="s">
        <v>0</v>
      </c>
      <c r="G142" t="s">
        <v>0</v>
      </c>
      <c r="H142" t="s">
        <v>0</v>
      </c>
      <c r="I142" t="s">
        <v>0</v>
      </c>
    </row>
    <row r="143" spans="1:10" x14ac:dyDescent="0.45">
      <c r="A143" t="s">
        <v>54</v>
      </c>
      <c r="B143" t="s">
        <v>28</v>
      </c>
      <c r="C143" t="s">
        <v>3</v>
      </c>
      <c r="D143" t="s">
        <v>27</v>
      </c>
      <c r="E143" t="s">
        <v>53</v>
      </c>
      <c r="F143" s="1" t="s">
        <v>0</v>
      </c>
      <c r="G143" t="s">
        <v>0</v>
      </c>
      <c r="H143" t="s">
        <v>0</v>
      </c>
      <c r="I143" t="s">
        <v>0</v>
      </c>
    </row>
    <row r="144" spans="1:10" x14ac:dyDescent="0.45">
      <c r="A144" t="s">
        <v>19</v>
      </c>
      <c r="B144" t="s">
        <v>52</v>
      </c>
      <c r="C144" t="s">
        <v>17</v>
      </c>
      <c r="D144" t="s">
        <v>16</v>
      </c>
      <c r="E144" t="s">
        <v>15</v>
      </c>
      <c r="F144" s="1" t="s">
        <v>14</v>
      </c>
      <c r="G144" t="s">
        <v>13</v>
      </c>
      <c r="H144" t="s">
        <v>12</v>
      </c>
      <c r="I144" t="s">
        <v>11</v>
      </c>
    </row>
    <row r="145" spans="1:10" x14ac:dyDescent="0.45">
      <c r="A145" t="s">
        <v>32</v>
      </c>
      <c r="B145" t="s">
        <v>31</v>
      </c>
      <c r="C145" t="s">
        <v>3</v>
      </c>
      <c r="D145" t="s">
        <v>40</v>
      </c>
      <c r="E145" t="s">
        <v>20</v>
      </c>
      <c r="F145" s="1" t="s">
        <v>1</v>
      </c>
      <c r="G145" t="s">
        <v>0</v>
      </c>
      <c r="H145" t="s">
        <v>1</v>
      </c>
      <c r="I145" t="s">
        <v>1</v>
      </c>
      <c r="J145" t="s">
        <v>30</v>
      </c>
    </row>
    <row r="146" spans="1:10" x14ac:dyDescent="0.45">
      <c r="A146" t="s">
        <v>51</v>
      </c>
      <c r="B146" t="s">
        <v>5</v>
      </c>
      <c r="C146" t="s">
        <v>47</v>
      </c>
      <c r="D146" t="s">
        <v>3</v>
      </c>
      <c r="E146" t="s">
        <v>50</v>
      </c>
      <c r="F146" s="1" t="s">
        <v>0</v>
      </c>
      <c r="G146" t="s">
        <v>0</v>
      </c>
      <c r="H146" t="s">
        <v>0</v>
      </c>
      <c r="I146" t="s">
        <v>0</v>
      </c>
    </row>
    <row r="147" spans="1:10" x14ac:dyDescent="0.45">
      <c r="A147" t="s">
        <v>49</v>
      </c>
      <c r="B147" t="s">
        <v>48</v>
      </c>
      <c r="C147" t="s">
        <v>47</v>
      </c>
      <c r="D147" t="s">
        <v>3</v>
      </c>
      <c r="E147" t="s">
        <v>46</v>
      </c>
      <c r="F147" s="1" t="s">
        <v>0</v>
      </c>
      <c r="G147" t="s">
        <v>0</v>
      </c>
      <c r="H147" t="s">
        <v>0</v>
      </c>
      <c r="I147" t="s">
        <v>0</v>
      </c>
    </row>
    <row r="148" spans="1:10" x14ac:dyDescent="0.45">
      <c r="A148" t="s">
        <v>45</v>
      </c>
      <c r="B148" t="s">
        <v>44</v>
      </c>
      <c r="C148" t="s">
        <v>43</v>
      </c>
      <c r="D148" t="s">
        <v>34</v>
      </c>
      <c r="E148" t="s">
        <v>42</v>
      </c>
      <c r="F148" s="1" t="s">
        <v>1</v>
      </c>
      <c r="G148" t="s">
        <v>0</v>
      </c>
      <c r="H148" t="s">
        <v>1</v>
      </c>
      <c r="I148" t="s">
        <v>0</v>
      </c>
    </row>
    <row r="149" spans="1:10" x14ac:dyDescent="0.45">
      <c r="A149" t="s">
        <v>41</v>
      </c>
      <c r="B149" t="s">
        <v>36</v>
      </c>
      <c r="C149" t="s">
        <v>40</v>
      </c>
      <c r="D149" t="s">
        <v>34</v>
      </c>
      <c r="E149" t="s">
        <v>39</v>
      </c>
      <c r="F149" s="1" t="s">
        <v>0</v>
      </c>
      <c r="G149" t="s">
        <v>0</v>
      </c>
      <c r="H149" t="s">
        <v>0</v>
      </c>
      <c r="I149" t="s">
        <v>0</v>
      </c>
    </row>
    <row r="150" spans="1:10" x14ac:dyDescent="0.45">
      <c r="A150" t="s">
        <v>19</v>
      </c>
      <c r="B150" t="s">
        <v>38</v>
      </c>
      <c r="C150" t="s">
        <v>17</v>
      </c>
      <c r="D150" t="s">
        <v>16</v>
      </c>
      <c r="E150" t="s">
        <v>15</v>
      </c>
      <c r="F150" s="1" t="s">
        <v>14</v>
      </c>
      <c r="G150" t="s">
        <v>13</v>
      </c>
      <c r="H150" t="s">
        <v>12</v>
      </c>
      <c r="I150" t="s">
        <v>11</v>
      </c>
    </row>
    <row r="151" spans="1:10" x14ac:dyDescent="0.45">
      <c r="A151" t="s">
        <v>37</v>
      </c>
      <c r="B151" t="s">
        <v>36</v>
      </c>
      <c r="C151" t="s">
        <v>35</v>
      </c>
      <c r="D151" t="s">
        <v>34</v>
      </c>
      <c r="E151" t="s">
        <v>33</v>
      </c>
      <c r="F151" s="1" t="s">
        <v>0</v>
      </c>
      <c r="G151" t="s">
        <v>0</v>
      </c>
      <c r="H151" t="s">
        <v>0</v>
      </c>
      <c r="I151" t="s">
        <v>0</v>
      </c>
    </row>
    <row r="152" spans="1:10" x14ac:dyDescent="0.45">
      <c r="A152" t="s">
        <v>32</v>
      </c>
      <c r="B152" t="s">
        <v>31</v>
      </c>
      <c r="C152" t="s">
        <v>8</v>
      </c>
      <c r="D152" t="s">
        <v>3</v>
      </c>
      <c r="E152" t="s">
        <v>20</v>
      </c>
      <c r="F152" s="1" t="s">
        <v>1</v>
      </c>
      <c r="G152" t="s">
        <v>0</v>
      </c>
      <c r="H152" t="s">
        <v>1</v>
      </c>
      <c r="I152" t="s">
        <v>1</v>
      </c>
      <c r="J152" t="s">
        <v>30</v>
      </c>
    </row>
    <row r="153" spans="1:10" x14ac:dyDescent="0.45">
      <c r="A153" t="s">
        <v>29</v>
      </c>
      <c r="B153" t="s">
        <v>28</v>
      </c>
      <c r="C153" t="s">
        <v>27</v>
      </c>
      <c r="D153" t="s">
        <v>8</v>
      </c>
      <c r="E153" t="s">
        <v>26</v>
      </c>
      <c r="F153" s="1" t="s">
        <v>0</v>
      </c>
      <c r="G153" t="s">
        <v>1</v>
      </c>
      <c r="H153" t="s">
        <v>0</v>
      </c>
      <c r="I153" t="s">
        <v>1</v>
      </c>
      <c r="J153" t="s">
        <v>25</v>
      </c>
    </row>
    <row r="154" spans="1:10" x14ac:dyDescent="0.45">
      <c r="A154" t="s">
        <v>19</v>
      </c>
      <c r="B154" t="s">
        <v>24</v>
      </c>
      <c r="C154" t="s">
        <v>17</v>
      </c>
      <c r="D154" t="s">
        <v>16</v>
      </c>
      <c r="E154" t="s">
        <v>15</v>
      </c>
      <c r="F154" s="1" t="s">
        <v>14</v>
      </c>
      <c r="G154" t="s">
        <v>13</v>
      </c>
      <c r="H154" t="s">
        <v>12</v>
      </c>
      <c r="I154" t="s">
        <v>11</v>
      </c>
    </row>
    <row r="155" spans="1:10" x14ac:dyDescent="0.45">
      <c r="A155" t="s">
        <v>19</v>
      </c>
      <c r="B155" t="s">
        <v>23</v>
      </c>
      <c r="C155" t="s">
        <v>17</v>
      </c>
      <c r="D155" t="s">
        <v>16</v>
      </c>
      <c r="E155" t="s">
        <v>15</v>
      </c>
      <c r="F155" s="1" t="s">
        <v>14</v>
      </c>
      <c r="G155" t="s">
        <v>13</v>
      </c>
      <c r="H155" t="s">
        <v>12</v>
      </c>
      <c r="I155" t="s">
        <v>11</v>
      </c>
    </row>
    <row r="156" spans="1:10" x14ac:dyDescent="0.45">
      <c r="A156" t="s">
        <v>22</v>
      </c>
      <c r="B156" t="s">
        <v>21</v>
      </c>
      <c r="C156" t="s">
        <v>4</v>
      </c>
      <c r="D156" t="s">
        <v>3</v>
      </c>
      <c r="E156" t="s">
        <v>20</v>
      </c>
      <c r="F156" s="1" t="s">
        <v>1</v>
      </c>
      <c r="G156" t="s">
        <v>0</v>
      </c>
      <c r="H156" t="s">
        <v>1</v>
      </c>
      <c r="I156" t="s">
        <v>0</v>
      </c>
    </row>
    <row r="157" spans="1:10" x14ac:dyDescent="0.45">
      <c r="A157" t="s">
        <v>19</v>
      </c>
      <c r="B157" t="s">
        <v>18</v>
      </c>
      <c r="C157" t="s">
        <v>17</v>
      </c>
      <c r="D157" t="s">
        <v>16</v>
      </c>
      <c r="E157" t="s">
        <v>15</v>
      </c>
      <c r="F157" s="1" t="s">
        <v>14</v>
      </c>
      <c r="G157" t="s">
        <v>13</v>
      </c>
      <c r="H157" t="s">
        <v>12</v>
      </c>
      <c r="I157" t="s">
        <v>11</v>
      </c>
    </row>
    <row r="158" spans="1:10" x14ac:dyDescent="0.45">
      <c r="A158" t="s">
        <v>10</v>
      </c>
      <c r="B158" t="s">
        <v>9</v>
      </c>
      <c r="C158" t="s">
        <v>8</v>
      </c>
      <c r="D158" t="s">
        <v>3</v>
      </c>
      <c r="E158" t="s">
        <v>7</v>
      </c>
      <c r="F158" s="1" t="s">
        <v>0</v>
      </c>
      <c r="G158" t="s">
        <v>0</v>
      </c>
      <c r="H158" t="s">
        <v>0</v>
      </c>
      <c r="I158" t="s">
        <v>0</v>
      </c>
    </row>
    <row r="159" spans="1:10" x14ac:dyDescent="0.45">
      <c r="A159" t="s">
        <v>6</v>
      </c>
      <c r="B159" t="s">
        <v>5</v>
      </c>
      <c r="C159" t="s">
        <v>4</v>
      </c>
      <c r="D159" t="s">
        <v>3</v>
      </c>
      <c r="E159" t="s">
        <v>2</v>
      </c>
      <c r="F159" s="1" t="s">
        <v>0</v>
      </c>
      <c r="G159" t="s">
        <v>1</v>
      </c>
      <c r="H159" t="s">
        <v>0</v>
      </c>
      <c r="I159" t="s">
        <v>0</v>
      </c>
    </row>
  </sheetData>
  <conditionalFormatting sqref="F1:I44 F45:H159 I45:I54 I59:I70 I85:I91 I98:I159">
    <cfRule type="cellIs" dxfId="1524" priority="7" operator="equal">
      <formula>"Y"</formula>
    </cfRule>
    <cfRule type="cellIs" dxfId="1523" priority="8" operator="equal">
      <formula>"N"</formula>
    </cfRule>
  </conditionalFormatting>
  <conditionalFormatting sqref="F1:I44 F45:H159 I45:I54 I59:I70 I85:I91 I98:I159">
    <cfRule type="cellIs" dxfId="1522" priority="5" operator="equal">
      <formula>"Y"</formula>
    </cfRule>
    <cfRule type="cellIs" dxfId="1521" priority="6" operator="equal">
      <formula>"N"</formula>
    </cfRule>
  </conditionalFormatting>
  <conditionalFormatting sqref="A1:A1048576">
    <cfRule type="duplicateValues" dxfId="1520" priority="4"/>
  </conditionalFormatting>
  <conditionalFormatting sqref="I1:I1048576">
    <cfRule type="cellIs" dxfId="1519" priority="3" operator="equal">
      <formula>"Y"</formula>
    </cfRule>
  </conditionalFormatting>
  <conditionalFormatting sqref="J1:J2">
    <cfRule type="cellIs" dxfId="1518" priority="1" operator="equal">
      <formula>"Y"</formula>
    </cfRule>
    <cfRule type="cellIs" dxfId="1517" priority="2" operator="equal">
      <formula>"N"</formula>
    </cfRule>
  </conditionalFormatting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opLeftCell="D1" workbookViewId="0">
      <selection activeCell="R6" sqref="R6"/>
    </sheetView>
  </sheetViews>
  <sheetFormatPr defaultRowHeight="14.25" x14ac:dyDescent="0.45"/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v>7</v>
      </c>
      <c r="M1" t="s">
        <v>1402</v>
      </c>
      <c r="N1">
        <v>0.93689999999999996</v>
      </c>
    </row>
    <row r="2" spans="1:14" x14ac:dyDescent="0.45">
      <c r="A2" t="s">
        <v>19</v>
      </c>
      <c r="B2" t="s">
        <v>1403</v>
      </c>
      <c r="C2" t="s">
        <v>17</v>
      </c>
      <c r="D2" t="s">
        <v>16</v>
      </c>
      <c r="E2" t="s">
        <v>15</v>
      </c>
      <c r="F2" t="s">
        <v>14</v>
      </c>
      <c r="G2" t="s">
        <v>13</v>
      </c>
      <c r="H2" t="s">
        <v>12</v>
      </c>
      <c r="I2" t="s">
        <v>11</v>
      </c>
      <c r="J2" t="s">
        <v>1264</v>
      </c>
      <c r="K2" t="s">
        <v>218</v>
      </c>
      <c r="L2">
        <v>12</v>
      </c>
      <c r="M2" t="s">
        <v>1402</v>
      </c>
      <c r="N2">
        <v>7.4297777777777796E-2</v>
      </c>
    </row>
    <row r="3" spans="1:14" x14ac:dyDescent="0.45">
      <c r="A3" t="s">
        <v>32</v>
      </c>
      <c r="B3" t="s">
        <v>31</v>
      </c>
      <c r="C3">
        <v>2</v>
      </c>
      <c r="D3">
        <v>3</v>
      </c>
      <c r="E3" t="s">
        <v>20</v>
      </c>
      <c r="F3" t="s">
        <v>1</v>
      </c>
      <c r="G3" t="s">
        <v>0</v>
      </c>
      <c r="H3" t="s">
        <v>1</v>
      </c>
      <c r="I3" t="s">
        <v>1</v>
      </c>
      <c r="J3">
        <v>0.6</v>
      </c>
      <c r="K3" t="s">
        <v>1352</v>
      </c>
    </row>
    <row r="4" spans="1:14" x14ac:dyDescent="0.45">
      <c r="A4" t="s">
        <v>29</v>
      </c>
      <c r="B4" t="s">
        <v>28</v>
      </c>
      <c r="C4">
        <v>1</v>
      </c>
      <c r="D4">
        <v>3</v>
      </c>
      <c r="E4" t="s">
        <v>26</v>
      </c>
      <c r="F4" t="s">
        <v>0</v>
      </c>
      <c r="G4" t="s">
        <v>1</v>
      </c>
      <c r="H4" t="s">
        <v>0</v>
      </c>
      <c r="I4" t="s">
        <v>1</v>
      </c>
      <c r="J4">
        <v>0.75</v>
      </c>
      <c r="K4" t="s">
        <v>1347</v>
      </c>
    </row>
    <row r="5" spans="1:14" x14ac:dyDescent="0.45">
      <c r="A5" t="s">
        <v>1401</v>
      </c>
      <c r="B5" t="s">
        <v>115</v>
      </c>
      <c r="C5">
        <v>3</v>
      </c>
      <c r="D5">
        <v>2</v>
      </c>
      <c r="E5" t="s">
        <v>419</v>
      </c>
      <c r="F5" t="s">
        <v>0</v>
      </c>
      <c r="G5" t="s">
        <v>1</v>
      </c>
      <c r="H5" t="s">
        <v>0</v>
      </c>
      <c r="I5" t="s">
        <v>0</v>
      </c>
      <c r="J5">
        <v>0.4</v>
      </c>
    </row>
    <row r="6" spans="1:14" x14ac:dyDescent="0.45">
      <c r="A6" t="s">
        <v>19</v>
      </c>
      <c r="B6" t="s">
        <v>1400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  <c r="J6" t="s">
        <v>1264</v>
      </c>
    </row>
    <row r="7" spans="1:14" x14ac:dyDescent="0.45">
      <c r="A7" t="s">
        <v>83</v>
      </c>
      <c r="B7" t="s">
        <v>5</v>
      </c>
      <c r="C7">
        <v>2</v>
      </c>
      <c r="D7">
        <v>3</v>
      </c>
      <c r="E7" t="s">
        <v>81</v>
      </c>
      <c r="F7" t="s">
        <v>0</v>
      </c>
      <c r="G7" t="s">
        <v>1</v>
      </c>
      <c r="H7" t="s">
        <v>0</v>
      </c>
      <c r="I7" t="s">
        <v>1</v>
      </c>
      <c r="J7">
        <v>0.6</v>
      </c>
      <c r="K7" t="s">
        <v>1364</v>
      </c>
    </row>
    <row r="8" spans="1:14" x14ac:dyDescent="0.45">
      <c r="A8" t="s">
        <v>32</v>
      </c>
      <c r="B8" t="s">
        <v>31</v>
      </c>
      <c r="C8">
        <v>3</v>
      </c>
      <c r="D8">
        <v>5</v>
      </c>
      <c r="E8" t="s">
        <v>20</v>
      </c>
      <c r="F8" t="s">
        <v>1</v>
      </c>
      <c r="G8" t="s">
        <v>0</v>
      </c>
      <c r="H8" t="s">
        <v>1</v>
      </c>
      <c r="I8" t="s">
        <v>1</v>
      </c>
      <c r="J8">
        <v>0.625</v>
      </c>
      <c r="K8" t="s">
        <v>1352</v>
      </c>
    </row>
    <row r="9" spans="1:14" x14ac:dyDescent="0.45">
      <c r="A9" t="s">
        <v>19</v>
      </c>
      <c r="B9" t="s">
        <v>1399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19</v>
      </c>
      <c r="B10" t="s">
        <v>1398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  <c r="J10" t="s">
        <v>1264</v>
      </c>
    </row>
    <row r="11" spans="1:14" x14ac:dyDescent="0.45">
      <c r="A11" t="s">
        <v>19</v>
      </c>
      <c r="B11" t="s">
        <v>1397</v>
      </c>
      <c r="C11" t="s">
        <v>17</v>
      </c>
      <c r="D11" t="s">
        <v>16</v>
      </c>
      <c r="E11" t="s">
        <v>15</v>
      </c>
      <c r="F11" t="s">
        <v>14</v>
      </c>
      <c r="G11" t="s">
        <v>13</v>
      </c>
      <c r="H11" t="s">
        <v>12</v>
      </c>
      <c r="I11" t="s">
        <v>11</v>
      </c>
      <c r="J11" t="s">
        <v>1264</v>
      </c>
    </row>
    <row r="12" spans="1:14" x14ac:dyDescent="0.45">
      <c r="A12" t="s">
        <v>32</v>
      </c>
      <c r="B12" t="s">
        <v>31</v>
      </c>
      <c r="C12">
        <v>6</v>
      </c>
      <c r="D12">
        <v>5</v>
      </c>
      <c r="E12" t="s">
        <v>20</v>
      </c>
      <c r="F12" t="s">
        <v>1</v>
      </c>
      <c r="G12" t="s">
        <v>0</v>
      </c>
      <c r="H12" t="s">
        <v>1</v>
      </c>
      <c r="I12" t="s">
        <v>1</v>
      </c>
      <c r="J12">
        <v>0.45454545499999999</v>
      </c>
      <c r="K12" t="s">
        <v>1352</v>
      </c>
    </row>
    <row r="13" spans="1:14" x14ac:dyDescent="0.45">
      <c r="A13" t="s">
        <v>29</v>
      </c>
      <c r="B13" t="s">
        <v>28</v>
      </c>
      <c r="C13">
        <v>7</v>
      </c>
      <c r="D13">
        <v>5</v>
      </c>
      <c r="E13" t="s">
        <v>26</v>
      </c>
      <c r="F13" t="s">
        <v>0</v>
      </c>
      <c r="G13" t="s">
        <v>1</v>
      </c>
      <c r="H13" t="s">
        <v>0</v>
      </c>
      <c r="I13" t="s">
        <v>1</v>
      </c>
      <c r="J13">
        <v>0.41666666699999999</v>
      </c>
      <c r="K13" t="s">
        <v>1347</v>
      </c>
    </row>
    <row r="14" spans="1:14" x14ac:dyDescent="0.45">
      <c r="A14" t="s">
        <v>19</v>
      </c>
      <c r="B14" t="s">
        <v>1396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  <c r="J14" t="s">
        <v>1264</v>
      </c>
    </row>
    <row r="15" spans="1:14" x14ac:dyDescent="0.45">
      <c r="A15" t="s">
        <v>19</v>
      </c>
      <c r="B15" t="s">
        <v>1395</v>
      </c>
      <c r="C15" t="s">
        <v>17</v>
      </c>
      <c r="D15" t="s">
        <v>16</v>
      </c>
      <c r="E15" t="s">
        <v>15</v>
      </c>
      <c r="F15" t="s">
        <v>14</v>
      </c>
      <c r="G15" t="s">
        <v>13</v>
      </c>
      <c r="H15" t="s">
        <v>12</v>
      </c>
      <c r="I15" t="s">
        <v>11</v>
      </c>
      <c r="J15" t="s">
        <v>1264</v>
      </c>
    </row>
    <row r="16" spans="1:14" x14ac:dyDescent="0.45">
      <c r="A16" t="s">
        <v>19</v>
      </c>
      <c r="B16" t="s">
        <v>1394</v>
      </c>
      <c r="C16" t="s">
        <v>17</v>
      </c>
      <c r="D16" t="s">
        <v>16</v>
      </c>
      <c r="E16" t="s">
        <v>15</v>
      </c>
      <c r="F16" t="s">
        <v>14</v>
      </c>
      <c r="G16" t="s">
        <v>13</v>
      </c>
      <c r="H16" t="s">
        <v>12</v>
      </c>
      <c r="I16" t="s">
        <v>11</v>
      </c>
      <c r="J16" t="s">
        <v>1264</v>
      </c>
    </row>
    <row r="17" spans="1:11" x14ac:dyDescent="0.45">
      <c r="A17" t="s">
        <v>19</v>
      </c>
      <c r="B17" t="s">
        <v>1393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  <c r="J17" t="s">
        <v>1264</v>
      </c>
    </row>
    <row r="18" spans="1:11" x14ac:dyDescent="0.45">
      <c r="A18" t="s">
        <v>19</v>
      </c>
      <c r="B18" t="s">
        <v>1392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  <c r="J18" t="s">
        <v>1264</v>
      </c>
    </row>
    <row r="19" spans="1:11" x14ac:dyDescent="0.45">
      <c r="A19" t="s">
        <v>19</v>
      </c>
      <c r="B19" t="s">
        <v>1391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  <c r="J19" t="s">
        <v>1264</v>
      </c>
    </row>
    <row r="20" spans="1:11" x14ac:dyDescent="0.45">
      <c r="A20" t="s">
        <v>19</v>
      </c>
      <c r="B20" t="s">
        <v>1390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  <c r="J20" t="s">
        <v>1264</v>
      </c>
    </row>
    <row r="21" spans="1:11" x14ac:dyDescent="0.45">
      <c r="A21" t="s">
        <v>19</v>
      </c>
      <c r="B21" t="s">
        <v>1389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  <c r="J21" t="s">
        <v>1264</v>
      </c>
    </row>
    <row r="22" spans="1:11" x14ac:dyDescent="0.45">
      <c r="A22" t="s">
        <v>83</v>
      </c>
      <c r="B22" t="s">
        <v>5</v>
      </c>
      <c r="C22">
        <v>1</v>
      </c>
      <c r="D22">
        <v>4</v>
      </c>
      <c r="E22" t="s">
        <v>81</v>
      </c>
      <c r="F22" t="s">
        <v>0</v>
      </c>
      <c r="G22" t="s">
        <v>1</v>
      </c>
      <c r="H22" t="s">
        <v>0</v>
      </c>
      <c r="I22" t="s">
        <v>1</v>
      </c>
      <c r="J22">
        <v>0.8</v>
      </c>
      <c r="K22" t="s">
        <v>1364</v>
      </c>
    </row>
    <row r="23" spans="1:11" x14ac:dyDescent="0.45">
      <c r="A23" t="s">
        <v>19</v>
      </c>
      <c r="B23" t="s">
        <v>1388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  <c r="J23" t="s">
        <v>1264</v>
      </c>
    </row>
    <row r="24" spans="1:11" x14ac:dyDescent="0.45">
      <c r="A24" t="s">
        <v>19</v>
      </c>
      <c r="B24" t="s">
        <v>1387</v>
      </c>
      <c r="C24" t="s">
        <v>17</v>
      </c>
      <c r="D24" t="s">
        <v>16</v>
      </c>
      <c r="E24" t="s">
        <v>15</v>
      </c>
      <c r="F24" t="s">
        <v>14</v>
      </c>
      <c r="G24" t="s">
        <v>13</v>
      </c>
      <c r="H24" t="s">
        <v>12</v>
      </c>
      <c r="I24" t="s">
        <v>11</v>
      </c>
      <c r="J24" t="s">
        <v>1264</v>
      </c>
    </row>
    <row r="25" spans="1:11" x14ac:dyDescent="0.45">
      <c r="A25" t="s">
        <v>19</v>
      </c>
      <c r="B25" t="s">
        <v>1386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  <c r="J25" t="s">
        <v>1264</v>
      </c>
    </row>
    <row r="26" spans="1:11" x14ac:dyDescent="0.45">
      <c r="A26" t="s">
        <v>83</v>
      </c>
      <c r="B26" t="s">
        <v>5</v>
      </c>
      <c r="C26">
        <v>4</v>
      </c>
      <c r="D26">
        <v>4</v>
      </c>
      <c r="E26" t="s">
        <v>81</v>
      </c>
      <c r="F26" t="s">
        <v>0</v>
      </c>
      <c r="G26" t="s">
        <v>1</v>
      </c>
      <c r="H26" t="s">
        <v>0</v>
      </c>
      <c r="I26" t="s">
        <v>1</v>
      </c>
      <c r="J26">
        <v>0.5</v>
      </c>
      <c r="K26" t="s">
        <v>1364</v>
      </c>
    </row>
    <row r="27" spans="1:11" x14ac:dyDescent="0.45">
      <c r="A27" t="s">
        <v>19</v>
      </c>
      <c r="B27" t="s">
        <v>1385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  <c r="J27" t="s">
        <v>1264</v>
      </c>
    </row>
    <row r="28" spans="1:11" x14ac:dyDescent="0.45">
      <c r="A28" t="s">
        <v>1384</v>
      </c>
      <c r="B28" t="s">
        <v>21</v>
      </c>
      <c r="C28">
        <v>1</v>
      </c>
      <c r="D28">
        <v>1</v>
      </c>
      <c r="E28" t="s">
        <v>58</v>
      </c>
      <c r="F28" t="s">
        <v>1</v>
      </c>
      <c r="G28" t="s">
        <v>0</v>
      </c>
      <c r="H28" t="s">
        <v>1</v>
      </c>
      <c r="I28" t="s">
        <v>0</v>
      </c>
      <c r="J28">
        <v>0.5</v>
      </c>
    </row>
    <row r="29" spans="1:11" x14ac:dyDescent="0.45">
      <c r="A29" t="s">
        <v>37</v>
      </c>
      <c r="B29" t="s">
        <v>36</v>
      </c>
      <c r="C29">
        <v>6</v>
      </c>
      <c r="D29">
        <v>2</v>
      </c>
      <c r="E29" t="s">
        <v>33</v>
      </c>
      <c r="F29" t="s">
        <v>0</v>
      </c>
      <c r="G29" t="s">
        <v>0</v>
      </c>
      <c r="H29" t="s">
        <v>0</v>
      </c>
      <c r="I29" t="s">
        <v>0</v>
      </c>
      <c r="J29">
        <v>0.25</v>
      </c>
    </row>
    <row r="30" spans="1:11" x14ac:dyDescent="0.45">
      <c r="A30" t="s">
        <v>29</v>
      </c>
      <c r="B30" t="s">
        <v>28</v>
      </c>
      <c r="C30">
        <v>2</v>
      </c>
      <c r="D30">
        <v>3</v>
      </c>
      <c r="E30" t="s">
        <v>26</v>
      </c>
      <c r="F30" t="s">
        <v>0</v>
      </c>
      <c r="G30" t="s">
        <v>1</v>
      </c>
      <c r="H30" t="s">
        <v>0</v>
      </c>
      <c r="I30" t="s">
        <v>1</v>
      </c>
      <c r="J30">
        <v>0.6</v>
      </c>
      <c r="K30" t="s">
        <v>1347</v>
      </c>
    </row>
    <row r="31" spans="1:11" x14ac:dyDescent="0.45">
      <c r="A31" t="s">
        <v>19</v>
      </c>
      <c r="B31" t="s">
        <v>1383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  <c r="J31" t="s">
        <v>1264</v>
      </c>
    </row>
    <row r="32" spans="1:11" x14ac:dyDescent="0.45">
      <c r="A32" t="s">
        <v>19</v>
      </c>
      <c r="B32" t="s">
        <v>1382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  <c r="J32" t="s">
        <v>1264</v>
      </c>
    </row>
    <row r="33" spans="1:11" x14ac:dyDescent="0.45">
      <c r="A33" t="s">
        <v>19</v>
      </c>
      <c r="B33" t="s">
        <v>1381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  <c r="J33" t="s">
        <v>1264</v>
      </c>
    </row>
    <row r="34" spans="1:11" x14ac:dyDescent="0.45">
      <c r="A34" t="s">
        <v>19</v>
      </c>
      <c r="B34" t="s">
        <v>1380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  <c r="J34" t="s">
        <v>1264</v>
      </c>
    </row>
    <row r="35" spans="1:11" x14ac:dyDescent="0.45">
      <c r="A35" t="s">
        <v>32</v>
      </c>
      <c r="B35" t="s">
        <v>31</v>
      </c>
      <c r="C35">
        <v>5</v>
      </c>
      <c r="D35">
        <v>3</v>
      </c>
      <c r="E35" t="s">
        <v>20</v>
      </c>
      <c r="F35" t="s">
        <v>1</v>
      </c>
      <c r="G35" t="s">
        <v>0</v>
      </c>
      <c r="H35" t="s">
        <v>1</v>
      </c>
      <c r="I35" t="s">
        <v>1</v>
      </c>
      <c r="J35">
        <v>0.375</v>
      </c>
      <c r="K35" t="s">
        <v>1352</v>
      </c>
    </row>
    <row r="36" spans="1:11" x14ac:dyDescent="0.45">
      <c r="A36" t="s">
        <v>29</v>
      </c>
      <c r="B36" t="s">
        <v>28</v>
      </c>
      <c r="C36">
        <v>2</v>
      </c>
      <c r="D36">
        <v>4</v>
      </c>
      <c r="E36" t="s">
        <v>26</v>
      </c>
      <c r="F36" t="s">
        <v>0</v>
      </c>
      <c r="G36" t="s">
        <v>1</v>
      </c>
      <c r="H36" t="s">
        <v>0</v>
      </c>
      <c r="I36" t="s">
        <v>1</v>
      </c>
      <c r="J36">
        <v>0.66666666699999999</v>
      </c>
      <c r="K36" t="s">
        <v>1347</v>
      </c>
    </row>
    <row r="37" spans="1:11" x14ac:dyDescent="0.45">
      <c r="A37" t="s">
        <v>19</v>
      </c>
      <c r="B37" t="s">
        <v>1379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  <c r="J37" t="s">
        <v>1264</v>
      </c>
    </row>
    <row r="38" spans="1:11" x14ac:dyDescent="0.45">
      <c r="A38" t="s">
        <v>19</v>
      </c>
      <c r="B38" t="s">
        <v>1378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  <c r="J38" t="s">
        <v>1264</v>
      </c>
    </row>
    <row r="39" spans="1:11" x14ac:dyDescent="0.45">
      <c r="A39" t="s">
        <v>83</v>
      </c>
      <c r="B39" t="s">
        <v>5</v>
      </c>
      <c r="C39">
        <v>1</v>
      </c>
      <c r="D39">
        <v>4</v>
      </c>
      <c r="E39" t="s">
        <v>81</v>
      </c>
      <c r="F39" t="s">
        <v>0</v>
      </c>
      <c r="G39" t="s">
        <v>1</v>
      </c>
      <c r="H39" t="s">
        <v>0</v>
      </c>
      <c r="I39" t="s">
        <v>1</v>
      </c>
      <c r="J39">
        <v>0.8</v>
      </c>
      <c r="K39" t="s">
        <v>1364</v>
      </c>
    </row>
    <row r="40" spans="1:11" x14ac:dyDescent="0.45">
      <c r="A40" t="s">
        <v>32</v>
      </c>
      <c r="B40" t="s">
        <v>175</v>
      </c>
      <c r="C40">
        <v>0</v>
      </c>
      <c r="D40">
        <v>3</v>
      </c>
      <c r="E40" t="s">
        <v>1349</v>
      </c>
      <c r="F40" t="s">
        <v>174</v>
      </c>
      <c r="G40" t="s">
        <v>174</v>
      </c>
      <c r="H40" t="s">
        <v>174</v>
      </c>
      <c r="I40" t="s">
        <v>174</v>
      </c>
      <c r="J40" t="s">
        <v>174</v>
      </c>
    </row>
    <row r="41" spans="1:11" x14ac:dyDescent="0.45">
      <c r="A41" t="s">
        <v>19</v>
      </c>
      <c r="B41" t="s">
        <v>1377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  <c r="J41" t="s">
        <v>1264</v>
      </c>
    </row>
    <row r="42" spans="1:11" x14ac:dyDescent="0.45">
      <c r="A42" t="s">
        <v>19</v>
      </c>
      <c r="B42" t="s">
        <v>1376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  <c r="J42" t="s">
        <v>1264</v>
      </c>
    </row>
    <row r="43" spans="1:11" x14ac:dyDescent="0.45">
      <c r="A43" t="s">
        <v>1375</v>
      </c>
      <c r="B43" t="s">
        <v>31</v>
      </c>
      <c r="C43">
        <v>1</v>
      </c>
      <c r="D43">
        <v>1</v>
      </c>
      <c r="E43" t="s">
        <v>74</v>
      </c>
      <c r="F43" t="s">
        <v>0</v>
      </c>
      <c r="G43" t="s">
        <v>1</v>
      </c>
      <c r="H43" t="s">
        <v>0</v>
      </c>
      <c r="I43" t="s">
        <v>0</v>
      </c>
      <c r="J43">
        <v>0.5</v>
      </c>
    </row>
    <row r="44" spans="1:11" x14ac:dyDescent="0.45">
      <c r="A44" t="s">
        <v>19</v>
      </c>
      <c r="B44" t="s">
        <v>1374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  <c r="J44" t="s">
        <v>1264</v>
      </c>
    </row>
    <row r="45" spans="1:11" x14ac:dyDescent="0.45">
      <c r="A45" t="s">
        <v>19</v>
      </c>
      <c r="B45" t="s">
        <v>1373</v>
      </c>
      <c r="C45" t="s">
        <v>17</v>
      </c>
      <c r="D45" t="s">
        <v>16</v>
      </c>
      <c r="E45" t="s">
        <v>15</v>
      </c>
      <c r="F45" t="s">
        <v>14</v>
      </c>
      <c r="G45" t="s">
        <v>13</v>
      </c>
      <c r="H45" t="s">
        <v>12</v>
      </c>
      <c r="I45" t="s">
        <v>11</v>
      </c>
      <c r="J45" t="s">
        <v>1264</v>
      </c>
    </row>
    <row r="46" spans="1:11" x14ac:dyDescent="0.45">
      <c r="A46" t="s">
        <v>19</v>
      </c>
      <c r="B46" t="s">
        <v>1372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  <c r="J46" t="s">
        <v>1264</v>
      </c>
    </row>
    <row r="47" spans="1:11" x14ac:dyDescent="0.45">
      <c r="A47" t="s">
        <v>19</v>
      </c>
      <c r="B47" t="s">
        <v>1371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  <c r="J47" t="s">
        <v>1264</v>
      </c>
    </row>
    <row r="48" spans="1:11" x14ac:dyDescent="0.45">
      <c r="A48" t="s">
        <v>19</v>
      </c>
      <c r="B48" t="s">
        <v>1370</v>
      </c>
      <c r="C48" t="s">
        <v>17</v>
      </c>
      <c r="D48" t="s">
        <v>16</v>
      </c>
      <c r="E48" t="s">
        <v>15</v>
      </c>
      <c r="F48" t="s">
        <v>14</v>
      </c>
      <c r="G48" t="s">
        <v>13</v>
      </c>
      <c r="H48" t="s">
        <v>12</v>
      </c>
      <c r="I48" t="s">
        <v>11</v>
      </c>
      <c r="J48" t="s">
        <v>1264</v>
      </c>
    </row>
    <row r="49" spans="1:11" x14ac:dyDescent="0.45">
      <c r="A49" t="s">
        <v>32</v>
      </c>
      <c r="B49" t="s">
        <v>31</v>
      </c>
      <c r="C49">
        <v>5</v>
      </c>
      <c r="D49">
        <v>2</v>
      </c>
      <c r="E49" t="s">
        <v>20</v>
      </c>
      <c r="F49" t="s">
        <v>1</v>
      </c>
      <c r="G49" t="s">
        <v>0</v>
      </c>
      <c r="H49" t="s">
        <v>1</v>
      </c>
      <c r="I49" t="s">
        <v>1</v>
      </c>
      <c r="J49">
        <v>0.28571428599999998</v>
      </c>
      <c r="K49" t="s">
        <v>1352</v>
      </c>
    </row>
    <row r="50" spans="1:11" x14ac:dyDescent="0.45">
      <c r="A50" t="s">
        <v>19</v>
      </c>
      <c r="B50" t="s">
        <v>1369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  <c r="J50" t="s">
        <v>1264</v>
      </c>
    </row>
    <row r="51" spans="1:11" x14ac:dyDescent="0.45">
      <c r="A51" t="s">
        <v>19</v>
      </c>
      <c r="B51" t="s">
        <v>1368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1" x14ac:dyDescent="0.45">
      <c r="A52" t="s">
        <v>1367</v>
      </c>
      <c r="B52" t="s">
        <v>36</v>
      </c>
      <c r="C52">
        <v>1</v>
      </c>
      <c r="D52">
        <v>5</v>
      </c>
      <c r="E52" t="s">
        <v>155</v>
      </c>
      <c r="F52" t="s">
        <v>0</v>
      </c>
      <c r="G52" t="s">
        <v>0</v>
      </c>
      <c r="H52" t="s">
        <v>0</v>
      </c>
      <c r="I52" t="s">
        <v>0</v>
      </c>
      <c r="J52">
        <v>0.83333333300000001</v>
      </c>
    </row>
    <row r="53" spans="1:11" x14ac:dyDescent="0.45">
      <c r="A53" t="s">
        <v>19</v>
      </c>
      <c r="B53" t="s">
        <v>1366</v>
      </c>
      <c r="C53" t="s">
        <v>17</v>
      </c>
      <c r="D53" t="s">
        <v>16</v>
      </c>
      <c r="E53" t="s">
        <v>15</v>
      </c>
      <c r="F53" t="s">
        <v>14</v>
      </c>
      <c r="G53" t="s">
        <v>13</v>
      </c>
      <c r="H53" t="s">
        <v>12</v>
      </c>
      <c r="I53" t="s">
        <v>11</v>
      </c>
      <c r="J53" t="s">
        <v>1264</v>
      </c>
    </row>
    <row r="54" spans="1:11" x14ac:dyDescent="0.45">
      <c r="A54" t="s">
        <v>19</v>
      </c>
      <c r="B54" t="s">
        <v>1365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  <c r="J54" t="s">
        <v>1264</v>
      </c>
    </row>
    <row r="55" spans="1:11" x14ac:dyDescent="0.45">
      <c r="A55" t="s">
        <v>83</v>
      </c>
      <c r="B55" t="s">
        <v>5</v>
      </c>
      <c r="C55">
        <v>2</v>
      </c>
      <c r="D55">
        <v>7</v>
      </c>
      <c r="E55" t="s">
        <v>81</v>
      </c>
      <c r="F55" t="s">
        <v>0</v>
      </c>
      <c r="G55" t="s">
        <v>1</v>
      </c>
      <c r="H55" t="s">
        <v>0</v>
      </c>
      <c r="I55" t="s">
        <v>1</v>
      </c>
      <c r="J55">
        <v>0.77777777800000003</v>
      </c>
      <c r="K55" t="s">
        <v>1364</v>
      </c>
    </row>
    <row r="56" spans="1:11" x14ac:dyDescent="0.45">
      <c r="A56" t="s">
        <v>32</v>
      </c>
      <c r="B56" t="s">
        <v>175</v>
      </c>
      <c r="C56">
        <v>0</v>
      </c>
      <c r="D56">
        <v>5</v>
      </c>
      <c r="E56" t="s">
        <v>1349</v>
      </c>
      <c r="F56" t="s">
        <v>174</v>
      </c>
      <c r="G56" t="s">
        <v>174</v>
      </c>
      <c r="H56" t="s">
        <v>174</v>
      </c>
      <c r="I56" t="s">
        <v>174</v>
      </c>
      <c r="J56" t="s">
        <v>174</v>
      </c>
    </row>
    <row r="57" spans="1:11" x14ac:dyDescent="0.45">
      <c r="A57" t="s">
        <v>19</v>
      </c>
      <c r="B57" t="s">
        <v>1363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  <c r="J57" t="s">
        <v>1264</v>
      </c>
    </row>
    <row r="58" spans="1:11" x14ac:dyDescent="0.45">
      <c r="A58" t="s">
        <v>19</v>
      </c>
      <c r="B58" t="s">
        <v>1362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  <c r="J58" t="s">
        <v>1264</v>
      </c>
    </row>
    <row r="59" spans="1:11" x14ac:dyDescent="0.45">
      <c r="A59" t="s">
        <v>19</v>
      </c>
      <c r="B59" t="s">
        <v>1361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  <c r="J59" t="s">
        <v>1264</v>
      </c>
    </row>
    <row r="60" spans="1:11" x14ac:dyDescent="0.45">
      <c r="A60" t="s">
        <v>19</v>
      </c>
      <c r="B60" t="s">
        <v>1360</v>
      </c>
      <c r="C60" t="s">
        <v>17</v>
      </c>
      <c r="D60" t="s">
        <v>16</v>
      </c>
      <c r="E60" t="s">
        <v>15</v>
      </c>
      <c r="F60" t="s">
        <v>14</v>
      </c>
      <c r="G60" t="s">
        <v>13</v>
      </c>
      <c r="H60" t="s">
        <v>12</v>
      </c>
      <c r="I60" t="s">
        <v>11</v>
      </c>
      <c r="J60" t="s">
        <v>1264</v>
      </c>
    </row>
    <row r="61" spans="1:11" x14ac:dyDescent="0.45">
      <c r="A61" t="s">
        <v>19</v>
      </c>
      <c r="B61" t="s">
        <v>1359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  <c r="J61" t="s">
        <v>1264</v>
      </c>
    </row>
    <row r="62" spans="1:11" x14ac:dyDescent="0.45">
      <c r="A62" t="s">
        <v>19</v>
      </c>
      <c r="B62" t="s">
        <v>1358</v>
      </c>
      <c r="C62" t="s">
        <v>17</v>
      </c>
      <c r="D62" t="s">
        <v>16</v>
      </c>
      <c r="E62" t="s">
        <v>15</v>
      </c>
      <c r="F62" t="s">
        <v>14</v>
      </c>
      <c r="G62" t="s">
        <v>13</v>
      </c>
      <c r="H62" t="s">
        <v>12</v>
      </c>
      <c r="I62" t="s">
        <v>11</v>
      </c>
      <c r="J62" t="s">
        <v>1264</v>
      </c>
    </row>
    <row r="63" spans="1:11" x14ac:dyDescent="0.45">
      <c r="A63" t="s">
        <v>19</v>
      </c>
      <c r="B63" t="s">
        <v>1357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  <c r="J63" t="s">
        <v>1264</v>
      </c>
    </row>
    <row r="64" spans="1:11" x14ac:dyDescent="0.45">
      <c r="A64" t="s">
        <v>19</v>
      </c>
      <c r="B64" t="s">
        <v>1356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  <c r="J64" t="s">
        <v>1264</v>
      </c>
    </row>
    <row r="65" spans="1:11" x14ac:dyDescent="0.45">
      <c r="A65" t="s">
        <v>19</v>
      </c>
      <c r="B65" t="s">
        <v>1355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  <c r="J65" t="s">
        <v>1264</v>
      </c>
    </row>
    <row r="66" spans="1:11" x14ac:dyDescent="0.45">
      <c r="A66" t="s">
        <v>19</v>
      </c>
      <c r="B66" t="s">
        <v>1354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  <c r="J66" t="s">
        <v>1264</v>
      </c>
    </row>
    <row r="67" spans="1:11" x14ac:dyDescent="0.45">
      <c r="A67" t="s">
        <v>19</v>
      </c>
      <c r="B67" t="s">
        <v>1353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  <c r="J67" t="s">
        <v>1264</v>
      </c>
    </row>
    <row r="68" spans="1:11" x14ac:dyDescent="0.45">
      <c r="A68" t="s">
        <v>83</v>
      </c>
      <c r="B68" t="s">
        <v>229</v>
      </c>
      <c r="C68">
        <v>0</v>
      </c>
      <c r="D68">
        <v>2</v>
      </c>
      <c r="E68" t="s">
        <v>1349</v>
      </c>
      <c r="F68" t="s">
        <v>174</v>
      </c>
      <c r="G68" t="s">
        <v>174</v>
      </c>
      <c r="H68" t="s">
        <v>174</v>
      </c>
      <c r="I68" t="s">
        <v>174</v>
      </c>
      <c r="J68" t="s">
        <v>174</v>
      </c>
    </row>
    <row r="69" spans="1:11" x14ac:dyDescent="0.45">
      <c r="A69" t="s">
        <v>32</v>
      </c>
      <c r="B69" t="s">
        <v>31</v>
      </c>
      <c r="C69">
        <v>4</v>
      </c>
      <c r="D69">
        <v>2</v>
      </c>
      <c r="E69" t="s">
        <v>20</v>
      </c>
      <c r="F69" t="s">
        <v>1</v>
      </c>
      <c r="G69" t="s">
        <v>0</v>
      </c>
      <c r="H69" t="s">
        <v>1</v>
      </c>
      <c r="I69" t="s">
        <v>1</v>
      </c>
      <c r="J69">
        <v>0.33333333300000001</v>
      </c>
      <c r="K69" t="s">
        <v>1352</v>
      </c>
    </row>
    <row r="70" spans="1:11" x14ac:dyDescent="0.45">
      <c r="A70" t="s">
        <v>19</v>
      </c>
      <c r="B70" t="s">
        <v>1351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  <c r="J70" t="s">
        <v>1264</v>
      </c>
    </row>
    <row r="71" spans="1:11" x14ac:dyDescent="0.45">
      <c r="A71" t="s">
        <v>19</v>
      </c>
      <c r="B71" t="s">
        <v>1350</v>
      </c>
      <c r="C71" t="s">
        <v>17</v>
      </c>
      <c r="D71" t="s">
        <v>16</v>
      </c>
      <c r="E71" t="s">
        <v>15</v>
      </c>
      <c r="F71" t="s">
        <v>14</v>
      </c>
      <c r="G71" t="s">
        <v>13</v>
      </c>
      <c r="H71" t="s">
        <v>12</v>
      </c>
      <c r="I71" t="s">
        <v>11</v>
      </c>
      <c r="J71" t="s">
        <v>1264</v>
      </c>
    </row>
    <row r="72" spans="1:11" x14ac:dyDescent="0.45">
      <c r="A72" t="s">
        <v>32</v>
      </c>
      <c r="B72" t="s">
        <v>175</v>
      </c>
      <c r="C72">
        <v>0</v>
      </c>
      <c r="D72">
        <v>4</v>
      </c>
      <c r="E72" t="s">
        <v>1349</v>
      </c>
      <c r="F72" t="s">
        <v>174</v>
      </c>
      <c r="G72" t="s">
        <v>174</v>
      </c>
      <c r="H72" t="s">
        <v>174</v>
      </c>
      <c r="I72" t="s">
        <v>174</v>
      </c>
      <c r="J72" t="s">
        <v>174</v>
      </c>
    </row>
    <row r="73" spans="1:11" x14ac:dyDescent="0.45">
      <c r="A73" t="s">
        <v>29</v>
      </c>
      <c r="B73" t="s">
        <v>175</v>
      </c>
      <c r="C73">
        <v>0</v>
      </c>
      <c r="D73">
        <v>4</v>
      </c>
      <c r="E73" t="s">
        <v>1349</v>
      </c>
      <c r="F73" t="s">
        <v>174</v>
      </c>
      <c r="G73" t="s">
        <v>174</v>
      </c>
      <c r="H73" t="s">
        <v>174</v>
      </c>
      <c r="I73" t="s">
        <v>174</v>
      </c>
      <c r="J73" t="s">
        <v>174</v>
      </c>
    </row>
    <row r="74" spans="1:11" x14ac:dyDescent="0.45">
      <c r="A74" t="s">
        <v>19</v>
      </c>
      <c r="B74" t="s">
        <v>1348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  <c r="J74" t="s">
        <v>1264</v>
      </c>
    </row>
    <row r="75" spans="1:11" x14ac:dyDescent="0.45">
      <c r="A75" t="s">
        <v>29</v>
      </c>
      <c r="B75" t="s">
        <v>28</v>
      </c>
      <c r="C75">
        <v>3</v>
      </c>
      <c r="D75">
        <v>3</v>
      </c>
      <c r="E75" t="s">
        <v>26</v>
      </c>
      <c r="F75" t="s">
        <v>0</v>
      </c>
      <c r="G75" t="s">
        <v>1</v>
      </c>
      <c r="H75" t="s">
        <v>0</v>
      </c>
      <c r="I75" t="s">
        <v>1</v>
      </c>
      <c r="J75">
        <v>0.5</v>
      </c>
      <c r="K75" t="s">
        <v>1347</v>
      </c>
    </row>
    <row r="76" spans="1:11" x14ac:dyDescent="0.45">
      <c r="A76" t="s">
        <v>19</v>
      </c>
      <c r="B76" t="s">
        <v>1346</v>
      </c>
      <c r="C76" t="s">
        <v>17</v>
      </c>
      <c r="D76" t="s">
        <v>16</v>
      </c>
      <c r="E76" t="s">
        <v>15</v>
      </c>
      <c r="F76" t="s">
        <v>14</v>
      </c>
      <c r="G76" t="s">
        <v>13</v>
      </c>
      <c r="H76" t="s">
        <v>12</v>
      </c>
      <c r="I76" t="s">
        <v>11</v>
      </c>
      <c r="J76" t="s">
        <v>1264</v>
      </c>
    </row>
    <row r="77" spans="1:11" x14ac:dyDescent="0.45">
      <c r="A77" t="s">
        <v>19</v>
      </c>
      <c r="B77" t="s">
        <v>1345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  <c r="J77" t="s">
        <v>1264</v>
      </c>
    </row>
  </sheetData>
  <conditionalFormatting sqref="F1:I1048576">
    <cfRule type="cellIs" dxfId="1197" priority="1" operator="equal">
      <formula>"Y"</formula>
    </cfRule>
    <cfRule type="cellIs" dxfId="1196" priority="2" operator="equal">
      <formula>"N"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opLeftCell="E1" workbookViewId="0">
      <selection activeCell="M1" sqref="M1:N2"/>
    </sheetView>
  </sheetViews>
  <sheetFormatPr defaultRowHeight="14.25" x14ac:dyDescent="0.45"/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f>COUNTIF(H:H,"Y")</f>
        <v>10</v>
      </c>
      <c r="M1" t="s">
        <v>1406</v>
      </c>
      <c r="N1" t="s">
        <v>1343</v>
      </c>
    </row>
    <row r="2" spans="1:14" x14ac:dyDescent="0.45">
      <c r="A2" t="s">
        <v>19</v>
      </c>
      <c r="B2" t="s">
        <v>1403</v>
      </c>
      <c r="C2" t="s">
        <v>17</v>
      </c>
      <c r="D2" t="s">
        <v>16</v>
      </c>
      <c r="E2" t="s">
        <v>15</v>
      </c>
      <c r="F2" t="s">
        <v>14</v>
      </c>
      <c r="G2" t="s">
        <v>13</v>
      </c>
      <c r="H2" t="s">
        <v>12</v>
      </c>
      <c r="I2" t="s">
        <v>11</v>
      </c>
      <c r="J2" t="s">
        <v>1264</v>
      </c>
      <c r="K2" t="s">
        <v>218</v>
      </c>
      <c r="L2">
        <f>COUNTIF(G:G,"Y")</f>
        <v>16</v>
      </c>
      <c r="M2" t="s">
        <v>1406</v>
      </c>
      <c r="N2">
        <v>0.14308000000000001</v>
      </c>
    </row>
    <row r="3" spans="1:14" x14ac:dyDescent="0.45">
      <c r="A3" t="s">
        <v>224</v>
      </c>
      <c r="B3" t="s">
        <v>229</v>
      </c>
      <c r="C3">
        <v>0</v>
      </c>
      <c r="D3">
        <v>2</v>
      </c>
      <c r="E3" t="s">
        <v>1349</v>
      </c>
      <c r="F3" t="s">
        <v>174</v>
      </c>
      <c r="G3" t="s">
        <v>174</v>
      </c>
      <c r="H3" t="s">
        <v>174</v>
      </c>
      <c r="I3" t="s">
        <v>174</v>
      </c>
    </row>
    <row r="4" spans="1:14" x14ac:dyDescent="0.45">
      <c r="A4" t="s">
        <v>19</v>
      </c>
      <c r="B4" t="s">
        <v>1400</v>
      </c>
      <c r="C4" t="s">
        <v>17</v>
      </c>
      <c r="D4" t="s">
        <v>16</v>
      </c>
      <c r="E4" t="s">
        <v>15</v>
      </c>
      <c r="F4" t="s">
        <v>14</v>
      </c>
      <c r="G4" t="s">
        <v>13</v>
      </c>
      <c r="H4" t="s">
        <v>12</v>
      </c>
      <c r="I4" t="s">
        <v>11</v>
      </c>
      <c r="J4" t="s">
        <v>1264</v>
      </c>
    </row>
    <row r="5" spans="1:14" x14ac:dyDescent="0.45">
      <c r="A5" t="s">
        <v>224</v>
      </c>
      <c r="B5" t="s">
        <v>229</v>
      </c>
      <c r="C5">
        <v>0</v>
      </c>
      <c r="D5">
        <v>3</v>
      </c>
      <c r="E5" t="s">
        <v>1349</v>
      </c>
      <c r="F5" t="s">
        <v>174</v>
      </c>
      <c r="G5" t="s">
        <v>174</v>
      </c>
      <c r="H5" t="s">
        <v>174</v>
      </c>
      <c r="I5" t="s">
        <v>174</v>
      </c>
    </row>
    <row r="6" spans="1:14" x14ac:dyDescent="0.45">
      <c r="A6" t="s">
        <v>19</v>
      </c>
      <c r="B6" t="s">
        <v>1399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  <c r="J6" t="s">
        <v>1264</v>
      </c>
    </row>
    <row r="7" spans="1:14" x14ac:dyDescent="0.45">
      <c r="A7" t="s">
        <v>224</v>
      </c>
      <c r="B7" t="s">
        <v>115</v>
      </c>
      <c r="C7">
        <v>0</v>
      </c>
      <c r="D7">
        <v>1</v>
      </c>
      <c r="E7" t="s">
        <v>223</v>
      </c>
      <c r="F7" t="s">
        <v>0</v>
      </c>
      <c r="G7" t="s">
        <v>1</v>
      </c>
      <c r="H7" t="s">
        <v>0</v>
      </c>
      <c r="I7" t="s">
        <v>1</v>
      </c>
      <c r="J7">
        <f>SUM(D7/(C7+D7))</f>
        <v>1</v>
      </c>
      <c r="K7" t="s">
        <v>1405</v>
      </c>
    </row>
    <row r="8" spans="1:14" x14ac:dyDescent="0.45">
      <c r="A8" t="s">
        <v>19</v>
      </c>
      <c r="B8" t="s">
        <v>1398</v>
      </c>
      <c r="C8" t="s">
        <v>17</v>
      </c>
      <c r="D8" t="s">
        <v>16</v>
      </c>
      <c r="E8" t="s">
        <v>15</v>
      </c>
      <c r="F8" t="s">
        <v>14</v>
      </c>
      <c r="G8" t="s">
        <v>13</v>
      </c>
      <c r="H8" t="s">
        <v>12</v>
      </c>
      <c r="I8" t="s">
        <v>11</v>
      </c>
      <c r="J8" t="s">
        <v>1264</v>
      </c>
    </row>
    <row r="9" spans="1:14" x14ac:dyDescent="0.45">
      <c r="A9" t="s">
        <v>19</v>
      </c>
      <c r="B9" t="s">
        <v>1397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226</v>
      </c>
      <c r="B10" t="s">
        <v>235</v>
      </c>
      <c r="C10">
        <v>0</v>
      </c>
      <c r="D10">
        <v>2</v>
      </c>
      <c r="E10" t="s">
        <v>1349</v>
      </c>
      <c r="F10" t="s">
        <v>174</v>
      </c>
      <c r="G10" t="s">
        <v>174</v>
      </c>
      <c r="H10" t="s">
        <v>174</v>
      </c>
      <c r="I10" t="s">
        <v>174</v>
      </c>
      <c r="J10" t="s">
        <v>174</v>
      </c>
    </row>
    <row r="11" spans="1:14" x14ac:dyDescent="0.45">
      <c r="A11" t="s">
        <v>224</v>
      </c>
      <c r="B11" t="s">
        <v>229</v>
      </c>
      <c r="C11">
        <v>0</v>
      </c>
      <c r="D11">
        <v>8</v>
      </c>
      <c r="E11" t="s">
        <v>1349</v>
      </c>
      <c r="F11" t="s">
        <v>174</v>
      </c>
      <c r="G11" t="s">
        <v>174</v>
      </c>
      <c r="H11" t="s">
        <v>174</v>
      </c>
      <c r="I11" t="s">
        <v>174</v>
      </c>
    </row>
    <row r="12" spans="1:14" x14ac:dyDescent="0.45">
      <c r="A12" t="s">
        <v>19</v>
      </c>
      <c r="B12" t="s">
        <v>1396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  <c r="J12" t="s">
        <v>1264</v>
      </c>
    </row>
    <row r="13" spans="1:14" x14ac:dyDescent="0.45">
      <c r="A13" t="s">
        <v>224</v>
      </c>
      <c r="B13" t="s">
        <v>115</v>
      </c>
      <c r="C13">
        <v>2</v>
      </c>
      <c r="D13">
        <v>2</v>
      </c>
      <c r="E13" t="s">
        <v>223</v>
      </c>
      <c r="F13" t="s">
        <v>0</v>
      </c>
      <c r="G13" t="s">
        <v>1</v>
      </c>
      <c r="H13" t="s">
        <v>0</v>
      </c>
      <c r="I13" t="s">
        <v>1</v>
      </c>
      <c r="J13">
        <f>SUM(D13/(C13+D13))</f>
        <v>0.5</v>
      </c>
      <c r="K13" t="s">
        <v>1405</v>
      </c>
    </row>
    <row r="14" spans="1:14" x14ac:dyDescent="0.45">
      <c r="A14" t="s">
        <v>19</v>
      </c>
      <c r="B14" t="s">
        <v>1395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  <c r="J14" t="s">
        <v>1264</v>
      </c>
    </row>
    <row r="15" spans="1:14" x14ac:dyDescent="0.45">
      <c r="A15" t="s">
        <v>226</v>
      </c>
      <c r="B15" t="s">
        <v>36</v>
      </c>
      <c r="C15">
        <v>0</v>
      </c>
      <c r="D15">
        <v>1</v>
      </c>
      <c r="E15" t="s">
        <v>58</v>
      </c>
      <c r="F15" t="s">
        <v>1</v>
      </c>
      <c r="G15" t="s">
        <v>0</v>
      </c>
      <c r="H15" t="s">
        <v>1</v>
      </c>
      <c r="I15" t="s">
        <v>0</v>
      </c>
      <c r="J15">
        <f>SUM(D15/(C15+D15))</f>
        <v>1</v>
      </c>
    </row>
    <row r="16" spans="1:14" x14ac:dyDescent="0.45">
      <c r="A16" t="s">
        <v>224</v>
      </c>
      <c r="B16" t="s">
        <v>115</v>
      </c>
      <c r="C16">
        <v>0</v>
      </c>
      <c r="D16">
        <v>1</v>
      </c>
      <c r="E16" t="s">
        <v>223</v>
      </c>
      <c r="F16" t="s">
        <v>0</v>
      </c>
      <c r="G16" t="s">
        <v>1</v>
      </c>
      <c r="H16" t="s">
        <v>0</v>
      </c>
      <c r="I16" t="s">
        <v>1</v>
      </c>
      <c r="J16">
        <f>SUM(D16/(C16+D16))</f>
        <v>1</v>
      </c>
      <c r="K16" t="s">
        <v>1405</v>
      </c>
    </row>
    <row r="17" spans="1:11" x14ac:dyDescent="0.45">
      <c r="A17" t="s">
        <v>19</v>
      </c>
      <c r="B17" t="s">
        <v>1394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  <c r="J17" t="s">
        <v>1264</v>
      </c>
    </row>
    <row r="18" spans="1:11" x14ac:dyDescent="0.45">
      <c r="A18" t="s">
        <v>19</v>
      </c>
      <c r="B18" t="s">
        <v>1393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  <c r="J18" t="s">
        <v>1264</v>
      </c>
    </row>
    <row r="19" spans="1:11" x14ac:dyDescent="0.45">
      <c r="A19" t="s">
        <v>226</v>
      </c>
      <c r="B19" t="s">
        <v>300</v>
      </c>
      <c r="C19">
        <v>0</v>
      </c>
      <c r="D19">
        <v>3</v>
      </c>
      <c r="E19" t="s">
        <v>1349</v>
      </c>
      <c r="F19" t="s">
        <v>174</v>
      </c>
      <c r="G19" t="s">
        <v>174</v>
      </c>
      <c r="H19" t="s">
        <v>174</v>
      </c>
      <c r="I19" t="s">
        <v>174</v>
      </c>
    </row>
    <row r="20" spans="1:11" x14ac:dyDescent="0.45">
      <c r="A20" t="s">
        <v>224</v>
      </c>
      <c r="B20" t="s">
        <v>115</v>
      </c>
      <c r="C20">
        <v>0</v>
      </c>
      <c r="D20">
        <v>1</v>
      </c>
      <c r="E20" t="s">
        <v>223</v>
      </c>
      <c r="F20" t="s">
        <v>0</v>
      </c>
      <c r="G20" t="s">
        <v>1</v>
      </c>
      <c r="H20" t="s">
        <v>0</v>
      </c>
      <c r="I20" t="s">
        <v>1</v>
      </c>
      <c r="J20">
        <f>SUM(D20/(C20+D20))</f>
        <v>1</v>
      </c>
      <c r="K20" t="s">
        <v>1405</v>
      </c>
    </row>
    <row r="21" spans="1:11" x14ac:dyDescent="0.45">
      <c r="A21" t="s">
        <v>19</v>
      </c>
      <c r="B21" t="s">
        <v>1392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  <c r="J21" t="s">
        <v>1264</v>
      </c>
    </row>
    <row r="22" spans="1:11" x14ac:dyDescent="0.45">
      <c r="A22" t="s">
        <v>224</v>
      </c>
      <c r="B22" t="s">
        <v>229</v>
      </c>
      <c r="C22">
        <v>0</v>
      </c>
      <c r="D22">
        <v>7</v>
      </c>
      <c r="E22" t="s">
        <v>1349</v>
      </c>
      <c r="F22" t="s">
        <v>174</v>
      </c>
      <c r="G22" t="s">
        <v>174</v>
      </c>
      <c r="H22" t="s">
        <v>174</v>
      </c>
      <c r="I22" t="s">
        <v>174</v>
      </c>
    </row>
    <row r="23" spans="1:11" x14ac:dyDescent="0.45">
      <c r="A23" t="s">
        <v>19</v>
      </c>
      <c r="B23" t="s">
        <v>1391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  <c r="J23" t="s">
        <v>1264</v>
      </c>
    </row>
    <row r="24" spans="1:11" x14ac:dyDescent="0.45">
      <c r="A24" t="s">
        <v>241</v>
      </c>
      <c r="B24" t="s">
        <v>115</v>
      </c>
      <c r="C24">
        <v>2</v>
      </c>
      <c r="D24">
        <v>2</v>
      </c>
      <c r="E24" t="s">
        <v>114</v>
      </c>
      <c r="F24" t="s">
        <v>0</v>
      </c>
      <c r="G24" t="s">
        <v>1</v>
      </c>
      <c r="H24" t="s">
        <v>0</v>
      </c>
      <c r="I24" t="s">
        <v>0</v>
      </c>
      <c r="J24">
        <f>SUM(D24/(C24+D24))</f>
        <v>0.5</v>
      </c>
    </row>
    <row r="25" spans="1:11" x14ac:dyDescent="0.45">
      <c r="A25" t="s">
        <v>226</v>
      </c>
      <c r="B25" t="s">
        <v>36</v>
      </c>
      <c r="C25">
        <v>3</v>
      </c>
      <c r="D25">
        <v>2</v>
      </c>
      <c r="E25" t="s">
        <v>58</v>
      </c>
      <c r="F25" t="s">
        <v>1</v>
      </c>
      <c r="G25" t="s">
        <v>0</v>
      </c>
      <c r="H25" t="s">
        <v>1</v>
      </c>
      <c r="I25" t="s">
        <v>0</v>
      </c>
      <c r="J25">
        <f>SUM(D25/(C25+D25))</f>
        <v>0.4</v>
      </c>
    </row>
    <row r="26" spans="1:11" x14ac:dyDescent="0.45">
      <c r="A26" t="s">
        <v>19</v>
      </c>
      <c r="B26" t="s">
        <v>1390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  <c r="J26" t="s">
        <v>1264</v>
      </c>
    </row>
    <row r="27" spans="1:11" x14ac:dyDescent="0.45">
      <c r="A27" t="s">
        <v>241</v>
      </c>
      <c r="B27" t="s">
        <v>115</v>
      </c>
      <c r="C27">
        <v>3</v>
      </c>
      <c r="D27">
        <v>2</v>
      </c>
      <c r="E27" t="s">
        <v>114</v>
      </c>
      <c r="F27" t="s">
        <v>0</v>
      </c>
      <c r="G27" t="s">
        <v>1</v>
      </c>
      <c r="H27" t="s">
        <v>0</v>
      </c>
      <c r="I27" t="s">
        <v>0</v>
      </c>
      <c r="J27">
        <f>SUM(D27/(C27+D27))</f>
        <v>0.4</v>
      </c>
    </row>
    <row r="28" spans="1:11" x14ac:dyDescent="0.45">
      <c r="A28" t="s">
        <v>226</v>
      </c>
      <c r="B28" t="s">
        <v>36</v>
      </c>
      <c r="C28">
        <v>3</v>
      </c>
      <c r="D28">
        <v>2</v>
      </c>
      <c r="E28" t="s">
        <v>58</v>
      </c>
      <c r="F28" t="s">
        <v>1</v>
      </c>
      <c r="G28" t="s">
        <v>0</v>
      </c>
      <c r="H28" t="s">
        <v>1</v>
      </c>
      <c r="I28" t="s">
        <v>0</v>
      </c>
      <c r="J28">
        <f>SUM(D28/(C28+D28))</f>
        <v>0.4</v>
      </c>
    </row>
    <row r="29" spans="1:11" x14ac:dyDescent="0.45">
      <c r="A29" t="s">
        <v>224</v>
      </c>
      <c r="B29" t="s">
        <v>229</v>
      </c>
      <c r="C29">
        <v>0</v>
      </c>
      <c r="D29">
        <v>2</v>
      </c>
      <c r="E29" t="s">
        <v>1349</v>
      </c>
      <c r="F29" t="s">
        <v>174</v>
      </c>
      <c r="G29" t="s">
        <v>174</v>
      </c>
      <c r="H29" t="s">
        <v>174</v>
      </c>
      <c r="I29" t="s">
        <v>174</v>
      </c>
    </row>
    <row r="30" spans="1:11" x14ac:dyDescent="0.45">
      <c r="A30" t="s">
        <v>19</v>
      </c>
      <c r="B30" t="s">
        <v>1389</v>
      </c>
      <c r="C30" t="s">
        <v>17</v>
      </c>
      <c r="D30" t="s">
        <v>16</v>
      </c>
      <c r="E30" t="s">
        <v>15</v>
      </c>
      <c r="F30" t="s">
        <v>14</v>
      </c>
      <c r="G30" t="s">
        <v>13</v>
      </c>
      <c r="H30" t="s">
        <v>12</v>
      </c>
      <c r="I30" t="s">
        <v>11</v>
      </c>
      <c r="J30" t="s">
        <v>1264</v>
      </c>
    </row>
    <row r="31" spans="1:11" x14ac:dyDescent="0.45">
      <c r="A31" t="s">
        <v>19</v>
      </c>
      <c r="B31" t="s">
        <v>1388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  <c r="J31" t="s">
        <v>1264</v>
      </c>
    </row>
    <row r="32" spans="1:11" x14ac:dyDescent="0.45">
      <c r="A32" t="s">
        <v>226</v>
      </c>
      <c r="B32" t="s">
        <v>36</v>
      </c>
      <c r="C32">
        <v>1</v>
      </c>
      <c r="D32">
        <v>2</v>
      </c>
      <c r="E32" t="s">
        <v>58</v>
      </c>
      <c r="F32" t="s">
        <v>1</v>
      </c>
      <c r="G32" t="s">
        <v>0</v>
      </c>
      <c r="H32" t="s">
        <v>1</v>
      </c>
      <c r="I32" t="s">
        <v>0</v>
      </c>
      <c r="J32">
        <f>SUM(D32/(C32+D32))</f>
        <v>0.66666666666666663</v>
      </c>
    </row>
    <row r="33" spans="1:11" x14ac:dyDescent="0.45">
      <c r="A33" t="s">
        <v>19</v>
      </c>
      <c r="B33" t="s">
        <v>1387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  <c r="J33" t="s">
        <v>1264</v>
      </c>
    </row>
    <row r="34" spans="1:11" x14ac:dyDescent="0.45">
      <c r="A34" t="s">
        <v>224</v>
      </c>
      <c r="B34" t="s">
        <v>115</v>
      </c>
      <c r="C34">
        <v>1</v>
      </c>
      <c r="D34">
        <v>2</v>
      </c>
      <c r="E34" t="s">
        <v>223</v>
      </c>
      <c r="F34" t="s">
        <v>0</v>
      </c>
      <c r="G34" t="s">
        <v>1</v>
      </c>
      <c r="H34" t="s">
        <v>0</v>
      </c>
      <c r="I34" t="s">
        <v>1</v>
      </c>
      <c r="J34">
        <f>SUM(D34/(C34+D34))</f>
        <v>0.66666666666666663</v>
      </c>
      <c r="K34" t="s">
        <v>1405</v>
      </c>
    </row>
    <row r="35" spans="1:11" x14ac:dyDescent="0.45">
      <c r="A35" t="s">
        <v>19</v>
      </c>
      <c r="B35" t="s">
        <v>1386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  <c r="J35" t="s">
        <v>1264</v>
      </c>
    </row>
    <row r="36" spans="1:11" x14ac:dyDescent="0.45">
      <c r="A36" t="s">
        <v>226</v>
      </c>
      <c r="B36" t="s">
        <v>36</v>
      </c>
      <c r="C36">
        <v>5</v>
      </c>
      <c r="D36">
        <v>2</v>
      </c>
      <c r="E36" t="s">
        <v>58</v>
      </c>
      <c r="F36" t="s">
        <v>1</v>
      </c>
      <c r="G36" t="s">
        <v>0</v>
      </c>
      <c r="H36" t="s">
        <v>1</v>
      </c>
      <c r="I36" t="s">
        <v>0</v>
      </c>
      <c r="J36">
        <f>SUM(D36/(C36+D36))</f>
        <v>0.2857142857142857</v>
      </c>
    </row>
    <row r="37" spans="1:11" x14ac:dyDescent="0.45">
      <c r="A37" t="s">
        <v>226</v>
      </c>
      <c r="B37" t="s">
        <v>235</v>
      </c>
      <c r="C37">
        <v>0</v>
      </c>
      <c r="D37">
        <v>5</v>
      </c>
      <c r="E37" t="s">
        <v>1349</v>
      </c>
      <c r="F37" t="s">
        <v>174</v>
      </c>
      <c r="G37" t="s">
        <v>174</v>
      </c>
      <c r="H37" t="s">
        <v>174</v>
      </c>
      <c r="I37" t="s">
        <v>174</v>
      </c>
    </row>
    <row r="38" spans="1:11" x14ac:dyDescent="0.45">
      <c r="A38" t="s">
        <v>239</v>
      </c>
      <c r="B38" t="s">
        <v>115</v>
      </c>
      <c r="C38">
        <v>1</v>
      </c>
      <c r="D38">
        <v>2</v>
      </c>
      <c r="E38" t="s">
        <v>114</v>
      </c>
      <c r="F38" t="s">
        <v>0</v>
      </c>
      <c r="G38" t="s">
        <v>1</v>
      </c>
      <c r="H38" t="s">
        <v>0</v>
      </c>
      <c r="I38" t="s">
        <v>0</v>
      </c>
      <c r="J38">
        <f>SUM(D38/(C38+D38))</f>
        <v>0.66666666666666663</v>
      </c>
    </row>
    <row r="39" spans="1:11" x14ac:dyDescent="0.45">
      <c r="A39" t="s">
        <v>224</v>
      </c>
      <c r="B39" t="s">
        <v>229</v>
      </c>
      <c r="C39">
        <v>0</v>
      </c>
      <c r="D39">
        <v>4</v>
      </c>
      <c r="E39" t="s">
        <v>1349</v>
      </c>
      <c r="F39" t="s">
        <v>174</v>
      </c>
      <c r="G39" t="s">
        <v>174</v>
      </c>
      <c r="H39" t="s">
        <v>174</v>
      </c>
      <c r="I39" t="s">
        <v>174</v>
      </c>
    </row>
    <row r="40" spans="1:11" x14ac:dyDescent="0.45">
      <c r="A40" t="s">
        <v>19</v>
      </c>
      <c r="B40" t="s">
        <v>1385</v>
      </c>
      <c r="C40" t="s">
        <v>17</v>
      </c>
      <c r="D40" t="s">
        <v>16</v>
      </c>
      <c r="E40" t="s">
        <v>15</v>
      </c>
      <c r="F40" t="s">
        <v>14</v>
      </c>
      <c r="G40" t="s">
        <v>13</v>
      </c>
      <c r="H40" t="s">
        <v>12</v>
      </c>
      <c r="I40" t="s">
        <v>11</v>
      </c>
      <c r="J40" t="s">
        <v>1264</v>
      </c>
    </row>
    <row r="41" spans="1:11" x14ac:dyDescent="0.45">
      <c r="A41" t="s">
        <v>224</v>
      </c>
      <c r="B41" t="s">
        <v>229</v>
      </c>
      <c r="C41">
        <v>0</v>
      </c>
      <c r="D41">
        <v>3</v>
      </c>
      <c r="E41" t="s">
        <v>1349</v>
      </c>
      <c r="F41" t="s">
        <v>174</v>
      </c>
      <c r="G41" t="s">
        <v>174</v>
      </c>
      <c r="H41" t="s">
        <v>174</v>
      </c>
      <c r="I41" t="s">
        <v>174</v>
      </c>
    </row>
    <row r="42" spans="1:11" x14ac:dyDescent="0.45">
      <c r="A42" t="s">
        <v>19</v>
      </c>
      <c r="B42" t="s">
        <v>1383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  <c r="J42" t="s">
        <v>1264</v>
      </c>
    </row>
    <row r="43" spans="1:11" x14ac:dyDescent="0.45">
      <c r="A43" t="s">
        <v>226</v>
      </c>
      <c r="B43" t="s">
        <v>36</v>
      </c>
      <c r="C43">
        <v>3</v>
      </c>
      <c r="D43">
        <v>2</v>
      </c>
      <c r="E43" t="s">
        <v>58</v>
      </c>
      <c r="F43" t="s">
        <v>1</v>
      </c>
      <c r="G43" t="s">
        <v>0</v>
      </c>
      <c r="H43" t="s">
        <v>1</v>
      </c>
      <c r="I43" t="s">
        <v>0</v>
      </c>
      <c r="J43">
        <f>SUM(D43/(C43+D43))</f>
        <v>0.4</v>
      </c>
    </row>
    <row r="44" spans="1:11" x14ac:dyDescent="0.45">
      <c r="A44" t="s">
        <v>226</v>
      </c>
      <c r="B44" t="s">
        <v>235</v>
      </c>
      <c r="C44">
        <v>0</v>
      </c>
      <c r="D44">
        <v>3</v>
      </c>
      <c r="E44" t="s">
        <v>1349</v>
      </c>
      <c r="F44" t="s">
        <v>174</v>
      </c>
      <c r="G44" t="s">
        <v>174</v>
      </c>
      <c r="H44" t="s">
        <v>174</v>
      </c>
      <c r="I44" t="s">
        <v>174</v>
      </c>
    </row>
    <row r="45" spans="1:11" x14ac:dyDescent="0.45">
      <c r="A45" t="s">
        <v>238</v>
      </c>
      <c r="B45" t="s">
        <v>115</v>
      </c>
      <c r="C45">
        <v>3</v>
      </c>
      <c r="D45">
        <v>2</v>
      </c>
      <c r="E45" t="s">
        <v>114</v>
      </c>
      <c r="F45" t="s">
        <v>0</v>
      </c>
      <c r="G45" t="s">
        <v>1</v>
      </c>
      <c r="H45" t="s">
        <v>0</v>
      </c>
      <c r="I45" t="s">
        <v>0</v>
      </c>
      <c r="J45">
        <f>SUM(D45/(C45+D45))</f>
        <v>0.4</v>
      </c>
    </row>
    <row r="46" spans="1:11" x14ac:dyDescent="0.45">
      <c r="A46" t="s">
        <v>224</v>
      </c>
      <c r="B46" t="s">
        <v>229</v>
      </c>
      <c r="C46">
        <v>0</v>
      </c>
      <c r="D46">
        <v>3</v>
      </c>
      <c r="E46" t="s">
        <v>1349</v>
      </c>
      <c r="F46" t="s">
        <v>174</v>
      </c>
      <c r="G46" t="s">
        <v>174</v>
      </c>
      <c r="H46" t="s">
        <v>174</v>
      </c>
      <c r="I46" t="s">
        <v>174</v>
      </c>
    </row>
    <row r="47" spans="1:11" x14ac:dyDescent="0.45">
      <c r="A47" t="s">
        <v>19</v>
      </c>
      <c r="B47" t="s">
        <v>1382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  <c r="J47" t="s">
        <v>1264</v>
      </c>
    </row>
    <row r="48" spans="1:11" x14ac:dyDescent="0.45">
      <c r="A48" t="s">
        <v>224</v>
      </c>
      <c r="B48" t="s">
        <v>229</v>
      </c>
      <c r="C48">
        <v>0</v>
      </c>
      <c r="D48">
        <v>3</v>
      </c>
      <c r="E48" t="s">
        <v>1349</v>
      </c>
      <c r="F48" t="s">
        <v>174</v>
      </c>
      <c r="G48" t="s">
        <v>174</v>
      </c>
      <c r="H48" t="s">
        <v>174</v>
      </c>
      <c r="I48" t="s">
        <v>174</v>
      </c>
    </row>
    <row r="49" spans="1:10" x14ac:dyDescent="0.45">
      <c r="A49" t="s">
        <v>19</v>
      </c>
      <c r="B49" t="s">
        <v>1381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  <c r="J49" t="s">
        <v>1264</v>
      </c>
    </row>
    <row r="50" spans="1:10" x14ac:dyDescent="0.45">
      <c r="A50" t="s">
        <v>224</v>
      </c>
      <c r="B50" t="s">
        <v>229</v>
      </c>
      <c r="C50">
        <v>0</v>
      </c>
      <c r="D50">
        <v>3</v>
      </c>
      <c r="E50" t="s">
        <v>1349</v>
      </c>
      <c r="F50" t="s">
        <v>174</v>
      </c>
      <c r="G50" t="s">
        <v>174</v>
      </c>
      <c r="H50" t="s">
        <v>174</v>
      </c>
      <c r="I50" t="s">
        <v>174</v>
      </c>
    </row>
    <row r="51" spans="1:10" x14ac:dyDescent="0.45">
      <c r="A51" t="s">
        <v>19</v>
      </c>
      <c r="B51" t="s">
        <v>1380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0" x14ac:dyDescent="0.45">
      <c r="A52" t="s">
        <v>226</v>
      </c>
      <c r="B52" t="s">
        <v>36</v>
      </c>
      <c r="C52">
        <v>0</v>
      </c>
      <c r="D52">
        <v>1</v>
      </c>
      <c r="E52" t="s">
        <v>58</v>
      </c>
      <c r="F52" t="s">
        <v>1</v>
      </c>
      <c r="G52" t="s">
        <v>0</v>
      </c>
      <c r="H52" t="s">
        <v>1</v>
      </c>
      <c r="I52" t="s">
        <v>0</v>
      </c>
      <c r="J52">
        <f>SUM(D52/(C52+D52))</f>
        <v>1</v>
      </c>
    </row>
    <row r="53" spans="1:10" x14ac:dyDescent="0.45">
      <c r="A53" t="s">
        <v>299</v>
      </c>
      <c r="B53" t="s">
        <v>115</v>
      </c>
      <c r="C53">
        <v>0</v>
      </c>
      <c r="D53">
        <v>1</v>
      </c>
      <c r="E53" t="s">
        <v>114</v>
      </c>
      <c r="F53" t="s">
        <v>0</v>
      </c>
      <c r="G53" t="s">
        <v>1</v>
      </c>
      <c r="H53" t="s">
        <v>0</v>
      </c>
      <c r="I53" t="s">
        <v>0</v>
      </c>
      <c r="J53">
        <f>SUM(D53/(C53+D53))</f>
        <v>1</v>
      </c>
    </row>
    <row r="54" spans="1:10" x14ac:dyDescent="0.45">
      <c r="A54" t="s">
        <v>19</v>
      </c>
      <c r="B54" t="s">
        <v>1379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  <c r="J54" t="s">
        <v>1264</v>
      </c>
    </row>
    <row r="55" spans="1:10" x14ac:dyDescent="0.45">
      <c r="A55" t="s">
        <v>224</v>
      </c>
      <c r="B55" t="s">
        <v>229</v>
      </c>
      <c r="C55">
        <v>0</v>
      </c>
      <c r="D55">
        <v>5</v>
      </c>
      <c r="E55" t="s">
        <v>1349</v>
      </c>
      <c r="F55" t="s">
        <v>174</v>
      </c>
      <c r="G55" t="s">
        <v>174</v>
      </c>
      <c r="H55" t="s">
        <v>174</v>
      </c>
      <c r="I55" t="s">
        <v>174</v>
      </c>
    </row>
    <row r="56" spans="1:10" x14ac:dyDescent="0.45">
      <c r="A56" t="s">
        <v>19</v>
      </c>
      <c r="B56" t="s">
        <v>1378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  <c r="J56" t="s">
        <v>1264</v>
      </c>
    </row>
    <row r="57" spans="1:10" x14ac:dyDescent="0.45">
      <c r="A57" t="s">
        <v>224</v>
      </c>
      <c r="B57" t="s">
        <v>229</v>
      </c>
      <c r="C57">
        <v>0</v>
      </c>
      <c r="D57">
        <v>4</v>
      </c>
      <c r="E57" t="s">
        <v>1349</v>
      </c>
      <c r="F57" t="s">
        <v>174</v>
      </c>
      <c r="G57" t="s">
        <v>174</v>
      </c>
      <c r="H57" t="s">
        <v>174</v>
      </c>
      <c r="I57" t="s">
        <v>174</v>
      </c>
    </row>
    <row r="58" spans="1:10" x14ac:dyDescent="0.45">
      <c r="A58" t="s">
        <v>19</v>
      </c>
      <c r="B58" t="s">
        <v>1377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  <c r="J58" t="s">
        <v>1264</v>
      </c>
    </row>
    <row r="59" spans="1:10" x14ac:dyDescent="0.45">
      <c r="A59" t="s">
        <v>241</v>
      </c>
      <c r="B59" t="s">
        <v>115</v>
      </c>
      <c r="C59">
        <v>4</v>
      </c>
      <c r="D59">
        <v>2</v>
      </c>
      <c r="E59" t="s">
        <v>114</v>
      </c>
      <c r="F59" t="s">
        <v>0</v>
      </c>
      <c r="G59" t="s">
        <v>1</v>
      </c>
      <c r="H59" t="s">
        <v>0</v>
      </c>
      <c r="I59" t="s">
        <v>0</v>
      </c>
      <c r="J59">
        <f>SUM(D59/(C59+D59))</f>
        <v>0.33333333333333331</v>
      </c>
    </row>
    <row r="60" spans="1:10" x14ac:dyDescent="0.45">
      <c r="A60" t="s">
        <v>226</v>
      </c>
      <c r="B60" t="s">
        <v>36</v>
      </c>
      <c r="C60">
        <v>2</v>
      </c>
      <c r="D60">
        <v>3</v>
      </c>
      <c r="E60" t="s">
        <v>58</v>
      </c>
      <c r="F60" t="s">
        <v>1</v>
      </c>
      <c r="G60" t="s">
        <v>0</v>
      </c>
      <c r="H60" t="s">
        <v>1</v>
      </c>
      <c r="I60" t="s">
        <v>0</v>
      </c>
      <c r="J60">
        <f>SUM(D60/(C60+D60))</f>
        <v>0.6</v>
      </c>
    </row>
    <row r="61" spans="1:10" x14ac:dyDescent="0.45">
      <c r="A61" t="s">
        <v>226</v>
      </c>
      <c r="B61" t="s">
        <v>231</v>
      </c>
      <c r="C61">
        <v>1</v>
      </c>
      <c r="D61">
        <v>2</v>
      </c>
      <c r="E61" t="s">
        <v>1349</v>
      </c>
      <c r="F61" t="s">
        <v>174</v>
      </c>
      <c r="G61" t="s">
        <v>174</v>
      </c>
      <c r="H61" t="s">
        <v>174</v>
      </c>
      <c r="I61" t="s">
        <v>174</v>
      </c>
    </row>
    <row r="62" spans="1:10" x14ac:dyDescent="0.45">
      <c r="A62" t="s">
        <v>224</v>
      </c>
      <c r="B62" t="s">
        <v>229</v>
      </c>
      <c r="C62">
        <v>0</v>
      </c>
      <c r="D62">
        <v>3</v>
      </c>
      <c r="E62" t="s">
        <v>1349</v>
      </c>
      <c r="F62" t="s">
        <v>174</v>
      </c>
      <c r="G62" t="s">
        <v>174</v>
      </c>
      <c r="H62" t="s">
        <v>174</v>
      </c>
      <c r="I62" t="s">
        <v>174</v>
      </c>
    </row>
    <row r="63" spans="1:10" x14ac:dyDescent="0.45">
      <c r="A63" t="s">
        <v>19</v>
      </c>
      <c r="B63" t="s">
        <v>1376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  <c r="J63" t="s">
        <v>1264</v>
      </c>
    </row>
    <row r="64" spans="1:10" x14ac:dyDescent="0.45">
      <c r="A64" t="s">
        <v>19</v>
      </c>
      <c r="B64" t="s">
        <v>1374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  <c r="J64" t="s">
        <v>1264</v>
      </c>
    </row>
    <row r="65" spans="1:11" x14ac:dyDescent="0.45">
      <c r="A65" t="s">
        <v>224</v>
      </c>
      <c r="B65" t="s">
        <v>229</v>
      </c>
      <c r="C65">
        <v>0</v>
      </c>
      <c r="D65">
        <v>3</v>
      </c>
      <c r="E65" t="s">
        <v>1349</v>
      </c>
      <c r="F65" t="s">
        <v>174</v>
      </c>
      <c r="G65" t="s">
        <v>174</v>
      </c>
      <c r="H65" t="s">
        <v>174</v>
      </c>
      <c r="I65" t="s">
        <v>174</v>
      </c>
    </row>
    <row r="66" spans="1:11" x14ac:dyDescent="0.45">
      <c r="A66" t="s">
        <v>19</v>
      </c>
      <c r="B66" t="s">
        <v>1373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  <c r="J66" t="s">
        <v>1264</v>
      </c>
    </row>
    <row r="67" spans="1:11" x14ac:dyDescent="0.45">
      <c r="A67" t="s">
        <v>224</v>
      </c>
      <c r="B67" t="s">
        <v>229</v>
      </c>
      <c r="C67">
        <v>0</v>
      </c>
      <c r="D67">
        <v>3</v>
      </c>
      <c r="E67" t="s">
        <v>1349</v>
      </c>
      <c r="F67" t="s">
        <v>174</v>
      </c>
      <c r="G67" t="s">
        <v>174</v>
      </c>
      <c r="H67" t="s">
        <v>174</v>
      </c>
      <c r="I67" t="s">
        <v>174</v>
      </c>
    </row>
    <row r="68" spans="1:11" x14ac:dyDescent="0.45">
      <c r="A68" t="s">
        <v>19</v>
      </c>
      <c r="B68" t="s">
        <v>1372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1" x14ac:dyDescent="0.45">
      <c r="A69" t="s">
        <v>224</v>
      </c>
      <c r="B69" t="s">
        <v>229</v>
      </c>
      <c r="C69">
        <v>0</v>
      </c>
      <c r="D69">
        <v>5</v>
      </c>
      <c r="E69" t="s">
        <v>1349</v>
      </c>
      <c r="F69" t="s">
        <v>174</v>
      </c>
      <c r="G69" t="s">
        <v>174</v>
      </c>
      <c r="H69" t="s">
        <v>174</v>
      </c>
      <c r="I69" t="s">
        <v>174</v>
      </c>
    </row>
    <row r="70" spans="1:11" x14ac:dyDescent="0.45">
      <c r="A70" t="s">
        <v>19</v>
      </c>
      <c r="B70" t="s">
        <v>1371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  <c r="J70" t="s">
        <v>1264</v>
      </c>
    </row>
    <row r="71" spans="1:11" x14ac:dyDescent="0.45">
      <c r="A71" t="s">
        <v>224</v>
      </c>
      <c r="B71" t="s">
        <v>115</v>
      </c>
      <c r="C71">
        <v>0</v>
      </c>
      <c r="D71">
        <v>1</v>
      </c>
      <c r="E71" t="s">
        <v>223</v>
      </c>
      <c r="F71" t="s">
        <v>0</v>
      </c>
      <c r="G71" t="s">
        <v>1</v>
      </c>
      <c r="H71" t="s">
        <v>0</v>
      </c>
      <c r="I71" t="s">
        <v>1</v>
      </c>
      <c r="J71">
        <f>SUM(D71/(C71+D71))</f>
        <v>1</v>
      </c>
      <c r="K71" t="s">
        <v>1405</v>
      </c>
    </row>
    <row r="72" spans="1:11" x14ac:dyDescent="0.45">
      <c r="A72" t="s">
        <v>19</v>
      </c>
      <c r="B72" t="s">
        <v>1370</v>
      </c>
      <c r="C72" t="s">
        <v>17</v>
      </c>
      <c r="D72" t="s">
        <v>16</v>
      </c>
      <c r="E72" t="s">
        <v>15</v>
      </c>
      <c r="F72" t="s">
        <v>14</v>
      </c>
      <c r="G72" t="s">
        <v>13</v>
      </c>
      <c r="H72" t="s">
        <v>12</v>
      </c>
      <c r="I72" t="s">
        <v>11</v>
      </c>
      <c r="J72" t="s">
        <v>1264</v>
      </c>
    </row>
    <row r="73" spans="1:11" x14ac:dyDescent="0.45">
      <c r="A73" t="s">
        <v>224</v>
      </c>
      <c r="B73" t="s">
        <v>229</v>
      </c>
      <c r="C73">
        <v>0</v>
      </c>
      <c r="D73">
        <v>6</v>
      </c>
      <c r="E73" t="s">
        <v>1349</v>
      </c>
      <c r="F73" t="s">
        <v>174</v>
      </c>
      <c r="G73" t="s">
        <v>174</v>
      </c>
      <c r="H73" t="s">
        <v>174</v>
      </c>
      <c r="I73" t="s">
        <v>174</v>
      </c>
    </row>
    <row r="74" spans="1:11" x14ac:dyDescent="0.45">
      <c r="A74" t="s">
        <v>19</v>
      </c>
      <c r="B74" t="s">
        <v>1369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  <c r="J74" t="s">
        <v>1264</v>
      </c>
    </row>
    <row r="75" spans="1:11" x14ac:dyDescent="0.45">
      <c r="A75" t="s">
        <v>241</v>
      </c>
      <c r="B75" t="s">
        <v>115</v>
      </c>
      <c r="C75">
        <v>1</v>
      </c>
      <c r="D75">
        <v>2</v>
      </c>
      <c r="E75" t="s">
        <v>114</v>
      </c>
      <c r="F75" t="s">
        <v>0</v>
      </c>
      <c r="G75" t="s">
        <v>1</v>
      </c>
      <c r="H75" t="s">
        <v>0</v>
      </c>
      <c r="I75" t="s">
        <v>0</v>
      </c>
      <c r="J75">
        <f>SUM(D75/(C75+D75))</f>
        <v>0.66666666666666663</v>
      </c>
    </row>
    <row r="76" spans="1:11" x14ac:dyDescent="0.45">
      <c r="A76" t="s">
        <v>226</v>
      </c>
      <c r="B76" t="s">
        <v>36</v>
      </c>
      <c r="C76">
        <v>1</v>
      </c>
      <c r="D76">
        <v>2</v>
      </c>
      <c r="E76" t="s">
        <v>58</v>
      </c>
      <c r="F76" t="s">
        <v>1</v>
      </c>
      <c r="G76" t="s">
        <v>0</v>
      </c>
      <c r="H76" t="s">
        <v>1</v>
      </c>
      <c r="I76" t="s">
        <v>0</v>
      </c>
      <c r="J76">
        <f>SUM(D76/(C76+D76))</f>
        <v>0.66666666666666663</v>
      </c>
    </row>
    <row r="77" spans="1:11" x14ac:dyDescent="0.45">
      <c r="A77" t="s">
        <v>224</v>
      </c>
      <c r="B77" t="s">
        <v>229</v>
      </c>
      <c r="C77">
        <v>0</v>
      </c>
      <c r="D77">
        <v>4</v>
      </c>
      <c r="E77" t="s">
        <v>1349</v>
      </c>
      <c r="F77" t="s">
        <v>174</v>
      </c>
      <c r="G77" t="s">
        <v>174</v>
      </c>
      <c r="H77" t="s">
        <v>174</v>
      </c>
      <c r="I77" t="s">
        <v>174</v>
      </c>
    </row>
    <row r="78" spans="1:11" x14ac:dyDescent="0.45">
      <c r="A78" t="s">
        <v>19</v>
      </c>
      <c r="B78" t="s">
        <v>1368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  <c r="J78" t="s">
        <v>1264</v>
      </c>
    </row>
    <row r="79" spans="1:11" x14ac:dyDescent="0.45">
      <c r="A79" t="s">
        <v>224</v>
      </c>
      <c r="B79" t="s">
        <v>229</v>
      </c>
      <c r="C79">
        <v>0</v>
      </c>
      <c r="D79">
        <v>1</v>
      </c>
      <c r="E79" t="s">
        <v>1349</v>
      </c>
      <c r="F79" t="s">
        <v>174</v>
      </c>
      <c r="G79" t="s">
        <v>174</v>
      </c>
      <c r="H79" t="s">
        <v>174</v>
      </c>
      <c r="I79" t="s">
        <v>174</v>
      </c>
    </row>
    <row r="80" spans="1:11" x14ac:dyDescent="0.45">
      <c r="A80" t="s">
        <v>19</v>
      </c>
      <c r="B80" t="s">
        <v>1366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  <c r="J80" t="s">
        <v>1264</v>
      </c>
    </row>
    <row r="81" spans="1:10" x14ac:dyDescent="0.45">
      <c r="A81" t="s">
        <v>226</v>
      </c>
      <c r="B81" t="s">
        <v>235</v>
      </c>
      <c r="C81">
        <v>0</v>
      </c>
      <c r="D81">
        <v>2</v>
      </c>
      <c r="E81" t="s">
        <v>1349</v>
      </c>
      <c r="F81" t="s">
        <v>174</v>
      </c>
      <c r="G81" t="s">
        <v>174</v>
      </c>
      <c r="H81" t="s">
        <v>174</v>
      </c>
      <c r="I81" t="s">
        <v>174</v>
      </c>
    </row>
    <row r="82" spans="1:10" x14ac:dyDescent="0.45">
      <c r="A82" t="s">
        <v>19</v>
      </c>
      <c r="B82" t="s">
        <v>1365</v>
      </c>
      <c r="C82" t="s">
        <v>17</v>
      </c>
      <c r="D82" t="s">
        <v>16</v>
      </c>
      <c r="E82" t="s">
        <v>15</v>
      </c>
      <c r="F82" t="s">
        <v>14</v>
      </c>
      <c r="G82" t="s">
        <v>13</v>
      </c>
      <c r="H82" t="s">
        <v>12</v>
      </c>
      <c r="I82" t="s">
        <v>11</v>
      </c>
      <c r="J82" t="s">
        <v>1264</v>
      </c>
    </row>
    <row r="83" spans="1:10" x14ac:dyDescent="0.45">
      <c r="A83" t="s">
        <v>226</v>
      </c>
      <c r="B83" t="s">
        <v>235</v>
      </c>
      <c r="C83">
        <v>0</v>
      </c>
      <c r="D83">
        <v>4</v>
      </c>
      <c r="E83" t="s">
        <v>1349</v>
      </c>
      <c r="F83" t="s">
        <v>174</v>
      </c>
      <c r="G83" t="s">
        <v>174</v>
      </c>
      <c r="H83" t="s">
        <v>174</v>
      </c>
      <c r="I83" t="s">
        <v>174</v>
      </c>
    </row>
    <row r="84" spans="1:10" x14ac:dyDescent="0.45">
      <c r="A84" t="s">
        <v>224</v>
      </c>
      <c r="B84" t="s">
        <v>229</v>
      </c>
      <c r="C84">
        <v>0</v>
      </c>
      <c r="D84">
        <v>5</v>
      </c>
      <c r="E84" t="s">
        <v>1349</v>
      </c>
      <c r="F84" t="s">
        <v>174</v>
      </c>
      <c r="G84" t="s">
        <v>174</v>
      </c>
      <c r="H84" t="s">
        <v>174</v>
      </c>
      <c r="I84" t="s">
        <v>174</v>
      </c>
    </row>
    <row r="85" spans="1:10" x14ac:dyDescent="0.45">
      <c r="A85" t="s">
        <v>19</v>
      </c>
      <c r="B85" t="s">
        <v>1363</v>
      </c>
      <c r="C85" t="s">
        <v>17</v>
      </c>
      <c r="D85" t="s">
        <v>16</v>
      </c>
      <c r="E85" t="s">
        <v>15</v>
      </c>
      <c r="F85" t="s">
        <v>14</v>
      </c>
      <c r="G85" t="s">
        <v>13</v>
      </c>
      <c r="H85" t="s">
        <v>12</v>
      </c>
      <c r="I85" t="s">
        <v>11</v>
      </c>
      <c r="J85" t="s">
        <v>1264</v>
      </c>
    </row>
    <row r="86" spans="1:10" x14ac:dyDescent="0.45">
      <c r="A86" t="s">
        <v>224</v>
      </c>
      <c r="B86" t="s">
        <v>229</v>
      </c>
      <c r="C86">
        <v>0</v>
      </c>
      <c r="D86">
        <v>4</v>
      </c>
      <c r="E86" t="s">
        <v>1349</v>
      </c>
      <c r="F86" t="s">
        <v>174</v>
      </c>
      <c r="G86" t="s">
        <v>174</v>
      </c>
      <c r="H86" t="s">
        <v>174</v>
      </c>
      <c r="I86" t="s">
        <v>174</v>
      </c>
    </row>
    <row r="87" spans="1:10" x14ac:dyDescent="0.45">
      <c r="A87" t="s">
        <v>19</v>
      </c>
      <c r="B87" t="s">
        <v>1362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  <c r="J87" t="s">
        <v>1264</v>
      </c>
    </row>
    <row r="88" spans="1:10" x14ac:dyDescent="0.45">
      <c r="A88" t="s">
        <v>224</v>
      </c>
      <c r="B88" t="s">
        <v>229</v>
      </c>
      <c r="C88">
        <v>0</v>
      </c>
      <c r="D88">
        <v>4</v>
      </c>
      <c r="E88" t="s">
        <v>1349</v>
      </c>
      <c r="F88" t="s">
        <v>174</v>
      </c>
      <c r="G88" t="s">
        <v>174</v>
      </c>
      <c r="H88" t="s">
        <v>174</v>
      </c>
      <c r="I88" t="s">
        <v>174</v>
      </c>
    </row>
    <row r="89" spans="1:10" x14ac:dyDescent="0.45">
      <c r="A89" t="s">
        <v>19</v>
      </c>
      <c r="B89" t="s">
        <v>1361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  <c r="J89" t="s">
        <v>1264</v>
      </c>
    </row>
    <row r="90" spans="1:10" x14ac:dyDescent="0.45">
      <c r="A90" t="s">
        <v>241</v>
      </c>
      <c r="B90" t="s">
        <v>115</v>
      </c>
      <c r="C90">
        <v>1</v>
      </c>
      <c r="D90">
        <v>2</v>
      </c>
      <c r="E90" t="s">
        <v>114</v>
      </c>
      <c r="F90" t="s">
        <v>0</v>
      </c>
      <c r="G90" t="s">
        <v>1</v>
      </c>
      <c r="H90" t="s">
        <v>0</v>
      </c>
      <c r="I90" t="s">
        <v>0</v>
      </c>
      <c r="J90">
        <f>SUM(D90/(C90+D90))</f>
        <v>0.66666666666666663</v>
      </c>
    </row>
    <row r="91" spans="1:10" x14ac:dyDescent="0.45">
      <c r="A91" t="s">
        <v>226</v>
      </c>
      <c r="B91" t="s">
        <v>36</v>
      </c>
      <c r="C91">
        <v>2</v>
      </c>
      <c r="D91">
        <v>2</v>
      </c>
      <c r="E91" t="s">
        <v>58</v>
      </c>
      <c r="F91" t="s">
        <v>1</v>
      </c>
      <c r="G91" t="s">
        <v>0</v>
      </c>
      <c r="H91" t="s">
        <v>1</v>
      </c>
      <c r="I91" t="s">
        <v>0</v>
      </c>
      <c r="J91">
        <f>SUM(D91/(C91+D91))</f>
        <v>0.5</v>
      </c>
    </row>
    <row r="92" spans="1:10" x14ac:dyDescent="0.45">
      <c r="A92" t="s">
        <v>224</v>
      </c>
      <c r="B92" t="s">
        <v>229</v>
      </c>
      <c r="C92">
        <v>0</v>
      </c>
      <c r="D92">
        <v>9</v>
      </c>
      <c r="E92" t="s">
        <v>1349</v>
      </c>
      <c r="F92" t="s">
        <v>174</v>
      </c>
      <c r="G92" t="s">
        <v>174</v>
      </c>
      <c r="H92" t="s">
        <v>174</v>
      </c>
      <c r="I92" t="s">
        <v>174</v>
      </c>
    </row>
    <row r="93" spans="1:10" x14ac:dyDescent="0.45">
      <c r="A93" t="s">
        <v>19</v>
      </c>
      <c r="B93" t="s">
        <v>1360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  <c r="J93" t="s">
        <v>1264</v>
      </c>
    </row>
    <row r="94" spans="1:10" x14ac:dyDescent="0.45">
      <c r="A94" t="s">
        <v>224</v>
      </c>
      <c r="B94" t="s">
        <v>229</v>
      </c>
      <c r="C94">
        <v>0</v>
      </c>
      <c r="D94">
        <v>4</v>
      </c>
      <c r="E94" t="s">
        <v>1349</v>
      </c>
      <c r="F94" t="s">
        <v>174</v>
      </c>
      <c r="G94" t="s">
        <v>174</v>
      </c>
      <c r="H94" t="s">
        <v>174</v>
      </c>
      <c r="I94" t="s">
        <v>174</v>
      </c>
    </row>
    <row r="95" spans="1:10" x14ac:dyDescent="0.45">
      <c r="A95" t="s">
        <v>19</v>
      </c>
      <c r="B95" t="s">
        <v>1359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  <c r="J95" t="s">
        <v>1264</v>
      </c>
    </row>
    <row r="96" spans="1:10" x14ac:dyDescent="0.45">
      <c r="A96" t="s">
        <v>19</v>
      </c>
      <c r="B96" t="s">
        <v>1358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  <c r="J96" t="s">
        <v>1264</v>
      </c>
    </row>
    <row r="97" spans="1:11" x14ac:dyDescent="0.45">
      <c r="A97" t="s">
        <v>239</v>
      </c>
      <c r="B97" t="s">
        <v>115</v>
      </c>
      <c r="C97">
        <v>4</v>
      </c>
      <c r="D97">
        <v>2</v>
      </c>
      <c r="E97" t="s">
        <v>114</v>
      </c>
      <c r="F97" t="s">
        <v>0</v>
      </c>
      <c r="G97" t="s">
        <v>1</v>
      </c>
      <c r="H97" t="s">
        <v>0</v>
      </c>
      <c r="I97" t="s">
        <v>0</v>
      </c>
      <c r="J97">
        <f>SUM(D97/(C97+D97))</f>
        <v>0.33333333333333331</v>
      </c>
    </row>
    <row r="98" spans="1:11" x14ac:dyDescent="0.45">
      <c r="A98" t="s">
        <v>19</v>
      </c>
      <c r="B98" t="s">
        <v>1357</v>
      </c>
      <c r="C98" t="s">
        <v>17</v>
      </c>
      <c r="D98" t="s">
        <v>16</v>
      </c>
      <c r="E98" t="s">
        <v>15</v>
      </c>
      <c r="F98" t="s">
        <v>14</v>
      </c>
      <c r="G98" t="s">
        <v>13</v>
      </c>
      <c r="H98" t="s">
        <v>12</v>
      </c>
      <c r="I98" t="s">
        <v>11</v>
      </c>
      <c r="J98" t="s">
        <v>1264</v>
      </c>
    </row>
    <row r="99" spans="1:11" x14ac:dyDescent="0.45">
      <c r="A99" t="s">
        <v>19</v>
      </c>
      <c r="B99" t="s">
        <v>1356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  <c r="J99" t="s">
        <v>1264</v>
      </c>
    </row>
    <row r="100" spans="1:11" x14ac:dyDescent="0.45">
      <c r="A100" t="s">
        <v>224</v>
      </c>
      <c r="B100" t="s">
        <v>115</v>
      </c>
      <c r="C100">
        <v>0</v>
      </c>
      <c r="D100">
        <v>1</v>
      </c>
      <c r="E100" t="s">
        <v>223</v>
      </c>
      <c r="F100" t="s">
        <v>0</v>
      </c>
      <c r="G100" t="s">
        <v>1</v>
      </c>
      <c r="H100" t="s">
        <v>0</v>
      </c>
      <c r="I100" t="s">
        <v>1</v>
      </c>
      <c r="J100">
        <f>SUM(D100/(C100+D100))</f>
        <v>1</v>
      </c>
      <c r="K100" t="s">
        <v>1405</v>
      </c>
    </row>
    <row r="101" spans="1:11" x14ac:dyDescent="0.45">
      <c r="A101" t="s">
        <v>19</v>
      </c>
      <c r="B101" t="s">
        <v>1355</v>
      </c>
      <c r="C101" t="s">
        <v>17</v>
      </c>
      <c r="D101" t="s">
        <v>16</v>
      </c>
      <c r="E101" t="s">
        <v>15</v>
      </c>
      <c r="F101" t="s">
        <v>14</v>
      </c>
      <c r="G101" t="s">
        <v>13</v>
      </c>
      <c r="H101" t="s">
        <v>12</v>
      </c>
      <c r="I101" t="s">
        <v>11</v>
      </c>
      <c r="J101" t="s">
        <v>1264</v>
      </c>
    </row>
    <row r="102" spans="1:11" x14ac:dyDescent="0.45">
      <c r="A102" t="s">
        <v>224</v>
      </c>
      <c r="B102" t="s">
        <v>229</v>
      </c>
      <c r="C102">
        <v>0</v>
      </c>
      <c r="D102">
        <v>6</v>
      </c>
      <c r="E102" t="s">
        <v>1349</v>
      </c>
      <c r="F102" t="s">
        <v>174</v>
      </c>
      <c r="G102" t="s">
        <v>174</v>
      </c>
      <c r="H102" t="s">
        <v>174</v>
      </c>
      <c r="I102" t="s">
        <v>174</v>
      </c>
    </row>
    <row r="103" spans="1:11" x14ac:dyDescent="0.45">
      <c r="A103" t="s">
        <v>19</v>
      </c>
      <c r="B103" t="s">
        <v>1354</v>
      </c>
      <c r="C103" t="s">
        <v>17</v>
      </c>
      <c r="D103" t="s">
        <v>16</v>
      </c>
      <c r="E103" t="s">
        <v>15</v>
      </c>
      <c r="F103" t="s">
        <v>14</v>
      </c>
      <c r="G103" t="s">
        <v>13</v>
      </c>
      <c r="H103" t="s">
        <v>12</v>
      </c>
      <c r="I103" t="s">
        <v>11</v>
      </c>
      <c r="J103" t="s">
        <v>1264</v>
      </c>
    </row>
    <row r="104" spans="1:11" x14ac:dyDescent="0.45">
      <c r="A104" t="s">
        <v>224</v>
      </c>
      <c r="B104" t="s">
        <v>229</v>
      </c>
      <c r="C104">
        <v>0</v>
      </c>
      <c r="D104">
        <v>6</v>
      </c>
      <c r="E104" t="s">
        <v>1349</v>
      </c>
      <c r="F104" t="s">
        <v>174</v>
      </c>
      <c r="G104" t="s">
        <v>174</v>
      </c>
      <c r="H104" t="s">
        <v>174</v>
      </c>
      <c r="I104" t="s">
        <v>174</v>
      </c>
    </row>
    <row r="105" spans="1:11" x14ac:dyDescent="0.45">
      <c r="A105" t="s">
        <v>19</v>
      </c>
      <c r="B105" t="s">
        <v>1353</v>
      </c>
      <c r="C105" t="s">
        <v>17</v>
      </c>
      <c r="D105" t="s">
        <v>16</v>
      </c>
      <c r="E105" t="s">
        <v>15</v>
      </c>
      <c r="F105" t="s">
        <v>14</v>
      </c>
      <c r="G105" t="s">
        <v>13</v>
      </c>
      <c r="H105" t="s">
        <v>12</v>
      </c>
      <c r="I105" t="s">
        <v>11</v>
      </c>
      <c r="J105" t="s">
        <v>1264</v>
      </c>
    </row>
    <row r="106" spans="1:11" x14ac:dyDescent="0.45">
      <c r="A106" t="s">
        <v>224</v>
      </c>
      <c r="B106" t="s">
        <v>229</v>
      </c>
      <c r="C106">
        <v>0</v>
      </c>
      <c r="D106">
        <v>4</v>
      </c>
      <c r="E106" t="s">
        <v>1349</v>
      </c>
      <c r="F106" t="s">
        <v>174</v>
      </c>
      <c r="G106" t="s">
        <v>174</v>
      </c>
      <c r="H106" t="s">
        <v>174</v>
      </c>
      <c r="I106" t="s">
        <v>174</v>
      </c>
    </row>
    <row r="107" spans="1:11" x14ac:dyDescent="0.45">
      <c r="A107" t="s">
        <v>19</v>
      </c>
      <c r="B107" t="s">
        <v>1351</v>
      </c>
      <c r="C107" t="s">
        <v>17</v>
      </c>
      <c r="D107" t="s">
        <v>16</v>
      </c>
      <c r="E107" t="s">
        <v>15</v>
      </c>
      <c r="F107" t="s">
        <v>14</v>
      </c>
      <c r="G107" t="s">
        <v>13</v>
      </c>
      <c r="H107" t="s">
        <v>12</v>
      </c>
      <c r="I107" t="s">
        <v>11</v>
      </c>
      <c r="J107" t="s">
        <v>1264</v>
      </c>
    </row>
    <row r="108" spans="1:11" x14ac:dyDescent="0.45">
      <c r="A108" t="s">
        <v>19</v>
      </c>
      <c r="B108" t="s">
        <v>1350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  <c r="J108" t="s">
        <v>1264</v>
      </c>
    </row>
    <row r="109" spans="1:11" x14ac:dyDescent="0.45">
      <c r="A109" t="s">
        <v>19</v>
      </c>
      <c r="B109" t="s">
        <v>1348</v>
      </c>
      <c r="C109" t="s">
        <v>17</v>
      </c>
      <c r="D109" t="s">
        <v>16</v>
      </c>
      <c r="E109" t="s">
        <v>15</v>
      </c>
      <c r="F109" t="s">
        <v>14</v>
      </c>
      <c r="G109" t="s">
        <v>13</v>
      </c>
      <c r="H109" t="s">
        <v>12</v>
      </c>
      <c r="I109" t="s">
        <v>11</v>
      </c>
      <c r="J109" t="s">
        <v>1264</v>
      </c>
    </row>
    <row r="110" spans="1:11" x14ac:dyDescent="0.45">
      <c r="A110" t="s">
        <v>294</v>
      </c>
      <c r="B110" t="s">
        <v>175</v>
      </c>
      <c r="C110">
        <v>0</v>
      </c>
      <c r="D110">
        <v>1</v>
      </c>
      <c r="E110" t="s">
        <v>1349</v>
      </c>
      <c r="F110" t="s">
        <v>174</v>
      </c>
      <c r="G110" t="s">
        <v>174</v>
      </c>
      <c r="H110" t="s">
        <v>174</v>
      </c>
      <c r="I110" t="s">
        <v>174</v>
      </c>
    </row>
    <row r="111" spans="1:11" x14ac:dyDescent="0.45">
      <c r="A111" t="s">
        <v>224</v>
      </c>
      <c r="B111" t="s">
        <v>229</v>
      </c>
      <c r="C111">
        <v>0</v>
      </c>
      <c r="D111">
        <v>3</v>
      </c>
      <c r="E111" t="s">
        <v>1349</v>
      </c>
      <c r="F111" t="s">
        <v>174</v>
      </c>
      <c r="G111" t="s">
        <v>174</v>
      </c>
      <c r="H111" t="s">
        <v>174</v>
      </c>
      <c r="I111" t="s">
        <v>174</v>
      </c>
    </row>
    <row r="112" spans="1:11" x14ac:dyDescent="0.45">
      <c r="A112" t="s">
        <v>19</v>
      </c>
      <c r="B112" t="s">
        <v>1346</v>
      </c>
      <c r="C112" t="s">
        <v>17</v>
      </c>
      <c r="D112" t="s">
        <v>16</v>
      </c>
      <c r="E112" t="s">
        <v>15</v>
      </c>
      <c r="F112" t="s">
        <v>14</v>
      </c>
      <c r="G112" t="s">
        <v>13</v>
      </c>
      <c r="H112" t="s">
        <v>12</v>
      </c>
      <c r="I112" t="s">
        <v>11</v>
      </c>
      <c r="J112" t="s">
        <v>1264</v>
      </c>
    </row>
    <row r="113" spans="1:10" x14ac:dyDescent="0.45">
      <c r="A113" t="s">
        <v>19</v>
      </c>
      <c r="B113" t="s">
        <v>1345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  <c r="J113" t="s">
        <v>1264</v>
      </c>
    </row>
    <row r="114" spans="1:10" x14ac:dyDescent="0.45">
      <c r="A114" t="s">
        <v>224</v>
      </c>
      <c r="B114" t="s">
        <v>229</v>
      </c>
      <c r="C114">
        <v>0</v>
      </c>
      <c r="D114">
        <v>2</v>
      </c>
      <c r="E114" t="s">
        <v>1349</v>
      </c>
      <c r="F114" t="s">
        <v>174</v>
      </c>
      <c r="G114" t="s">
        <v>174</v>
      </c>
      <c r="H114" t="s">
        <v>174</v>
      </c>
      <c r="I114" t="s">
        <v>174</v>
      </c>
    </row>
  </sheetData>
  <conditionalFormatting sqref="J57 K58:K75 F1:I114 K1:K2">
    <cfRule type="cellIs" dxfId="1195" priority="2" operator="equal">
      <formula>"Y"</formula>
    </cfRule>
    <cfRule type="cellIs" dxfId="1194" priority="3" operator="equal">
      <formula>"N"</formula>
    </cfRule>
  </conditionalFormatting>
  <conditionalFormatting sqref="A1:A1048576">
    <cfRule type="duplicateValues" dxfId="1193" priority="1"/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topLeftCell="A5" zoomScaleNormal="100" workbookViewId="0">
      <selection activeCell="Q11" sqref="Q11"/>
    </sheetView>
  </sheetViews>
  <sheetFormatPr defaultRowHeight="14.25" x14ac:dyDescent="0.45"/>
  <cols>
    <col min="6" max="6" width="9.06640625" style="1"/>
  </cols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f>COUNTIF(H:H,"Y")</f>
        <v>17</v>
      </c>
      <c r="M1" t="s">
        <v>1312</v>
      </c>
      <c r="N1">
        <v>8.4012500000000004E-2</v>
      </c>
    </row>
    <row r="2" spans="1:14" x14ac:dyDescent="0.45">
      <c r="A2" t="s">
        <v>488</v>
      </c>
      <c r="B2" t="s">
        <v>342</v>
      </c>
      <c r="C2">
        <v>0</v>
      </c>
      <c r="D2">
        <v>2</v>
      </c>
      <c r="E2" t="s">
        <v>174</v>
      </c>
      <c r="F2" s="1" t="s">
        <v>174</v>
      </c>
      <c r="G2" t="s">
        <v>174</v>
      </c>
      <c r="H2" t="s">
        <v>174</v>
      </c>
      <c r="I2" t="s">
        <v>174</v>
      </c>
      <c r="J2" t="s">
        <v>174</v>
      </c>
      <c r="K2" t="s">
        <v>218</v>
      </c>
      <c r="L2">
        <f>COUNTIF(G:G,"Y")</f>
        <v>20</v>
      </c>
      <c r="M2" t="s">
        <v>1312</v>
      </c>
      <c r="N2">
        <v>0.169457368421052</v>
      </c>
    </row>
    <row r="3" spans="1:14" x14ac:dyDescent="0.45">
      <c r="A3" t="s">
        <v>336</v>
      </c>
      <c r="B3" t="s">
        <v>72</v>
      </c>
      <c r="C3">
        <v>2</v>
      </c>
      <c r="D3">
        <v>2</v>
      </c>
      <c r="E3" t="s">
        <v>55</v>
      </c>
      <c r="F3" s="1" t="s">
        <v>0</v>
      </c>
      <c r="G3" t="s">
        <v>0</v>
      </c>
      <c r="H3" t="s">
        <v>0</v>
      </c>
      <c r="I3" t="s">
        <v>1</v>
      </c>
      <c r="J3">
        <f>SUM(D3/(C3+D3))</f>
        <v>0.5</v>
      </c>
    </row>
    <row r="4" spans="1:14" x14ac:dyDescent="0.45">
      <c r="A4" t="s">
        <v>335</v>
      </c>
      <c r="B4" t="s">
        <v>115</v>
      </c>
      <c r="C4">
        <v>2</v>
      </c>
      <c r="D4">
        <v>2</v>
      </c>
      <c r="E4" t="s">
        <v>223</v>
      </c>
      <c r="F4" s="1" t="s">
        <v>0</v>
      </c>
      <c r="G4" t="s">
        <v>1</v>
      </c>
      <c r="H4" t="s">
        <v>0</v>
      </c>
      <c r="I4" t="s">
        <v>1</v>
      </c>
      <c r="J4">
        <f>SUM(D4/(C4+D4))</f>
        <v>0.5</v>
      </c>
      <c r="K4" t="s">
        <v>1269</v>
      </c>
    </row>
    <row r="5" spans="1:14" x14ac:dyDescent="0.45">
      <c r="A5" t="s">
        <v>19</v>
      </c>
      <c r="B5" t="s">
        <v>1403</v>
      </c>
      <c r="C5" t="s">
        <v>17</v>
      </c>
      <c r="D5" t="s">
        <v>16</v>
      </c>
      <c r="E5" t="s">
        <v>15</v>
      </c>
      <c r="F5" s="1" t="s">
        <v>14</v>
      </c>
      <c r="G5" t="s">
        <v>13</v>
      </c>
      <c r="H5" t="s">
        <v>12</v>
      </c>
      <c r="I5" t="s">
        <v>11</v>
      </c>
      <c r="J5" t="s">
        <v>1264</v>
      </c>
    </row>
    <row r="6" spans="1:14" x14ac:dyDescent="0.45">
      <c r="A6" t="s">
        <v>19</v>
      </c>
      <c r="B6" t="s">
        <v>1400</v>
      </c>
      <c r="C6" t="s">
        <v>17</v>
      </c>
      <c r="D6" t="s">
        <v>16</v>
      </c>
      <c r="E6" t="s">
        <v>15</v>
      </c>
      <c r="F6" s="1" t="s">
        <v>14</v>
      </c>
      <c r="G6" t="s">
        <v>13</v>
      </c>
      <c r="H6" t="s">
        <v>12</v>
      </c>
      <c r="I6" t="s">
        <v>11</v>
      </c>
      <c r="J6" t="s">
        <v>1264</v>
      </c>
    </row>
    <row r="7" spans="1:14" x14ac:dyDescent="0.45">
      <c r="A7" t="s">
        <v>501</v>
      </c>
      <c r="B7" t="s">
        <v>48</v>
      </c>
      <c r="C7">
        <v>1</v>
      </c>
      <c r="D7">
        <v>4</v>
      </c>
      <c r="E7" t="s">
        <v>138</v>
      </c>
      <c r="F7" s="1" t="s">
        <v>0</v>
      </c>
      <c r="G7" t="s">
        <v>0</v>
      </c>
      <c r="H7" t="s">
        <v>0</v>
      </c>
      <c r="I7" t="s">
        <v>1</v>
      </c>
      <c r="J7">
        <f>SUM(D7/(C7+D7))</f>
        <v>0.8</v>
      </c>
    </row>
    <row r="8" spans="1:14" x14ac:dyDescent="0.45">
      <c r="A8" t="s">
        <v>19</v>
      </c>
      <c r="B8" t="s">
        <v>1399</v>
      </c>
      <c r="C8" t="s">
        <v>17</v>
      </c>
      <c r="D8" t="s">
        <v>16</v>
      </c>
      <c r="E8" t="s">
        <v>15</v>
      </c>
      <c r="F8" s="1" t="s">
        <v>14</v>
      </c>
      <c r="G8" t="s">
        <v>13</v>
      </c>
      <c r="H8" t="s">
        <v>12</v>
      </c>
      <c r="I8" t="s">
        <v>11</v>
      </c>
      <c r="J8" t="s">
        <v>1264</v>
      </c>
    </row>
    <row r="9" spans="1:14" x14ac:dyDescent="0.45">
      <c r="A9" t="s">
        <v>19</v>
      </c>
      <c r="B9" t="s">
        <v>1398</v>
      </c>
      <c r="C9" t="s">
        <v>17</v>
      </c>
      <c r="D9" t="s">
        <v>16</v>
      </c>
      <c r="E9" t="s">
        <v>15</v>
      </c>
      <c r="F9" s="1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359</v>
      </c>
      <c r="B10" t="s">
        <v>89</v>
      </c>
      <c r="C10">
        <v>7</v>
      </c>
      <c r="D10">
        <v>3</v>
      </c>
      <c r="E10" t="s">
        <v>2</v>
      </c>
      <c r="F10" s="1" t="s">
        <v>0</v>
      </c>
      <c r="G10" t="s">
        <v>1</v>
      </c>
      <c r="H10" t="s">
        <v>0</v>
      </c>
      <c r="I10" t="s">
        <v>1</v>
      </c>
      <c r="J10">
        <f>SUM(D10/(C10+D10))</f>
        <v>0.3</v>
      </c>
      <c r="K10" t="s">
        <v>1407</v>
      </c>
    </row>
    <row r="11" spans="1:14" x14ac:dyDescent="0.45">
      <c r="A11" t="s">
        <v>358</v>
      </c>
      <c r="B11" t="s">
        <v>36</v>
      </c>
      <c r="C11">
        <v>3</v>
      </c>
      <c r="D11">
        <v>4</v>
      </c>
      <c r="E11" t="s">
        <v>103</v>
      </c>
      <c r="F11" s="1" t="s">
        <v>0</v>
      </c>
      <c r="G11" t="s">
        <v>0</v>
      </c>
      <c r="H11" t="s">
        <v>0</v>
      </c>
      <c r="I11" t="s">
        <v>1</v>
      </c>
      <c r="J11">
        <f>SUM(D11/(C11+D11))</f>
        <v>0.5714285714285714</v>
      </c>
    </row>
    <row r="12" spans="1:14" x14ac:dyDescent="0.45">
      <c r="A12" t="s">
        <v>357</v>
      </c>
      <c r="B12" t="s">
        <v>28</v>
      </c>
      <c r="C12">
        <v>3</v>
      </c>
      <c r="D12">
        <v>4</v>
      </c>
      <c r="E12" t="s">
        <v>26</v>
      </c>
      <c r="F12" s="1" t="s">
        <v>0</v>
      </c>
      <c r="G12" t="s">
        <v>1</v>
      </c>
      <c r="H12" t="s">
        <v>0</v>
      </c>
      <c r="I12" t="s">
        <v>1</v>
      </c>
      <c r="J12">
        <f>SUM(D12/(C12+D12))</f>
        <v>0.5714285714285714</v>
      </c>
      <c r="K12" t="s">
        <v>1273</v>
      </c>
    </row>
    <row r="13" spans="1:14" x14ac:dyDescent="0.45">
      <c r="A13" t="s">
        <v>354</v>
      </c>
      <c r="B13" t="s">
        <v>48</v>
      </c>
      <c r="C13">
        <v>5</v>
      </c>
      <c r="D13">
        <v>2</v>
      </c>
      <c r="E13" t="s">
        <v>178</v>
      </c>
      <c r="F13" s="1" t="s">
        <v>1</v>
      </c>
      <c r="G13" t="s">
        <v>0</v>
      </c>
      <c r="H13" t="s">
        <v>1</v>
      </c>
      <c r="I13" t="s">
        <v>1</v>
      </c>
      <c r="J13">
        <f>SUM(D13/(C13+D13))</f>
        <v>0.2857142857142857</v>
      </c>
      <c r="K13" t="s">
        <v>1428</v>
      </c>
    </row>
    <row r="14" spans="1:14" x14ac:dyDescent="0.45">
      <c r="A14" t="s">
        <v>1427</v>
      </c>
      <c r="B14" t="s">
        <v>72</v>
      </c>
      <c r="C14">
        <v>1</v>
      </c>
      <c r="D14">
        <v>4</v>
      </c>
      <c r="E14" t="s">
        <v>138</v>
      </c>
      <c r="F14" s="1" t="s">
        <v>0</v>
      </c>
      <c r="G14" t="s">
        <v>0</v>
      </c>
      <c r="H14" t="s">
        <v>0</v>
      </c>
      <c r="I14" t="s">
        <v>1</v>
      </c>
      <c r="J14">
        <f>SUM(D14/(C14+D14))</f>
        <v>0.8</v>
      </c>
    </row>
    <row r="15" spans="1:14" x14ac:dyDescent="0.45">
      <c r="A15" t="s">
        <v>353</v>
      </c>
      <c r="B15" t="s">
        <v>36</v>
      </c>
      <c r="C15">
        <v>2</v>
      </c>
      <c r="D15">
        <v>4</v>
      </c>
      <c r="E15" t="s">
        <v>103</v>
      </c>
      <c r="F15" s="1" t="s">
        <v>0</v>
      </c>
      <c r="G15" t="s">
        <v>0</v>
      </c>
      <c r="H15" t="s">
        <v>0</v>
      </c>
      <c r="I15" t="s">
        <v>1</v>
      </c>
      <c r="J15">
        <f>SUM(D15/(C15+D15))</f>
        <v>0.66666666666666663</v>
      </c>
    </row>
    <row r="16" spans="1:14" x14ac:dyDescent="0.45">
      <c r="A16" t="s">
        <v>371</v>
      </c>
      <c r="B16" t="s">
        <v>36</v>
      </c>
      <c r="C16">
        <v>6</v>
      </c>
      <c r="D16">
        <v>4</v>
      </c>
      <c r="E16" t="s">
        <v>103</v>
      </c>
      <c r="F16" s="1" t="s">
        <v>0</v>
      </c>
      <c r="G16" t="s">
        <v>0</v>
      </c>
      <c r="H16" t="s">
        <v>0</v>
      </c>
      <c r="I16" t="s">
        <v>1</v>
      </c>
      <c r="J16">
        <f>SUM(D16/(C16+D16))</f>
        <v>0.4</v>
      </c>
    </row>
    <row r="17" spans="1:11" x14ac:dyDescent="0.45">
      <c r="A17" t="s">
        <v>370</v>
      </c>
      <c r="B17" t="s">
        <v>44</v>
      </c>
      <c r="C17">
        <v>2</v>
      </c>
      <c r="D17">
        <v>2</v>
      </c>
      <c r="E17" t="s">
        <v>68</v>
      </c>
      <c r="F17" s="1" t="s">
        <v>0</v>
      </c>
      <c r="G17" t="s">
        <v>0</v>
      </c>
      <c r="H17" t="s">
        <v>0</v>
      </c>
      <c r="I17" t="s">
        <v>1</v>
      </c>
      <c r="J17">
        <f>SUM(D17/(C17+D17))</f>
        <v>0.5</v>
      </c>
    </row>
    <row r="18" spans="1:11" x14ac:dyDescent="0.45">
      <c r="A18" t="s">
        <v>351</v>
      </c>
      <c r="B18" t="s">
        <v>31</v>
      </c>
      <c r="C18">
        <v>4</v>
      </c>
      <c r="D18">
        <v>3</v>
      </c>
      <c r="E18" t="s">
        <v>180</v>
      </c>
      <c r="F18" s="1" t="s">
        <v>0</v>
      </c>
      <c r="G18" t="s">
        <v>0</v>
      </c>
      <c r="H18" t="s">
        <v>0</v>
      </c>
      <c r="I18" t="s">
        <v>1</v>
      </c>
      <c r="J18">
        <f>SUM(D18/(C18+D18))</f>
        <v>0.42857142857142855</v>
      </c>
    </row>
    <row r="19" spans="1:11" x14ac:dyDescent="0.45">
      <c r="A19" t="s">
        <v>350</v>
      </c>
      <c r="B19" t="s">
        <v>89</v>
      </c>
      <c r="C19">
        <v>5</v>
      </c>
      <c r="D19">
        <v>3</v>
      </c>
      <c r="E19" t="s">
        <v>346</v>
      </c>
      <c r="F19" s="1" t="s">
        <v>0</v>
      </c>
      <c r="G19" t="s">
        <v>0</v>
      </c>
      <c r="H19" t="s">
        <v>0</v>
      </c>
      <c r="I19" t="s">
        <v>1</v>
      </c>
      <c r="J19">
        <f>SUM(D19/(C19+D19))</f>
        <v>0.375</v>
      </c>
    </row>
    <row r="20" spans="1:11" x14ac:dyDescent="0.45">
      <c r="A20" t="s">
        <v>347</v>
      </c>
      <c r="B20" t="s">
        <v>89</v>
      </c>
      <c r="C20">
        <v>3</v>
      </c>
      <c r="D20">
        <v>4</v>
      </c>
      <c r="E20" t="s">
        <v>346</v>
      </c>
      <c r="F20" s="1" t="s">
        <v>0</v>
      </c>
      <c r="G20" t="s">
        <v>0</v>
      </c>
      <c r="H20" t="s">
        <v>0</v>
      </c>
      <c r="I20" t="s">
        <v>1</v>
      </c>
      <c r="J20">
        <f>SUM(D20/(C20+D20))</f>
        <v>0.5714285714285714</v>
      </c>
    </row>
    <row r="21" spans="1:11" x14ac:dyDescent="0.45">
      <c r="A21" t="s">
        <v>343</v>
      </c>
      <c r="B21" t="s">
        <v>48</v>
      </c>
      <c r="C21">
        <v>4</v>
      </c>
      <c r="D21">
        <v>3</v>
      </c>
      <c r="E21" t="s">
        <v>159</v>
      </c>
      <c r="F21" s="1" t="s">
        <v>0</v>
      </c>
      <c r="G21" t="s">
        <v>0</v>
      </c>
      <c r="H21" t="s">
        <v>0</v>
      </c>
      <c r="I21" t="s">
        <v>1</v>
      </c>
      <c r="J21">
        <f>SUM(D21/(C21+D21))</f>
        <v>0.42857142857142855</v>
      </c>
    </row>
    <row r="22" spans="1:11" x14ac:dyDescent="0.45">
      <c r="A22" t="s">
        <v>341</v>
      </c>
      <c r="B22" t="s">
        <v>44</v>
      </c>
      <c r="C22">
        <v>5</v>
      </c>
      <c r="D22">
        <v>3</v>
      </c>
      <c r="E22" t="s">
        <v>77</v>
      </c>
      <c r="F22" s="1" t="s">
        <v>0</v>
      </c>
      <c r="G22" t="s">
        <v>0</v>
      </c>
      <c r="H22" t="s">
        <v>0</v>
      </c>
      <c r="I22" t="s">
        <v>1</v>
      </c>
      <c r="J22">
        <f>SUM(D22/(C22+D22))</f>
        <v>0.375</v>
      </c>
    </row>
    <row r="23" spans="1:11" x14ac:dyDescent="0.45">
      <c r="A23" t="s">
        <v>1424</v>
      </c>
      <c r="B23" t="s">
        <v>44</v>
      </c>
      <c r="C23">
        <v>4</v>
      </c>
      <c r="D23">
        <v>3</v>
      </c>
      <c r="E23" t="s">
        <v>178</v>
      </c>
      <c r="F23" s="1" t="s">
        <v>1</v>
      </c>
      <c r="G23" t="s">
        <v>1</v>
      </c>
      <c r="H23" t="s">
        <v>1</v>
      </c>
      <c r="I23" t="s">
        <v>0</v>
      </c>
      <c r="J23">
        <f>SUM(D23/(C23+D23))</f>
        <v>0.42857142857142855</v>
      </c>
    </row>
    <row r="24" spans="1:11" x14ac:dyDescent="0.45">
      <c r="A24" t="s">
        <v>339</v>
      </c>
      <c r="B24" t="s">
        <v>115</v>
      </c>
      <c r="C24">
        <v>5</v>
      </c>
      <c r="D24">
        <v>4</v>
      </c>
      <c r="E24" t="s">
        <v>338</v>
      </c>
      <c r="F24" s="1" t="s">
        <v>0</v>
      </c>
      <c r="G24" t="s">
        <v>0</v>
      </c>
      <c r="H24" t="s">
        <v>0</v>
      </c>
      <c r="I24" t="s">
        <v>1</v>
      </c>
      <c r="J24">
        <f>SUM(D24/(C24+D24))</f>
        <v>0.44444444444444442</v>
      </c>
    </row>
    <row r="25" spans="1:11" x14ac:dyDescent="0.45">
      <c r="A25" t="s">
        <v>337</v>
      </c>
      <c r="B25" t="s">
        <v>115</v>
      </c>
      <c r="C25">
        <v>4</v>
      </c>
      <c r="D25">
        <v>4</v>
      </c>
      <c r="E25" t="s">
        <v>53</v>
      </c>
      <c r="F25" s="1" t="s">
        <v>0</v>
      </c>
      <c r="G25" t="s">
        <v>0</v>
      </c>
      <c r="H25" t="s">
        <v>0</v>
      </c>
      <c r="I25" t="s">
        <v>1</v>
      </c>
      <c r="J25">
        <f>SUM(D25/(C25+D25))</f>
        <v>0.5</v>
      </c>
    </row>
    <row r="26" spans="1:11" x14ac:dyDescent="0.45">
      <c r="A26" t="s">
        <v>19</v>
      </c>
      <c r="B26" t="s">
        <v>1397</v>
      </c>
      <c r="C26" t="s">
        <v>17</v>
      </c>
      <c r="D26" t="s">
        <v>16</v>
      </c>
      <c r="E26" t="s">
        <v>15</v>
      </c>
      <c r="F26" s="1" t="s">
        <v>14</v>
      </c>
      <c r="G26" t="s">
        <v>13</v>
      </c>
      <c r="H26" t="s">
        <v>12</v>
      </c>
      <c r="I26" t="s">
        <v>11</v>
      </c>
      <c r="J26" t="s">
        <v>1264</v>
      </c>
    </row>
    <row r="27" spans="1:11" x14ac:dyDescent="0.45">
      <c r="A27" t="s">
        <v>370</v>
      </c>
      <c r="B27" t="s">
        <v>72</v>
      </c>
      <c r="C27">
        <v>3</v>
      </c>
      <c r="D27">
        <v>3</v>
      </c>
      <c r="E27" t="s">
        <v>68</v>
      </c>
      <c r="F27" s="1" t="s">
        <v>0</v>
      </c>
      <c r="G27" t="s">
        <v>0</v>
      </c>
      <c r="H27" t="s">
        <v>0</v>
      </c>
      <c r="I27" t="s">
        <v>1</v>
      </c>
      <c r="J27">
        <f>SUM(D27/(C27+D27))</f>
        <v>0.5</v>
      </c>
    </row>
    <row r="28" spans="1:11" x14ac:dyDescent="0.45">
      <c r="A28" t="s">
        <v>19</v>
      </c>
      <c r="B28" t="s">
        <v>1396</v>
      </c>
      <c r="C28" t="s">
        <v>17</v>
      </c>
      <c r="D28" t="s">
        <v>16</v>
      </c>
      <c r="E28" t="s">
        <v>15</v>
      </c>
      <c r="F28" s="1" t="s">
        <v>14</v>
      </c>
      <c r="G28" t="s">
        <v>13</v>
      </c>
      <c r="H28" t="s">
        <v>12</v>
      </c>
      <c r="I28" t="s">
        <v>11</v>
      </c>
      <c r="J28" t="s">
        <v>1264</v>
      </c>
    </row>
    <row r="29" spans="1:11" x14ac:dyDescent="0.45">
      <c r="A29" t="s">
        <v>359</v>
      </c>
      <c r="B29" t="s">
        <v>89</v>
      </c>
      <c r="C29">
        <v>1</v>
      </c>
      <c r="D29">
        <v>7</v>
      </c>
      <c r="E29" t="s">
        <v>2</v>
      </c>
      <c r="F29" s="1" t="s">
        <v>0</v>
      </c>
      <c r="G29" t="s">
        <v>1</v>
      </c>
      <c r="H29" t="s">
        <v>0</v>
      </c>
      <c r="I29" t="s">
        <v>1</v>
      </c>
      <c r="J29">
        <f>SUM(D29/(C29+D29))</f>
        <v>0.875</v>
      </c>
      <c r="K29" t="s">
        <v>1407</v>
      </c>
    </row>
    <row r="30" spans="1:11" x14ac:dyDescent="0.45">
      <c r="A30" t="s">
        <v>358</v>
      </c>
      <c r="B30" t="s">
        <v>36</v>
      </c>
      <c r="C30">
        <v>3</v>
      </c>
      <c r="D30">
        <v>3</v>
      </c>
      <c r="E30" t="s">
        <v>103</v>
      </c>
      <c r="F30" s="1" t="s">
        <v>0</v>
      </c>
      <c r="G30" t="s">
        <v>0</v>
      </c>
      <c r="H30" t="s">
        <v>0</v>
      </c>
      <c r="I30" t="s">
        <v>1</v>
      </c>
      <c r="J30">
        <f>SUM(D30/(C30+D30))</f>
        <v>0.5</v>
      </c>
    </row>
    <row r="31" spans="1:11" x14ac:dyDescent="0.45">
      <c r="A31" t="s">
        <v>357</v>
      </c>
      <c r="B31" t="s">
        <v>28</v>
      </c>
      <c r="C31">
        <v>1</v>
      </c>
      <c r="D31">
        <v>2</v>
      </c>
      <c r="E31" t="s">
        <v>26</v>
      </c>
      <c r="F31" s="1" t="s">
        <v>0</v>
      </c>
      <c r="G31" t="s">
        <v>1</v>
      </c>
      <c r="H31" t="s">
        <v>0</v>
      </c>
      <c r="I31" t="s">
        <v>1</v>
      </c>
      <c r="J31">
        <f>SUM(D31/(C31+D31))</f>
        <v>0.66666666666666663</v>
      </c>
      <c r="K31" t="s">
        <v>1273</v>
      </c>
    </row>
    <row r="32" spans="1:11" x14ac:dyDescent="0.45">
      <c r="A32" t="s">
        <v>354</v>
      </c>
      <c r="B32" t="s">
        <v>342</v>
      </c>
      <c r="C32">
        <v>0</v>
      </c>
      <c r="D32">
        <v>2</v>
      </c>
      <c r="E32" t="s">
        <v>174</v>
      </c>
      <c r="F32" s="1" t="s">
        <v>174</v>
      </c>
      <c r="G32" t="s">
        <v>174</v>
      </c>
      <c r="H32" t="s">
        <v>174</v>
      </c>
      <c r="I32" t="s">
        <v>174</v>
      </c>
      <c r="J32" t="s">
        <v>174</v>
      </c>
    </row>
    <row r="33" spans="1:11" x14ac:dyDescent="0.45">
      <c r="A33" t="s">
        <v>353</v>
      </c>
      <c r="B33" t="s">
        <v>189</v>
      </c>
      <c r="C33">
        <v>0</v>
      </c>
      <c r="D33">
        <v>1</v>
      </c>
      <c r="E33" t="s">
        <v>174</v>
      </c>
      <c r="F33" s="1" t="s">
        <v>174</v>
      </c>
      <c r="G33" t="s">
        <v>174</v>
      </c>
      <c r="H33" t="s">
        <v>174</v>
      </c>
      <c r="I33" t="s">
        <v>174</v>
      </c>
      <c r="J33" t="s">
        <v>174</v>
      </c>
    </row>
    <row r="34" spans="1:11" x14ac:dyDescent="0.45">
      <c r="A34" t="s">
        <v>371</v>
      </c>
      <c r="B34" t="s">
        <v>36</v>
      </c>
      <c r="C34">
        <v>1</v>
      </c>
      <c r="D34">
        <v>3</v>
      </c>
      <c r="E34" t="s">
        <v>103</v>
      </c>
      <c r="F34" s="1" t="s">
        <v>0</v>
      </c>
      <c r="G34" t="s">
        <v>0</v>
      </c>
      <c r="H34" t="s">
        <v>0</v>
      </c>
      <c r="I34" t="s">
        <v>1</v>
      </c>
      <c r="J34">
        <f>SUM(D34/(C34+D34))</f>
        <v>0.75</v>
      </c>
    </row>
    <row r="35" spans="1:11" x14ac:dyDescent="0.45">
      <c r="A35" t="s">
        <v>352</v>
      </c>
      <c r="B35" t="s">
        <v>21</v>
      </c>
      <c r="C35">
        <v>1</v>
      </c>
      <c r="D35">
        <v>3</v>
      </c>
      <c r="E35" t="s">
        <v>131</v>
      </c>
      <c r="F35" s="1" t="s">
        <v>0</v>
      </c>
      <c r="G35" t="s">
        <v>0</v>
      </c>
      <c r="H35" t="s">
        <v>0</v>
      </c>
      <c r="I35" t="s">
        <v>1</v>
      </c>
      <c r="J35">
        <f>SUM(D35/(C35+D35))</f>
        <v>0.75</v>
      </c>
    </row>
    <row r="36" spans="1:11" x14ac:dyDescent="0.45">
      <c r="A36" t="s">
        <v>370</v>
      </c>
      <c r="B36" t="s">
        <v>229</v>
      </c>
      <c r="C36">
        <v>0</v>
      </c>
      <c r="D36">
        <v>4</v>
      </c>
      <c r="E36" t="s">
        <v>174</v>
      </c>
      <c r="F36" s="1" t="s">
        <v>174</v>
      </c>
      <c r="G36" t="s">
        <v>174</v>
      </c>
      <c r="H36" t="s">
        <v>174</v>
      </c>
      <c r="I36" t="s">
        <v>174</v>
      </c>
      <c r="J36" t="s">
        <v>174</v>
      </c>
    </row>
    <row r="37" spans="1:11" x14ac:dyDescent="0.45">
      <c r="A37" t="s">
        <v>351</v>
      </c>
      <c r="B37" t="s">
        <v>175</v>
      </c>
      <c r="C37">
        <v>0</v>
      </c>
      <c r="D37">
        <v>3</v>
      </c>
      <c r="E37" t="s">
        <v>174</v>
      </c>
      <c r="F37" s="1" t="s">
        <v>174</v>
      </c>
      <c r="G37" t="s">
        <v>174</v>
      </c>
      <c r="H37" t="s">
        <v>174</v>
      </c>
      <c r="I37" t="s">
        <v>174</v>
      </c>
      <c r="J37" t="s">
        <v>174</v>
      </c>
    </row>
    <row r="38" spans="1:11" x14ac:dyDescent="0.45">
      <c r="A38" t="s">
        <v>350</v>
      </c>
      <c r="B38" t="s">
        <v>175</v>
      </c>
      <c r="C38">
        <v>0</v>
      </c>
      <c r="D38">
        <v>4</v>
      </c>
      <c r="E38" t="s">
        <v>174</v>
      </c>
      <c r="F38" s="1" t="s">
        <v>174</v>
      </c>
      <c r="G38" t="s">
        <v>174</v>
      </c>
      <c r="H38" t="s">
        <v>174</v>
      </c>
      <c r="I38" t="s">
        <v>174</v>
      </c>
      <c r="J38" t="s">
        <v>174</v>
      </c>
    </row>
    <row r="39" spans="1:11" x14ac:dyDescent="0.45">
      <c r="A39" t="s">
        <v>347</v>
      </c>
      <c r="B39" t="s">
        <v>89</v>
      </c>
      <c r="C39">
        <v>2</v>
      </c>
      <c r="D39">
        <v>4</v>
      </c>
      <c r="E39" t="s">
        <v>346</v>
      </c>
      <c r="F39" s="1" t="s">
        <v>0</v>
      </c>
      <c r="G39" t="s">
        <v>0</v>
      </c>
      <c r="H39" t="s">
        <v>0</v>
      </c>
      <c r="I39" t="s">
        <v>1</v>
      </c>
      <c r="J39">
        <f>SUM(D39/(C39+D39))</f>
        <v>0.66666666666666663</v>
      </c>
    </row>
    <row r="40" spans="1:11" x14ac:dyDescent="0.45">
      <c r="A40" t="s">
        <v>345</v>
      </c>
      <c r="B40" t="s">
        <v>44</v>
      </c>
      <c r="C40">
        <v>1</v>
      </c>
      <c r="D40">
        <v>3</v>
      </c>
      <c r="E40" t="s">
        <v>138</v>
      </c>
      <c r="F40" s="1" t="s">
        <v>0</v>
      </c>
      <c r="G40" t="s">
        <v>1</v>
      </c>
      <c r="H40" t="s">
        <v>0</v>
      </c>
      <c r="I40" t="s">
        <v>1</v>
      </c>
      <c r="J40">
        <f>SUM(D40/(C40+D40))</f>
        <v>0.75</v>
      </c>
      <c r="K40" t="s">
        <v>1410</v>
      </c>
    </row>
    <row r="41" spans="1:11" x14ac:dyDescent="0.45">
      <c r="A41" t="s">
        <v>343</v>
      </c>
      <c r="B41" t="s">
        <v>48</v>
      </c>
      <c r="C41">
        <v>1</v>
      </c>
      <c r="D41">
        <v>6</v>
      </c>
      <c r="E41" t="s">
        <v>159</v>
      </c>
      <c r="F41" s="1" t="s">
        <v>0</v>
      </c>
      <c r="G41" t="s">
        <v>0</v>
      </c>
      <c r="H41" t="s">
        <v>0</v>
      </c>
      <c r="I41" t="s">
        <v>1</v>
      </c>
      <c r="J41">
        <f>SUM(D41/(C41+D41))</f>
        <v>0.8571428571428571</v>
      </c>
    </row>
    <row r="42" spans="1:11" x14ac:dyDescent="0.45">
      <c r="A42" t="s">
        <v>341</v>
      </c>
      <c r="B42" t="s">
        <v>229</v>
      </c>
      <c r="C42">
        <v>0</v>
      </c>
      <c r="D42">
        <v>4</v>
      </c>
      <c r="E42" t="s">
        <v>174</v>
      </c>
      <c r="F42" s="1" t="s">
        <v>174</v>
      </c>
      <c r="G42" t="s">
        <v>174</v>
      </c>
      <c r="H42" t="s">
        <v>174</v>
      </c>
      <c r="I42" t="s">
        <v>174</v>
      </c>
      <c r="J42" t="s">
        <v>174</v>
      </c>
    </row>
    <row r="43" spans="1:11" x14ac:dyDescent="0.45">
      <c r="A43" t="s">
        <v>339</v>
      </c>
      <c r="B43" t="s">
        <v>115</v>
      </c>
      <c r="C43">
        <v>1</v>
      </c>
      <c r="D43">
        <v>7</v>
      </c>
      <c r="E43" t="s">
        <v>338</v>
      </c>
      <c r="F43" s="1" t="s">
        <v>0</v>
      </c>
      <c r="G43" t="s">
        <v>0</v>
      </c>
      <c r="H43" t="s">
        <v>0</v>
      </c>
      <c r="I43" t="s">
        <v>1</v>
      </c>
      <c r="J43">
        <f>SUM(D43/(C43+D43))</f>
        <v>0.875</v>
      </c>
    </row>
    <row r="44" spans="1:11" x14ac:dyDescent="0.45">
      <c r="A44" t="s">
        <v>337</v>
      </c>
      <c r="B44" t="s">
        <v>115</v>
      </c>
      <c r="C44">
        <v>1</v>
      </c>
      <c r="D44">
        <v>2</v>
      </c>
      <c r="E44" t="s">
        <v>53</v>
      </c>
      <c r="F44" s="1" t="s">
        <v>0</v>
      </c>
      <c r="G44" t="s">
        <v>0</v>
      </c>
      <c r="H44" t="s">
        <v>0</v>
      </c>
      <c r="I44" t="s">
        <v>1</v>
      </c>
      <c r="J44">
        <f>SUM(D44/(C44+D44))</f>
        <v>0.66666666666666663</v>
      </c>
    </row>
    <row r="45" spans="1:11" x14ac:dyDescent="0.45">
      <c r="A45" t="s">
        <v>336</v>
      </c>
      <c r="B45" t="s">
        <v>189</v>
      </c>
      <c r="C45">
        <v>0</v>
      </c>
      <c r="D45">
        <v>4</v>
      </c>
      <c r="E45" t="s">
        <v>174</v>
      </c>
      <c r="F45" s="1" t="s">
        <v>174</v>
      </c>
      <c r="G45" t="s">
        <v>174</v>
      </c>
      <c r="H45" t="s">
        <v>174</v>
      </c>
      <c r="I45" t="s">
        <v>174</v>
      </c>
      <c r="J45" t="s">
        <v>174</v>
      </c>
    </row>
    <row r="46" spans="1:11" x14ac:dyDescent="0.45">
      <c r="A46" t="s">
        <v>335</v>
      </c>
      <c r="B46" t="s">
        <v>229</v>
      </c>
      <c r="C46">
        <v>0</v>
      </c>
      <c r="D46">
        <v>5</v>
      </c>
      <c r="E46" t="s">
        <v>174</v>
      </c>
      <c r="F46" s="1" t="s">
        <v>174</v>
      </c>
      <c r="G46" t="s">
        <v>174</v>
      </c>
      <c r="H46" t="s">
        <v>174</v>
      </c>
      <c r="I46" t="s">
        <v>174</v>
      </c>
      <c r="J46" t="s">
        <v>174</v>
      </c>
    </row>
    <row r="47" spans="1:11" x14ac:dyDescent="0.45">
      <c r="A47" t="s">
        <v>19</v>
      </c>
      <c r="B47" t="s">
        <v>1395</v>
      </c>
      <c r="C47" t="s">
        <v>17</v>
      </c>
      <c r="D47" t="s">
        <v>16</v>
      </c>
      <c r="E47" t="s">
        <v>15</v>
      </c>
      <c r="F47" s="1" t="s">
        <v>14</v>
      </c>
      <c r="G47" t="s">
        <v>13</v>
      </c>
      <c r="H47" t="s">
        <v>12</v>
      </c>
      <c r="I47" t="s">
        <v>11</v>
      </c>
      <c r="J47" t="s">
        <v>1264</v>
      </c>
    </row>
    <row r="48" spans="1:11" x14ac:dyDescent="0.45">
      <c r="A48" t="s">
        <v>370</v>
      </c>
      <c r="B48" t="s">
        <v>44</v>
      </c>
      <c r="C48">
        <v>0</v>
      </c>
      <c r="D48">
        <v>1</v>
      </c>
      <c r="E48" t="s">
        <v>68</v>
      </c>
      <c r="F48" s="1" t="s">
        <v>0</v>
      </c>
      <c r="G48" t="s">
        <v>0</v>
      </c>
      <c r="H48" t="s">
        <v>0</v>
      </c>
      <c r="I48" t="s">
        <v>1</v>
      </c>
      <c r="J48">
        <f>SUM(D48/(C48+D48))</f>
        <v>1</v>
      </c>
    </row>
    <row r="49" spans="1:11" x14ac:dyDescent="0.45">
      <c r="A49" t="s">
        <v>19</v>
      </c>
      <c r="B49" t="s">
        <v>1394</v>
      </c>
      <c r="C49" t="s">
        <v>17</v>
      </c>
      <c r="D49" t="s">
        <v>16</v>
      </c>
      <c r="E49" t="s">
        <v>15</v>
      </c>
      <c r="F49" s="1" t="s">
        <v>14</v>
      </c>
      <c r="G49" t="s">
        <v>13</v>
      </c>
      <c r="H49" t="s">
        <v>12</v>
      </c>
      <c r="I49" t="s">
        <v>11</v>
      </c>
      <c r="J49" t="s">
        <v>1264</v>
      </c>
    </row>
    <row r="50" spans="1:11" x14ac:dyDescent="0.45">
      <c r="A50" t="s">
        <v>314</v>
      </c>
      <c r="B50" t="s">
        <v>36</v>
      </c>
      <c r="C50">
        <v>1</v>
      </c>
      <c r="D50">
        <v>2</v>
      </c>
      <c r="E50" t="s">
        <v>99</v>
      </c>
      <c r="F50" s="1" t="s">
        <v>0</v>
      </c>
      <c r="G50" t="s">
        <v>0</v>
      </c>
      <c r="H50" t="s">
        <v>0</v>
      </c>
      <c r="I50" t="s">
        <v>1</v>
      </c>
      <c r="J50">
        <f>SUM(D50/(C50+D50))</f>
        <v>0.66666666666666663</v>
      </c>
    </row>
    <row r="51" spans="1:11" x14ac:dyDescent="0.45">
      <c r="A51" t="s">
        <v>19</v>
      </c>
      <c r="B51" t="s">
        <v>1393</v>
      </c>
      <c r="C51" t="s">
        <v>17</v>
      </c>
      <c r="D51" t="s">
        <v>16</v>
      </c>
      <c r="E51" t="s">
        <v>15</v>
      </c>
      <c r="F51" s="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1" x14ac:dyDescent="0.45">
      <c r="A52" t="s">
        <v>1426</v>
      </c>
      <c r="B52" t="s">
        <v>72</v>
      </c>
      <c r="C52">
        <v>1</v>
      </c>
      <c r="D52">
        <v>1</v>
      </c>
      <c r="E52" t="s">
        <v>111</v>
      </c>
      <c r="F52" s="1" t="s">
        <v>1</v>
      </c>
      <c r="G52" t="s">
        <v>0</v>
      </c>
      <c r="H52" t="s">
        <v>1</v>
      </c>
      <c r="I52" t="s">
        <v>0</v>
      </c>
      <c r="J52">
        <f>SUM(D52/(C52+D52))</f>
        <v>0.5</v>
      </c>
    </row>
    <row r="53" spans="1:11" x14ac:dyDescent="0.45">
      <c r="A53" t="s">
        <v>1425</v>
      </c>
      <c r="B53" t="s">
        <v>21</v>
      </c>
      <c r="C53">
        <v>1</v>
      </c>
      <c r="D53">
        <v>1</v>
      </c>
      <c r="E53" t="s">
        <v>103</v>
      </c>
      <c r="F53" s="1" t="s">
        <v>0</v>
      </c>
      <c r="G53" t="s">
        <v>0</v>
      </c>
      <c r="H53" t="s">
        <v>0</v>
      </c>
      <c r="I53" t="s">
        <v>0</v>
      </c>
      <c r="J53">
        <f>SUM(D53/(C53+D53))</f>
        <v>0.5</v>
      </c>
    </row>
    <row r="54" spans="1:11" x14ac:dyDescent="0.45">
      <c r="A54" t="s">
        <v>1424</v>
      </c>
      <c r="B54" t="s">
        <v>48</v>
      </c>
      <c r="C54">
        <v>0</v>
      </c>
      <c r="D54">
        <v>1</v>
      </c>
      <c r="E54" t="s">
        <v>178</v>
      </c>
      <c r="F54" s="1" t="s">
        <v>1</v>
      </c>
      <c r="G54" t="s">
        <v>0</v>
      </c>
      <c r="H54" t="s">
        <v>1</v>
      </c>
      <c r="I54" t="s">
        <v>0</v>
      </c>
      <c r="J54">
        <f>SUM(D54/(C54+D54))</f>
        <v>1</v>
      </c>
    </row>
    <row r="55" spans="1:11" x14ac:dyDescent="0.45">
      <c r="A55" t="s">
        <v>19</v>
      </c>
      <c r="B55" t="s">
        <v>1392</v>
      </c>
      <c r="C55" t="s">
        <v>17</v>
      </c>
      <c r="D55" t="s">
        <v>16</v>
      </c>
      <c r="E55" t="s">
        <v>15</v>
      </c>
      <c r="F55" s="1" t="s">
        <v>14</v>
      </c>
      <c r="G55" t="s">
        <v>13</v>
      </c>
      <c r="H55" t="s">
        <v>12</v>
      </c>
      <c r="I55" t="s">
        <v>11</v>
      </c>
      <c r="J55" t="s">
        <v>1264</v>
      </c>
    </row>
    <row r="56" spans="1:11" x14ac:dyDescent="0.45">
      <c r="A56" t="s">
        <v>499</v>
      </c>
      <c r="B56" t="s">
        <v>342</v>
      </c>
      <c r="C56">
        <v>0</v>
      </c>
      <c r="D56">
        <v>2</v>
      </c>
      <c r="E56" t="s">
        <v>174</v>
      </c>
      <c r="F56" s="1" t="s">
        <v>174</v>
      </c>
      <c r="G56" t="s">
        <v>174</v>
      </c>
      <c r="H56" t="s">
        <v>174</v>
      </c>
      <c r="I56" t="s">
        <v>174</v>
      </c>
      <c r="J56" t="s">
        <v>174</v>
      </c>
    </row>
    <row r="57" spans="1:11" x14ac:dyDescent="0.45">
      <c r="A57" t="s">
        <v>315</v>
      </c>
      <c r="B57" t="s">
        <v>36</v>
      </c>
      <c r="C57">
        <v>1</v>
      </c>
      <c r="D57">
        <v>7</v>
      </c>
      <c r="E57" t="s">
        <v>20</v>
      </c>
      <c r="F57" s="1" t="s">
        <v>1</v>
      </c>
      <c r="G57" t="s">
        <v>0</v>
      </c>
      <c r="H57" t="s">
        <v>1</v>
      </c>
      <c r="I57" t="s">
        <v>1</v>
      </c>
      <c r="J57">
        <f>SUM(D57/(C57+D57))</f>
        <v>0.875</v>
      </c>
      <c r="K57" t="s">
        <v>1260</v>
      </c>
    </row>
    <row r="58" spans="1:11" x14ac:dyDescent="0.45">
      <c r="A58" t="s">
        <v>314</v>
      </c>
      <c r="B58" t="s">
        <v>36</v>
      </c>
      <c r="C58">
        <v>1</v>
      </c>
      <c r="D58">
        <v>3</v>
      </c>
      <c r="E58" t="s">
        <v>99</v>
      </c>
      <c r="F58" s="1" t="s">
        <v>0</v>
      </c>
      <c r="G58" t="s">
        <v>0</v>
      </c>
      <c r="H58" t="s">
        <v>0</v>
      </c>
      <c r="I58" t="s">
        <v>1</v>
      </c>
      <c r="J58">
        <f>SUM(D58/(C58+D58))</f>
        <v>0.75</v>
      </c>
    </row>
    <row r="59" spans="1:11" x14ac:dyDescent="0.45">
      <c r="A59" t="s">
        <v>19</v>
      </c>
      <c r="B59" t="s">
        <v>1391</v>
      </c>
      <c r="C59" t="s">
        <v>17</v>
      </c>
      <c r="D59" t="s">
        <v>16</v>
      </c>
      <c r="E59" t="s">
        <v>15</v>
      </c>
      <c r="F59" s="1" t="s">
        <v>14</v>
      </c>
      <c r="G59" t="s">
        <v>13</v>
      </c>
      <c r="H59" t="s">
        <v>12</v>
      </c>
      <c r="I59" t="s">
        <v>11</v>
      </c>
      <c r="J59" t="s">
        <v>1264</v>
      </c>
    </row>
    <row r="60" spans="1:11" x14ac:dyDescent="0.45">
      <c r="A60" t="s">
        <v>1423</v>
      </c>
      <c r="B60" t="s">
        <v>72</v>
      </c>
      <c r="C60">
        <v>1</v>
      </c>
      <c r="D60">
        <v>1</v>
      </c>
      <c r="E60" t="s">
        <v>55</v>
      </c>
      <c r="F60" s="1" t="s">
        <v>0</v>
      </c>
      <c r="G60" t="s">
        <v>0</v>
      </c>
      <c r="H60" t="s">
        <v>0</v>
      </c>
      <c r="I60" t="s">
        <v>0</v>
      </c>
      <c r="J60">
        <f>SUM(D60/(C60+D60))</f>
        <v>0.5</v>
      </c>
    </row>
    <row r="61" spans="1:11" x14ac:dyDescent="0.45">
      <c r="A61" t="s">
        <v>371</v>
      </c>
      <c r="B61" t="s">
        <v>36</v>
      </c>
      <c r="C61">
        <v>2</v>
      </c>
      <c r="D61">
        <v>2</v>
      </c>
      <c r="E61" t="s">
        <v>103</v>
      </c>
      <c r="F61" s="1" t="s">
        <v>0</v>
      </c>
      <c r="G61" t="s">
        <v>0</v>
      </c>
      <c r="H61" t="s">
        <v>0</v>
      </c>
      <c r="I61" t="s">
        <v>1</v>
      </c>
      <c r="J61">
        <f>SUM(D61/(C61+D61))</f>
        <v>0.5</v>
      </c>
    </row>
    <row r="62" spans="1:11" x14ac:dyDescent="0.45">
      <c r="A62" t="s">
        <v>352</v>
      </c>
      <c r="B62" t="s">
        <v>342</v>
      </c>
      <c r="C62">
        <v>0</v>
      </c>
      <c r="D62">
        <v>3</v>
      </c>
      <c r="E62" t="s">
        <v>174</v>
      </c>
      <c r="F62" s="1" t="s">
        <v>174</v>
      </c>
      <c r="G62" t="s">
        <v>174</v>
      </c>
      <c r="H62" t="s">
        <v>174</v>
      </c>
      <c r="I62" t="s">
        <v>174</v>
      </c>
      <c r="J62" t="s">
        <v>174</v>
      </c>
    </row>
    <row r="63" spans="1:11" x14ac:dyDescent="0.45">
      <c r="A63" t="s">
        <v>351</v>
      </c>
      <c r="B63" t="s">
        <v>31</v>
      </c>
      <c r="C63">
        <v>2</v>
      </c>
      <c r="D63">
        <v>2</v>
      </c>
      <c r="E63" t="s">
        <v>180</v>
      </c>
      <c r="F63" s="1" t="s">
        <v>0</v>
      </c>
      <c r="G63" t="s">
        <v>0</v>
      </c>
      <c r="H63" t="s">
        <v>0</v>
      </c>
      <c r="I63" t="s">
        <v>1</v>
      </c>
      <c r="J63">
        <f>SUM(D63/(C63+D63))</f>
        <v>0.5</v>
      </c>
    </row>
    <row r="64" spans="1:11" x14ac:dyDescent="0.45">
      <c r="A64" t="s">
        <v>350</v>
      </c>
      <c r="B64" t="s">
        <v>89</v>
      </c>
      <c r="C64">
        <v>1</v>
      </c>
      <c r="D64">
        <v>4</v>
      </c>
      <c r="E64" t="s">
        <v>346</v>
      </c>
      <c r="F64" s="1" t="s">
        <v>0</v>
      </c>
      <c r="G64" t="s">
        <v>0</v>
      </c>
      <c r="H64" t="s">
        <v>0</v>
      </c>
      <c r="I64" t="s">
        <v>1</v>
      </c>
      <c r="J64">
        <f>SUM(D64/(C64+D64))</f>
        <v>0.8</v>
      </c>
    </row>
    <row r="65" spans="1:11" x14ac:dyDescent="0.45">
      <c r="A65" t="s">
        <v>343</v>
      </c>
      <c r="B65" t="s">
        <v>48</v>
      </c>
      <c r="C65">
        <v>1</v>
      </c>
      <c r="D65">
        <v>2</v>
      </c>
      <c r="E65" t="s">
        <v>159</v>
      </c>
      <c r="F65" s="1" t="s">
        <v>0</v>
      </c>
      <c r="G65" t="s">
        <v>0</v>
      </c>
      <c r="H65" t="s">
        <v>0</v>
      </c>
      <c r="I65" t="s">
        <v>1</v>
      </c>
      <c r="J65">
        <f>SUM(D65/(C65+D65))</f>
        <v>0.66666666666666663</v>
      </c>
    </row>
    <row r="66" spans="1:11" x14ac:dyDescent="0.45">
      <c r="A66" t="s">
        <v>337</v>
      </c>
      <c r="B66" t="s">
        <v>115</v>
      </c>
      <c r="C66">
        <v>3</v>
      </c>
      <c r="D66">
        <v>2</v>
      </c>
      <c r="E66" t="s">
        <v>53</v>
      </c>
      <c r="F66" s="1" t="s">
        <v>0</v>
      </c>
      <c r="G66" t="s">
        <v>0</v>
      </c>
      <c r="H66" t="s">
        <v>0</v>
      </c>
      <c r="I66" t="s">
        <v>1</v>
      </c>
      <c r="J66">
        <f>SUM(D66/(C66+D66))</f>
        <v>0.4</v>
      </c>
    </row>
    <row r="67" spans="1:11" x14ac:dyDescent="0.45">
      <c r="A67" t="s">
        <v>336</v>
      </c>
      <c r="B67" t="s">
        <v>72</v>
      </c>
      <c r="C67">
        <v>2</v>
      </c>
      <c r="D67">
        <v>2</v>
      </c>
      <c r="E67" t="s">
        <v>55</v>
      </c>
      <c r="F67" s="1" t="s">
        <v>0</v>
      </c>
      <c r="G67" t="s">
        <v>0</v>
      </c>
      <c r="H67" t="s">
        <v>0</v>
      </c>
      <c r="I67" t="s">
        <v>1</v>
      </c>
      <c r="J67">
        <f>SUM(D67/(C67+D67))</f>
        <v>0.5</v>
      </c>
    </row>
    <row r="68" spans="1:11" x14ac:dyDescent="0.45">
      <c r="A68" t="s">
        <v>19</v>
      </c>
      <c r="B68" t="s">
        <v>1390</v>
      </c>
      <c r="C68" t="s">
        <v>17</v>
      </c>
      <c r="D68" t="s">
        <v>16</v>
      </c>
      <c r="E68" t="s">
        <v>15</v>
      </c>
      <c r="F68" s="1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1" x14ac:dyDescent="0.45">
      <c r="A69" t="s">
        <v>368</v>
      </c>
      <c r="B69" t="s">
        <v>175</v>
      </c>
      <c r="C69">
        <v>0</v>
      </c>
      <c r="D69">
        <v>7</v>
      </c>
      <c r="E69" t="s">
        <v>174</v>
      </c>
      <c r="F69" s="1" t="s">
        <v>174</v>
      </c>
      <c r="G69" t="s">
        <v>174</v>
      </c>
      <c r="H69" t="s">
        <v>174</v>
      </c>
      <c r="I69" t="s">
        <v>174</v>
      </c>
      <c r="J69" t="s">
        <v>174</v>
      </c>
    </row>
    <row r="70" spans="1:11" x14ac:dyDescent="0.45">
      <c r="A70" t="s">
        <v>1422</v>
      </c>
      <c r="B70" t="s">
        <v>175</v>
      </c>
      <c r="C70">
        <v>0</v>
      </c>
      <c r="D70">
        <v>2</v>
      </c>
      <c r="E70" t="s">
        <v>174</v>
      </c>
      <c r="F70" s="1" t="s">
        <v>174</v>
      </c>
      <c r="G70" t="s">
        <v>174</v>
      </c>
      <c r="H70" t="s">
        <v>174</v>
      </c>
      <c r="I70" t="s">
        <v>174</v>
      </c>
      <c r="J70" t="s">
        <v>174</v>
      </c>
    </row>
    <row r="71" spans="1:11" x14ac:dyDescent="0.45">
      <c r="A71" t="s">
        <v>1421</v>
      </c>
      <c r="B71" t="s">
        <v>36</v>
      </c>
      <c r="C71">
        <v>1</v>
      </c>
      <c r="D71">
        <v>3</v>
      </c>
      <c r="E71" t="s">
        <v>39</v>
      </c>
      <c r="F71" s="1" t="s">
        <v>0</v>
      </c>
      <c r="G71" t="s">
        <v>0</v>
      </c>
      <c r="H71" t="s">
        <v>0</v>
      </c>
      <c r="I71" t="s">
        <v>0</v>
      </c>
      <c r="J71">
        <f>SUM(D71/(C71+D71))</f>
        <v>0.75</v>
      </c>
    </row>
    <row r="72" spans="1:11" x14ac:dyDescent="0.45">
      <c r="A72" t="s">
        <v>19</v>
      </c>
      <c r="B72" t="s">
        <v>1389</v>
      </c>
      <c r="C72" t="s">
        <v>17</v>
      </c>
      <c r="D72" t="s">
        <v>16</v>
      </c>
      <c r="E72" t="s">
        <v>15</v>
      </c>
      <c r="F72" s="1" t="s">
        <v>14</v>
      </c>
      <c r="G72" t="s">
        <v>13</v>
      </c>
      <c r="H72" t="s">
        <v>12</v>
      </c>
      <c r="I72" t="s">
        <v>11</v>
      </c>
      <c r="J72" t="s">
        <v>1264</v>
      </c>
    </row>
    <row r="73" spans="1:11" x14ac:dyDescent="0.45">
      <c r="A73" t="s">
        <v>488</v>
      </c>
      <c r="B73" t="s">
        <v>21</v>
      </c>
      <c r="C73">
        <v>1</v>
      </c>
      <c r="D73">
        <v>4</v>
      </c>
      <c r="E73" t="s">
        <v>39</v>
      </c>
      <c r="F73" s="1" t="s">
        <v>0</v>
      </c>
      <c r="G73" t="s">
        <v>0</v>
      </c>
      <c r="H73" t="s">
        <v>0</v>
      </c>
      <c r="I73" t="s">
        <v>1</v>
      </c>
      <c r="J73">
        <f>SUM(D73/(C73+D73))</f>
        <v>0.8</v>
      </c>
    </row>
    <row r="74" spans="1:11" x14ac:dyDescent="0.45">
      <c r="A74" t="s">
        <v>19</v>
      </c>
      <c r="B74" t="s">
        <v>1388</v>
      </c>
      <c r="C74" t="s">
        <v>17</v>
      </c>
      <c r="D74" t="s">
        <v>16</v>
      </c>
      <c r="E74" t="s">
        <v>15</v>
      </c>
      <c r="F74" s="1" t="s">
        <v>14</v>
      </c>
      <c r="G74" t="s">
        <v>13</v>
      </c>
      <c r="H74" t="s">
        <v>12</v>
      </c>
      <c r="I74" t="s">
        <v>11</v>
      </c>
      <c r="J74" t="s">
        <v>1264</v>
      </c>
    </row>
    <row r="75" spans="1:11" x14ac:dyDescent="0.45">
      <c r="A75" t="s">
        <v>358</v>
      </c>
      <c r="B75" t="s">
        <v>36</v>
      </c>
      <c r="C75">
        <v>2</v>
      </c>
      <c r="D75">
        <v>2</v>
      </c>
      <c r="E75" t="s">
        <v>103</v>
      </c>
      <c r="F75" s="1" t="s">
        <v>0</v>
      </c>
      <c r="G75" t="s">
        <v>0</v>
      </c>
      <c r="H75" t="s">
        <v>0</v>
      </c>
      <c r="I75" t="s">
        <v>1</v>
      </c>
      <c r="J75">
        <f>SUM(D75/(C75+D75))</f>
        <v>0.5</v>
      </c>
    </row>
    <row r="76" spans="1:11" x14ac:dyDescent="0.45">
      <c r="A76" t="s">
        <v>357</v>
      </c>
      <c r="B76" t="s">
        <v>28</v>
      </c>
      <c r="C76">
        <v>2</v>
      </c>
      <c r="D76">
        <v>2</v>
      </c>
      <c r="E76" t="s">
        <v>26</v>
      </c>
      <c r="F76" s="1" t="s">
        <v>0</v>
      </c>
      <c r="G76" t="s">
        <v>1</v>
      </c>
      <c r="H76" t="s">
        <v>0</v>
      </c>
      <c r="I76" t="s">
        <v>1</v>
      </c>
      <c r="J76">
        <f>SUM(D76/(C76+D76))</f>
        <v>0.5</v>
      </c>
      <c r="K76" t="s">
        <v>1273</v>
      </c>
    </row>
    <row r="77" spans="1:11" x14ac:dyDescent="0.45">
      <c r="A77" t="s">
        <v>353</v>
      </c>
      <c r="B77" t="s">
        <v>36</v>
      </c>
      <c r="C77">
        <v>0</v>
      </c>
      <c r="D77">
        <v>1</v>
      </c>
      <c r="E77" t="s">
        <v>103</v>
      </c>
      <c r="F77" s="1" t="s">
        <v>0</v>
      </c>
      <c r="G77" t="s">
        <v>0</v>
      </c>
      <c r="H77" t="s">
        <v>0</v>
      </c>
      <c r="I77" t="s">
        <v>1</v>
      </c>
      <c r="J77">
        <f>SUM(D77/(C77+D77))</f>
        <v>1</v>
      </c>
    </row>
    <row r="78" spans="1:11" x14ac:dyDescent="0.45">
      <c r="A78" t="s">
        <v>371</v>
      </c>
      <c r="B78" t="s">
        <v>36</v>
      </c>
      <c r="C78">
        <v>2</v>
      </c>
      <c r="D78">
        <v>4</v>
      </c>
      <c r="E78" t="s">
        <v>103</v>
      </c>
      <c r="F78" s="1" t="s">
        <v>0</v>
      </c>
      <c r="G78" t="s">
        <v>0</v>
      </c>
      <c r="H78" t="s">
        <v>0</v>
      </c>
      <c r="I78" t="s">
        <v>1</v>
      </c>
      <c r="J78">
        <f>SUM(D78/(C78+D78))</f>
        <v>0.66666666666666663</v>
      </c>
    </row>
    <row r="79" spans="1:11" x14ac:dyDescent="0.45">
      <c r="A79" t="s">
        <v>352</v>
      </c>
      <c r="B79" t="s">
        <v>21</v>
      </c>
      <c r="C79">
        <v>2</v>
      </c>
      <c r="D79">
        <v>2</v>
      </c>
      <c r="E79" t="s">
        <v>131</v>
      </c>
      <c r="F79" s="1" t="s">
        <v>0</v>
      </c>
      <c r="G79" t="s">
        <v>0</v>
      </c>
      <c r="H79" t="s">
        <v>0</v>
      </c>
      <c r="I79" t="s">
        <v>1</v>
      </c>
      <c r="J79">
        <f>SUM(D79/(C79+D79))</f>
        <v>0.5</v>
      </c>
    </row>
    <row r="80" spans="1:11" x14ac:dyDescent="0.45">
      <c r="A80" t="s">
        <v>370</v>
      </c>
      <c r="B80" t="s">
        <v>44</v>
      </c>
      <c r="C80">
        <v>3</v>
      </c>
      <c r="D80">
        <v>3</v>
      </c>
      <c r="E80" t="s">
        <v>68</v>
      </c>
      <c r="F80" s="1" t="s">
        <v>0</v>
      </c>
      <c r="G80" t="s">
        <v>0</v>
      </c>
      <c r="H80" t="s">
        <v>0</v>
      </c>
      <c r="I80" t="s">
        <v>1</v>
      </c>
      <c r="J80">
        <f>SUM(D80/(C80+D80))</f>
        <v>0.5</v>
      </c>
    </row>
    <row r="81" spans="1:11" x14ac:dyDescent="0.45">
      <c r="A81" t="s">
        <v>351</v>
      </c>
      <c r="B81" t="s">
        <v>175</v>
      </c>
      <c r="C81">
        <v>0</v>
      </c>
      <c r="D81">
        <v>3</v>
      </c>
      <c r="E81" t="s">
        <v>174</v>
      </c>
      <c r="F81" s="1" t="s">
        <v>174</v>
      </c>
      <c r="G81" t="s">
        <v>174</v>
      </c>
      <c r="H81" t="s">
        <v>174</v>
      </c>
      <c r="I81" t="s">
        <v>174</v>
      </c>
      <c r="J81" t="s">
        <v>174</v>
      </c>
    </row>
    <row r="82" spans="1:11" x14ac:dyDescent="0.45">
      <c r="A82" t="s">
        <v>350</v>
      </c>
      <c r="B82" t="s">
        <v>89</v>
      </c>
      <c r="C82">
        <v>1</v>
      </c>
      <c r="D82">
        <v>4</v>
      </c>
      <c r="E82" t="s">
        <v>346</v>
      </c>
      <c r="F82" s="1" t="s">
        <v>0</v>
      </c>
      <c r="G82" t="s">
        <v>0</v>
      </c>
      <c r="H82" t="s">
        <v>0</v>
      </c>
      <c r="I82" t="s">
        <v>1</v>
      </c>
      <c r="J82">
        <f>SUM(D82/(C82+D82))</f>
        <v>0.8</v>
      </c>
    </row>
    <row r="83" spans="1:11" x14ac:dyDescent="0.45">
      <c r="A83" t="s">
        <v>343</v>
      </c>
      <c r="B83" t="s">
        <v>48</v>
      </c>
      <c r="C83">
        <v>3</v>
      </c>
      <c r="D83">
        <v>2</v>
      </c>
      <c r="E83" t="s">
        <v>159</v>
      </c>
      <c r="F83" s="1" t="s">
        <v>0</v>
      </c>
      <c r="G83" t="s">
        <v>0</v>
      </c>
      <c r="H83" t="s">
        <v>0</v>
      </c>
      <c r="I83" t="s">
        <v>1</v>
      </c>
      <c r="J83">
        <f>SUM(D83/(C83+D83))</f>
        <v>0.4</v>
      </c>
    </row>
    <row r="84" spans="1:11" x14ac:dyDescent="0.45">
      <c r="A84" t="s">
        <v>339</v>
      </c>
      <c r="B84" t="s">
        <v>115</v>
      </c>
      <c r="C84">
        <v>3</v>
      </c>
      <c r="D84">
        <v>2</v>
      </c>
      <c r="E84" t="s">
        <v>338</v>
      </c>
      <c r="F84" s="1" t="s">
        <v>0</v>
      </c>
      <c r="G84" t="s">
        <v>0</v>
      </c>
      <c r="H84" t="s">
        <v>0</v>
      </c>
      <c r="I84" t="s">
        <v>1</v>
      </c>
      <c r="J84">
        <f>SUM(D84/(C84+D84))</f>
        <v>0.4</v>
      </c>
    </row>
    <row r="85" spans="1:11" x14ac:dyDescent="0.45">
      <c r="A85" t="s">
        <v>337</v>
      </c>
      <c r="B85" t="s">
        <v>115</v>
      </c>
      <c r="C85">
        <v>1</v>
      </c>
      <c r="D85">
        <v>4</v>
      </c>
      <c r="E85" t="s">
        <v>53</v>
      </c>
      <c r="F85" s="1" t="s">
        <v>0</v>
      </c>
      <c r="G85" t="s">
        <v>0</v>
      </c>
      <c r="H85" t="s">
        <v>0</v>
      </c>
      <c r="I85" t="s">
        <v>1</v>
      </c>
      <c r="J85">
        <f>SUM(D85/(C85+D85))</f>
        <v>0.8</v>
      </c>
    </row>
    <row r="86" spans="1:11" x14ac:dyDescent="0.45">
      <c r="A86" t="s">
        <v>336</v>
      </c>
      <c r="B86" t="s">
        <v>72</v>
      </c>
      <c r="C86">
        <v>3</v>
      </c>
      <c r="D86">
        <v>4</v>
      </c>
      <c r="E86" t="s">
        <v>55</v>
      </c>
      <c r="F86" s="1" t="s">
        <v>0</v>
      </c>
      <c r="G86" t="s">
        <v>0</v>
      </c>
      <c r="H86" t="s">
        <v>0</v>
      </c>
      <c r="I86" t="s">
        <v>1</v>
      </c>
      <c r="J86">
        <f>SUM(D86/(C86+D86))</f>
        <v>0.5714285714285714</v>
      </c>
    </row>
    <row r="87" spans="1:11" x14ac:dyDescent="0.45">
      <c r="A87" t="s">
        <v>335</v>
      </c>
      <c r="B87" t="s">
        <v>115</v>
      </c>
      <c r="C87">
        <v>4</v>
      </c>
      <c r="D87">
        <v>5</v>
      </c>
      <c r="E87" t="s">
        <v>223</v>
      </c>
      <c r="F87" s="1" t="s">
        <v>0</v>
      </c>
      <c r="G87" t="s">
        <v>1</v>
      </c>
      <c r="H87" t="s">
        <v>0</v>
      </c>
      <c r="I87" t="s">
        <v>1</v>
      </c>
      <c r="J87">
        <f>SUM(D87/(C87+D87))</f>
        <v>0.55555555555555558</v>
      </c>
      <c r="K87" t="s">
        <v>1269</v>
      </c>
    </row>
    <row r="88" spans="1:11" x14ac:dyDescent="0.45">
      <c r="A88" t="s">
        <v>19</v>
      </c>
      <c r="B88" t="s">
        <v>1387</v>
      </c>
      <c r="C88" t="s">
        <v>17</v>
      </c>
      <c r="D88" t="s">
        <v>16</v>
      </c>
      <c r="E88" t="s">
        <v>15</v>
      </c>
      <c r="F88" s="1" t="s">
        <v>14</v>
      </c>
      <c r="G88" t="s">
        <v>13</v>
      </c>
      <c r="H88" t="s">
        <v>12</v>
      </c>
      <c r="I88" t="s">
        <v>11</v>
      </c>
      <c r="J88" t="s">
        <v>1264</v>
      </c>
    </row>
    <row r="89" spans="1:11" x14ac:dyDescent="0.45">
      <c r="A89" t="s">
        <v>1420</v>
      </c>
      <c r="B89" t="s">
        <v>72</v>
      </c>
      <c r="C89">
        <v>1</v>
      </c>
      <c r="D89">
        <v>1</v>
      </c>
      <c r="E89" t="s">
        <v>55</v>
      </c>
      <c r="F89" s="1" t="s">
        <v>0</v>
      </c>
      <c r="G89" t="s">
        <v>0</v>
      </c>
      <c r="H89" t="s">
        <v>0</v>
      </c>
      <c r="I89" t="s">
        <v>1</v>
      </c>
      <c r="J89">
        <f>SUM(D89/(C89+D89))</f>
        <v>0.5</v>
      </c>
    </row>
    <row r="90" spans="1:11" x14ac:dyDescent="0.45">
      <c r="A90" t="s">
        <v>488</v>
      </c>
      <c r="B90" t="s">
        <v>342</v>
      </c>
      <c r="C90">
        <v>0</v>
      </c>
      <c r="D90">
        <v>4</v>
      </c>
      <c r="E90" t="s">
        <v>174</v>
      </c>
      <c r="F90" s="1" t="s">
        <v>174</v>
      </c>
      <c r="G90" t="s">
        <v>174</v>
      </c>
      <c r="H90" t="s">
        <v>174</v>
      </c>
      <c r="I90" t="s">
        <v>174</v>
      </c>
      <c r="J90" t="s">
        <v>174</v>
      </c>
    </row>
    <row r="91" spans="1:11" x14ac:dyDescent="0.45">
      <c r="A91" t="s">
        <v>19</v>
      </c>
      <c r="B91" t="s">
        <v>1386</v>
      </c>
      <c r="C91" t="s">
        <v>17</v>
      </c>
      <c r="D91" t="s">
        <v>16</v>
      </c>
      <c r="E91" t="s">
        <v>15</v>
      </c>
      <c r="F91" s="1" t="s">
        <v>14</v>
      </c>
      <c r="G91" t="s">
        <v>13</v>
      </c>
      <c r="H91" t="s">
        <v>12</v>
      </c>
      <c r="I91" t="s">
        <v>11</v>
      </c>
      <c r="J91" t="s">
        <v>1264</v>
      </c>
    </row>
    <row r="92" spans="1:11" x14ac:dyDescent="0.45">
      <c r="A92" t="s">
        <v>513</v>
      </c>
      <c r="B92" t="s">
        <v>1419</v>
      </c>
      <c r="C92">
        <v>4</v>
      </c>
      <c r="D92">
        <v>2</v>
      </c>
      <c r="E92" t="s">
        <v>174</v>
      </c>
      <c r="F92" s="1" t="s">
        <v>174</v>
      </c>
      <c r="G92" t="s">
        <v>174</v>
      </c>
      <c r="H92" t="s">
        <v>174</v>
      </c>
      <c r="I92" t="s">
        <v>174</v>
      </c>
      <c r="J92" t="s">
        <v>174</v>
      </c>
    </row>
    <row r="93" spans="1:11" x14ac:dyDescent="0.45">
      <c r="A93" t="s">
        <v>371</v>
      </c>
      <c r="B93" t="s">
        <v>36</v>
      </c>
      <c r="C93">
        <v>6</v>
      </c>
      <c r="D93">
        <v>4</v>
      </c>
      <c r="E93" t="s">
        <v>103</v>
      </c>
      <c r="F93" s="1" t="s">
        <v>0</v>
      </c>
      <c r="G93" t="s">
        <v>0</v>
      </c>
      <c r="H93" t="s">
        <v>0</v>
      </c>
      <c r="I93" t="s">
        <v>1</v>
      </c>
      <c r="J93">
        <f>SUM(D93/(C93+D93))</f>
        <v>0.4</v>
      </c>
    </row>
    <row r="94" spans="1:11" x14ac:dyDescent="0.45">
      <c r="A94" t="s">
        <v>370</v>
      </c>
      <c r="B94" t="s">
        <v>44</v>
      </c>
      <c r="C94">
        <v>6</v>
      </c>
      <c r="D94">
        <v>2</v>
      </c>
      <c r="E94" t="s">
        <v>68</v>
      </c>
      <c r="F94" s="1" t="s">
        <v>0</v>
      </c>
      <c r="G94" t="s">
        <v>0</v>
      </c>
      <c r="H94" t="s">
        <v>0</v>
      </c>
      <c r="I94" t="s">
        <v>1</v>
      </c>
      <c r="J94">
        <f>SUM(D94/(C94+D94))</f>
        <v>0.25</v>
      </c>
    </row>
    <row r="95" spans="1:11" x14ac:dyDescent="0.45">
      <c r="A95" t="s">
        <v>341</v>
      </c>
      <c r="B95" t="s">
        <v>44</v>
      </c>
      <c r="C95">
        <v>3</v>
      </c>
      <c r="D95">
        <v>2</v>
      </c>
      <c r="E95" t="s">
        <v>77</v>
      </c>
      <c r="F95" s="1" t="s">
        <v>0</v>
      </c>
      <c r="G95" t="s">
        <v>0</v>
      </c>
      <c r="H95" t="s">
        <v>0</v>
      </c>
      <c r="I95" t="s">
        <v>1</v>
      </c>
      <c r="J95">
        <f>SUM(D95/(C95+D95))</f>
        <v>0.4</v>
      </c>
    </row>
    <row r="96" spans="1:11" x14ac:dyDescent="0.45">
      <c r="A96" t="s">
        <v>339</v>
      </c>
      <c r="B96" t="s">
        <v>115</v>
      </c>
      <c r="C96">
        <v>8</v>
      </c>
      <c r="D96">
        <v>3</v>
      </c>
      <c r="E96" t="s">
        <v>338</v>
      </c>
      <c r="F96" s="1" t="s">
        <v>0</v>
      </c>
      <c r="G96" t="s">
        <v>0</v>
      </c>
      <c r="H96" t="s">
        <v>0</v>
      </c>
      <c r="I96" t="s">
        <v>1</v>
      </c>
      <c r="J96">
        <f>SUM(D96/(C96+D96))</f>
        <v>0.27272727272727271</v>
      </c>
    </row>
    <row r="97" spans="1:11" x14ac:dyDescent="0.45">
      <c r="A97" t="s">
        <v>337</v>
      </c>
      <c r="B97" t="s">
        <v>115</v>
      </c>
      <c r="C97">
        <v>7</v>
      </c>
      <c r="D97">
        <v>2</v>
      </c>
      <c r="E97" t="s">
        <v>53</v>
      </c>
      <c r="F97" s="1" t="s">
        <v>0</v>
      </c>
      <c r="G97" t="s">
        <v>0</v>
      </c>
      <c r="H97" t="s">
        <v>0</v>
      </c>
      <c r="I97" t="s">
        <v>1</v>
      </c>
      <c r="J97">
        <f>SUM(D97/(C97+D97))</f>
        <v>0.22222222222222221</v>
      </c>
    </row>
    <row r="98" spans="1:11" x14ac:dyDescent="0.45">
      <c r="A98" t="s">
        <v>19</v>
      </c>
      <c r="B98" t="s">
        <v>1385</v>
      </c>
      <c r="C98" t="s">
        <v>17</v>
      </c>
      <c r="D98" t="s">
        <v>16</v>
      </c>
      <c r="E98" t="s">
        <v>15</v>
      </c>
      <c r="F98" s="1" t="s">
        <v>14</v>
      </c>
      <c r="G98" t="s">
        <v>13</v>
      </c>
      <c r="H98" t="s">
        <v>12</v>
      </c>
      <c r="I98" t="s">
        <v>11</v>
      </c>
      <c r="J98" t="s">
        <v>1264</v>
      </c>
    </row>
    <row r="99" spans="1:11" x14ac:dyDescent="0.45">
      <c r="A99" t="s">
        <v>1418</v>
      </c>
      <c r="B99" t="s">
        <v>72</v>
      </c>
      <c r="C99">
        <v>0</v>
      </c>
      <c r="D99">
        <v>1</v>
      </c>
      <c r="E99" t="s">
        <v>55</v>
      </c>
      <c r="F99" s="1" t="s">
        <v>0</v>
      </c>
      <c r="G99" t="s">
        <v>0</v>
      </c>
      <c r="H99" t="s">
        <v>0</v>
      </c>
      <c r="I99" t="s">
        <v>0</v>
      </c>
      <c r="J99">
        <f>SUM(D99/(C99+D99))</f>
        <v>1</v>
      </c>
    </row>
    <row r="100" spans="1:11" x14ac:dyDescent="0.45">
      <c r="A100" t="s">
        <v>19</v>
      </c>
      <c r="B100" t="s">
        <v>1383</v>
      </c>
      <c r="C100" t="s">
        <v>17</v>
      </c>
      <c r="D100" t="s">
        <v>16</v>
      </c>
      <c r="E100" t="s">
        <v>15</v>
      </c>
      <c r="F100" s="1" t="s">
        <v>14</v>
      </c>
      <c r="G100" t="s">
        <v>13</v>
      </c>
      <c r="H100" t="s">
        <v>12</v>
      </c>
      <c r="I100" t="s">
        <v>11</v>
      </c>
      <c r="J100" t="s">
        <v>1264</v>
      </c>
    </row>
    <row r="101" spans="1:11" x14ac:dyDescent="0.45">
      <c r="A101" t="s">
        <v>1417</v>
      </c>
      <c r="B101" t="s">
        <v>21</v>
      </c>
      <c r="C101">
        <v>1</v>
      </c>
      <c r="D101">
        <v>2</v>
      </c>
      <c r="E101" t="s">
        <v>188</v>
      </c>
      <c r="F101" s="1" t="s">
        <v>1</v>
      </c>
      <c r="G101" t="s">
        <v>0</v>
      </c>
      <c r="H101" t="s">
        <v>1</v>
      </c>
      <c r="I101" t="s">
        <v>0</v>
      </c>
      <c r="J101">
        <f>SUM(D101/(C101+D101))</f>
        <v>0.66666666666666663</v>
      </c>
    </row>
    <row r="102" spans="1:11" x14ac:dyDescent="0.45">
      <c r="A102" t="s">
        <v>426</v>
      </c>
      <c r="B102" t="s">
        <v>44</v>
      </c>
      <c r="C102">
        <v>1</v>
      </c>
      <c r="D102">
        <v>3</v>
      </c>
      <c r="E102" t="s">
        <v>185</v>
      </c>
      <c r="F102" s="1" t="s">
        <v>1</v>
      </c>
      <c r="G102" t="s">
        <v>0</v>
      </c>
      <c r="H102" t="s">
        <v>1</v>
      </c>
      <c r="I102" t="s">
        <v>0</v>
      </c>
      <c r="J102">
        <f>SUM(D102/(C102+D102))</f>
        <v>0.75</v>
      </c>
    </row>
    <row r="103" spans="1:11" x14ac:dyDescent="0.45">
      <c r="A103" t="s">
        <v>368</v>
      </c>
      <c r="B103" t="s">
        <v>175</v>
      </c>
      <c r="C103">
        <v>0</v>
      </c>
      <c r="D103">
        <v>5</v>
      </c>
      <c r="E103" t="s">
        <v>174</v>
      </c>
      <c r="F103" s="1" t="s">
        <v>174</v>
      </c>
      <c r="G103" t="s">
        <v>174</v>
      </c>
      <c r="H103" t="s">
        <v>174</v>
      </c>
      <c r="I103" t="s">
        <v>174</v>
      </c>
      <c r="J103" t="s">
        <v>174</v>
      </c>
    </row>
    <row r="104" spans="1:11" x14ac:dyDescent="0.45">
      <c r="A104" t="s">
        <v>314</v>
      </c>
      <c r="B104" t="s">
        <v>36</v>
      </c>
      <c r="C104">
        <v>4</v>
      </c>
      <c r="D104">
        <v>3</v>
      </c>
      <c r="E104" t="s">
        <v>99</v>
      </c>
      <c r="F104" s="1" t="s">
        <v>0</v>
      </c>
      <c r="G104" t="s">
        <v>0</v>
      </c>
      <c r="H104" t="s">
        <v>0</v>
      </c>
      <c r="I104" t="s">
        <v>1</v>
      </c>
      <c r="J104">
        <f>SUM(D104/(C104+D104))</f>
        <v>0.42857142857142855</v>
      </c>
    </row>
    <row r="105" spans="1:11" x14ac:dyDescent="0.45">
      <c r="A105" t="s">
        <v>19</v>
      </c>
      <c r="B105" t="s">
        <v>1382</v>
      </c>
      <c r="C105" t="s">
        <v>17</v>
      </c>
      <c r="D105" t="s">
        <v>16</v>
      </c>
      <c r="E105" t="s">
        <v>15</v>
      </c>
      <c r="F105" s="1" t="s">
        <v>14</v>
      </c>
      <c r="G105" t="s">
        <v>13</v>
      </c>
      <c r="H105" t="s">
        <v>12</v>
      </c>
      <c r="I105" t="s">
        <v>11</v>
      </c>
      <c r="J105" t="s">
        <v>1264</v>
      </c>
    </row>
    <row r="106" spans="1:11" x14ac:dyDescent="0.45">
      <c r="A106" t="s">
        <v>1416</v>
      </c>
      <c r="B106" t="s">
        <v>200</v>
      </c>
      <c r="C106">
        <v>1</v>
      </c>
      <c r="D106">
        <v>1</v>
      </c>
      <c r="E106" t="s">
        <v>681</v>
      </c>
      <c r="F106" s="1" t="s">
        <v>0</v>
      </c>
      <c r="G106" t="s">
        <v>0</v>
      </c>
      <c r="H106" t="s">
        <v>0</v>
      </c>
      <c r="I106" t="s">
        <v>0</v>
      </c>
    </row>
    <row r="107" spans="1:11" x14ac:dyDescent="0.45">
      <c r="A107" t="s">
        <v>19</v>
      </c>
      <c r="B107" t="s">
        <v>1381</v>
      </c>
      <c r="C107" t="s">
        <v>17</v>
      </c>
      <c r="D107" t="s">
        <v>16</v>
      </c>
      <c r="E107" t="s">
        <v>15</v>
      </c>
      <c r="F107" s="1" t="s">
        <v>14</v>
      </c>
      <c r="G107" t="s">
        <v>13</v>
      </c>
      <c r="H107" t="s">
        <v>12</v>
      </c>
      <c r="I107" t="s">
        <v>11</v>
      </c>
      <c r="J107" t="s">
        <v>1264</v>
      </c>
    </row>
    <row r="108" spans="1:11" x14ac:dyDescent="0.45">
      <c r="A108" t="s">
        <v>19</v>
      </c>
      <c r="B108" t="s">
        <v>1380</v>
      </c>
      <c r="C108" t="s">
        <v>17</v>
      </c>
      <c r="D108" t="s">
        <v>16</v>
      </c>
      <c r="E108" t="s">
        <v>15</v>
      </c>
      <c r="F108" s="1" t="s">
        <v>14</v>
      </c>
      <c r="G108" t="s">
        <v>13</v>
      </c>
      <c r="H108" t="s">
        <v>12</v>
      </c>
      <c r="I108" t="s">
        <v>11</v>
      </c>
      <c r="J108" t="s">
        <v>1264</v>
      </c>
    </row>
    <row r="109" spans="1:11" x14ac:dyDescent="0.45">
      <c r="A109" t="s">
        <v>370</v>
      </c>
      <c r="B109" t="s">
        <v>44</v>
      </c>
      <c r="C109">
        <v>1</v>
      </c>
      <c r="D109">
        <v>1</v>
      </c>
      <c r="E109" t="s">
        <v>68</v>
      </c>
      <c r="F109" s="1" t="s">
        <v>0</v>
      </c>
      <c r="G109" t="s">
        <v>0</v>
      </c>
      <c r="H109" t="s">
        <v>0</v>
      </c>
      <c r="I109" t="s">
        <v>1</v>
      </c>
      <c r="J109">
        <f>SUM(D109/(C109+D109))</f>
        <v>0.5</v>
      </c>
    </row>
    <row r="110" spans="1:11" x14ac:dyDescent="0.45">
      <c r="A110" t="s">
        <v>345</v>
      </c>
      <c r="B110" t="s">
        <v>44</v>
      </c>
      <c r="C110">
        <v>3</v>
      </c>
      <c r="D110">
        <v>2</v>
      </c>
      <c r="E110" t="s">
        <v>138</v>
      </c>
      <c r="F110" s="1" t="s">
        <v>0</v>
      </c>
      <c r="G110" t="s">
        <v>1</v>
      </c>
      <c r="H110" t="s">
        <v>0</v>
      </c>
      <c r="I110" t="s">
        <v>1</v>
      </c>
      <c r="J110">
        <f>SUM(D110/(C110+D110))</f>
        <v>0.4</v>
      </c>
      <c r="K110" t="s">
        <v>1410</v>
      </c>
    </row>
    <row r="111" spans="1:11" x14ac:dyDescent="0.45">
      <c r="A111" t="s">
        <v>339</v>
      </c>
      <c r="B111" t="s">
        <v>229</v>
      </c>
      <c r="C111">
        <v>0</v>
      </c>
      <c r="D111">
        <v>2</v>
      </c>
      <c r="E111" t="s">
        <v>174</v>
      </c>
      <c r="F111" s="1" t="s">
        <v>174</v>
      </c>
      <c r="G111" t="s">
        <v>174</v>
      </c>
      <c r="H111" t="s">
        <v>174</v>
      </c>
      <c r="I111" t="s">
        <v>174</v>
      </c>
      <c r="J111" t="s">
        <v>174</v>
      </c>
    </row>
    <row r="112" spans="1:11" x14ac:dyDescent="0.45">
      <c r="A112" t="s">
        <v>19</v>
      </c>
      <c r="B112" t="s">
        <v>1379</v>
      </c>
      <c r="C112" t="s">
        <v>17</v>
      </c>
      <c r="D112" t="s">
        <v>16</v>
      </c>
      <c r="E112" t="s">
        <v>15</v>
      </c>
      <c r="F112" s="1" t="s">
        <v>14</v>
      </c>
      <c r="G112" t="s">
        <v>13</v>
      </c>
      <c r="H112" t="s">
        <v>12</v>
      </c>
      <c r="I112" t="s">
        <v>11</v>
      </c>
      <c r="J112" t="s">
        <v>1264</v>
      </c>
    </row>
    <row r="113" spans="1:11" x14ac:dyDescent="0.45">
      <c r="A113" t="s">
        <v>1415</v>
      </c>
      <c r="B113" t="s">
        <v>72</v>
      </c>
      <c r="C113">
        <v>3</v>
      </c>
      <c r="D113">
        <v>4</v>
      </c>
      <c r="E113" t="s">
        <v>178</v>
      </c>
      <c r="F113" s="1" t="s">
        <v>1</v>
      </c>
      <c r="G113" t="s">
        <v>0</v>
      </c>
      <c r="H113" t="s">
        <v>1</v>
      </c>
      <c r="I113" t="s">
        <v>0</v>
      </c>
      <c r="J113">
        <f>SUM(D113/(C113+D113))</f>
        <v>0.5714285714285714</v>
      </c>
    </row>
    <row r="114" spans="1:11" x14ac:dyDescent="0.45">
      <c r="A114" t="s">
        <v>404</v>
      </c>
      <c r="B114" t="s">
        <v>520</v>
      </c>
      <c r="C114">
        <v>0</v>
      </c>
      <c r="D114">
        <v>2</v>
      </c>
      <c r="E114" t="s">
        <v>174</v>
      </c>
      <c r="F114" s="1" t="s">
        <v>174</v>
      </c>
      <c r="G114" t="s">
        <v>174</v>
      </c>
      <c r="H114" t="s">
        <v>174</v>
      </c>
      <c r="I114" t="s">
        <v>174</v>
      </c>
      <c r="J114" t="s">
        <v>174</v>
      </c>
    </row>
    <row r="115" spans="1:11" x14ac:dyDescent="0.45">
      <c r="A115" t="s">
        <v>1414</v>
      </c>
      <c r="B115" t="s">
        <v>21</v>
      </c>
      <c r="C115">
        <v>1</v>
      </c>
      <c r="D115">
        <v>3</v>
      </c>
      <c r="E115" t="s">
        <v>103</v>
      </c>
      <c r="F115" s="1" t="s">
        <v>0</v>
      </c>
      <c r="G115" t="s">
        <v>0</v>
      </c>
      <c r="H115" t="s">
        <v>0</v>
      </c>
      <c r="I115" t="s">
        <v>1</v>
      </c>
      <c r="J115">
        <f>SUM(D115/(C115+D115))</f>
        <v>0.75</v>
      </c>
    </row>
    <row r="116" spans="1:11" x14ac:dyDescent="0.45">
      <c r="A116" t="s">
        <v>488</v>
      </c>
      <c r="B116" t="s">
        <v>21</v>
      </c>
      <c r="C116">
        <v>1</v>
      </c>
      <c r="D116">
        <v>3</v>
      </c>
      <c r="E116" t="s">
        <v>39</v>
      </c>
      <c r="F116" s="1" t="s">
        <v>0</v>
      </c>
      <c r="G116" t="s">
        <v>0</v>
      </c>
      <c r="H116" t="s">
        <v>0</v>
      </c>
      <c r="I116" t="s">
        <v>1</v>
      </c>
      <c r="J116">
        <f>SUM(D116/(C116+D116))</f>
        <v>0.75</v>
      </c>
    </row>
    <row r="117" spans="1:11" x14ac:dyDescent="0.45">
      <c r="A117" t="s">
        <v>19</v>
      </c>
      <c r="B117" t="s">
        <v>1378</v>
      </c>
      <c r="C117" t="s">
        <v>17</v>
      </c>
      <c r="D117" t="s">
        <v>16</v>
      </c>
      <c r="E117" t="s">
        <v>15</v>
      </c>
      <c r="F117" s="1" t="s">
        <v>14</v>
      </c>
      <c r="G117" t="s">
        <v>13</v>
      </c>
      <c r="H117" t="s">
        <v>12</v>
      </c>
      <c r="I117" t="s">
        <v>11</v>
      </c>
      <c r="J117" t="s">
        <v>1264</v>
      </c>
    </row>
    <row r="118" spans="1:11" x14ac:dyDescent="0.45">
      <c r="A118" t="s">
        <v>1413</v>
      </c>
      <c r="B118" t="s">
        <v>36</v>
      </c>
      <c r="C118">
        <v>3</v>
      </c>
      <c r="D118">
        <v>2</v>
      </c>
      <c r="E118" t="s">
        <v>188</v>
      </c>
      <c r="F118" s="1" t="s">
        <v>1</v>
      </c>
      <c r="G118" t="s">
        <v>0</v>
      </c>
      <c r="H118" t="s">
        <v>1</v>
      </c>
      <c r="I118" t="s">
        <v>0</v>
      </c>
      <c r="J118">
        <f>SUM(D118/(C118+D118))</f>
        <v>0.4</v>
      </c>
    </row>
    <row r="119" spans="1:11" x14ac:dyDescent="0.45">
      <c r="A119" t="s">
        <v>1412</v>
      </c>
      <c r="B119" t="s">
        <v>36</v>
      </c>
      <c r="C119">
        <v>6</v>
      </c>
      <c r="D119">
        <v>2</v>
      </c>
      <c r="E119" t="s">
        <v>180</v>
      </c>
      <c r="F119" s="1" t="s">
        <v>0</v>
      </c>
      <c r="G119" t="s">
        <v>0</v>
      </c>
      <c r="H119" t="s">
        <v>0</v>
      </c>
      <c r="I119" t="s">
        <v>0</v>
      </c>
      <c r="J119">
        <f>SUM(D119/(C119+D119))</f>
        <v>0.25</v>
      </c>
    </row>
    <row r="120" spans="1:11" x14ac:dyDescent="0.45">
      <c r="A120" t="s">
        <v>368</v>
      </c>
      <c r="B120" t="s">
        <v>89</v>
      </c>
      <c r="C120">
        <v>5</v>
      </c>
      <c r="D120">
        <v>2</v>
      </c>
      <c r="E120" t="s">
        <v>346</v>
      </c>
      <c r="F120" s="1" t="s">
        <v>0</v>
      </c>
      <c r="G120" t="s">
        <v>0</v>
      </c>
      <c r="H120" t="s">
        <v>0</v>
      </c>
      <c r="I120" t="s">
        <v>1</v>
      </c>
      <c r="J120">
        <f>SUM(D120/(C120+D120))</f>
        <v>0.2857142857142857</v>
      </c>
    </row>
    <row r="121" spans="1:11" x14ac:dyDescent="0.45">
      <c r="A121" t="s">
        <v>19</v>
      </c>
      <c r="B121" t="s">
        <v>1377</v>
      </c>
      <c r="C121" t="s">
        <v>17</v>
      </c>
      <c r="D121" t="s">
        <v>16</v>
      </c>
      <c r="E121" t="s">
        <v>15</v>
      </c>
      <c r="F121" s="1" t="s">
        <v>14</v>
      </c>
      <c r="G121" t="s">
        <v>13</v>
      </c>
      <c r="H121" t="s">
        <v>12</v>
      </c>
      <c r="I121" t="s">
        <v>11</v>
      </c>
      <c r="J121" t="s">
        <v>1264</v>
      </c>
    </row>
    <row r="122" spans="1:11" x14ac:dyDescent="0.45">
      <c r="A122" t="s">
        <v>321</v>
      </c>
      <c r="B122" t="s">
        <v>89</v>
      </c>
      <c r="C122">
        <v>0</v>
      </c>
      <c r="D122">
        <v>1</v>
      </c>
      <c r="E122" t="s">
        <v>91</v>
      </c>
      <c r="F122" s="1" t="s">
        <v>0</v>
      </c>
      <c r="G122" t="s">
        <v>0</v>
      </c>
      <c r="H122" t="s">
        <v>0</v>
      </c>
      <c r="I122" t="s">
        <v>1</v>
      </c>
      <c r="J122">
        <f>SUM(D122/(C122+D122))</f>
        <v>1</v>
      </c>
    </row>
    <row r="123" spans="1:11" x14ac:dyDescent="0.45">
      <c r="A123" t="s">
        <v>318</v>
      </c>
      <c r="B123" t="s">
        <v>342</v>
      </c>
      <c r="C123">
        <v>0</v>
      </c>
      <c r="D123">
        <v>2</v>
      </c>
      <c r="E123" t="s">
        <v>174</v>
      </c>
      <c r="F123" s="1" t="s">
        <v>174</v>
      </c>
      <c r="G123" t="s">
        <v>174</v>
      </c>
      <c r="H123" t="s">
        <v>174</v>
      </c>
      <c r="I123" t="s">
        <v>174</v>
      </c>
      <c r="J123" t="s">
        <v>174</v>
      </c>
    </row>
    <row r="124" spans="1:11" x14ac:dyDescent="0.45">
      <c r="A124" t="s">
        <v>315</v>
      </c>
      <c r="B124" t="s">
        <v>189</v>
      </c>
      <c r="C124">
        <v>0</v>
      </c>
      <c r="D124">
        <v>1</v>
      </c>
      <c r="E124" t="s">
        <v>174</v>
      </c>
      <c r="F124" s="1" t="s">
        <v>174</v>
      </c>
      <c r="G124" t="s">
        <v>174</v>
      </c>
      <c r="H124" t="s">
        <v>174</v>
      </c>
      <c r="I124" t="s">
        <v>174</v>
      </c>
      <c r="J124" t="s">
        <v>174</v>
      </c>
    </row>
    <row r="125" spans="1:11" x14ac:dyDescent="0.45">
      <c r="A125" t="s">
        <v>314</v>
      </c>
      <c r="B125" t="s">
        <v>189</v>
      </c>
      <c r="C125">
        <v>0</v>
      </c>
      <c r="D125">
        <v>9</v>
      </c>
      <c r="E125" t="s">
        <v>174</v>
      </c>
      <c r="F125" s="1" t="s">
        <v>174</v>
      </c>
      <c r="G125" t="s">
        <v>174</v>
      </c>
      <c r="H125" t="s">
        <v>174</v>
      </c>
      <c r="I125" t="s">
        <v>174</v>
      </c>
      <c r="J125" t="s">
        <v>174</v>
      </c>
    </row>
    <row r="126" spans="1:11" x14ac:dyDescent="0.45">
      <c r="A126" t="s">
        <v>19</v>
      </c>
      <c r="B126" t="s">
        <v>1376</v>
      </c>
      <c r="C126" t="s">
        <v>17</v>
      </c>
      <c r="D126" t="s">
        <v>16</v>
      </c>
      <c r="E126" t="s">
        <v>15</v>
      </c>
      <c r="F126" s="1" t="s">
        <v>14</v>
      </c>
      <c r="G126" t="s">
        <v>13</v>
      </c>
      <c r="H126" t="s">
        <v>12</v>
      </c>
      <c r="I126" t="s">
        <v>11</v>
      </c>
      <c r="J126" t="s">
        <v>1264</v>
      </c>
    </row>
    <row r="127" spans="1:11" x14ac:dyDescent="0.45">
      <c r="A127" t="s">
        <v>318</v>
      </c>
      <c r="B127" t="s">
        <v>48</v>
      </c>
      <c r="C127">
        <v>2</v>
      </c>
      <c r="D127">
        <v>3</v>
      </c>
      <c r="E127" t="s">
        <v>216</v>
      </c>
      <c r="F127" s="1" t="s">
        <v>0</v>
      </c>
      <c r="G127" t="s">
        <v>0</v>
      </c>
      <c r="H127" t="s">
        <v>0</v>
      </c>
      <c r="I127" t="s">
        <v>1</v>
      </c>
      <c r="J127">
        <f>SUM(D127/(C127+D127))</f>
        <v>0.6</v>
      </c>
    </row>
    <row r="128" spans="1:11" x14ac:dyDescent="0.45">
      <c r="A128" t="s">
        <v>315</v>
      </c>
      <c r="B128" t="s">
        <v>36</v>
      </c>
      <c r="C128">
        <v>2</v>
      </c>
      <c r="D128">
        <v>2</v>
      </c>
      <c r="E128" t="s">
        <v>20</v>
      </c>
      <c r="F128" s="1" t="s">
        <v>1</v>
      </c>
      <c r="G128" t="s">
        <v>0</v>
      </c>
      <c r="H128" t="s">
        <v>1</v>
      </c>
      <c r="I128" t="s">
        <v>1</v>
      </c>
      <c r="J128">
        <f>SUM(D128/(C128+D128))</f>
        <v>0.5</v>
      </c>
      <c r="K128" t="s">
        <v>1260</v>
      </c>
    </row>
    <row r="129" spans="1:11" x14ac:dyDescent="0.45">
      <c r="A129" t="s">
        <v>19</v>
      </c>
      <c r="B129" t="s">
        <v>1374</v>
      </c>
      <c r="C129" t="s">
        <v>17</v>
      </c>
      <c r="D129" t="s">
        <v>16</v>
      </c>
      <c r="E129" t="s">
        <v>15</v>
      </c>
      <c r="F129" s="1" t="s">
        <v>14</v>
      </c>
      <c r="G129" t="s">
        <v>13</v>
      </c>
      <c r="H129" t="s">
        <v>12</v>
      </c>
      <c r="I129" t="s">
        <v>11</v>
      </c>
      <c r="J129" t="s">
        <v>1264</v>
      </c>
    </row>
    <row r="130" spans="1:11" x14ac:dyDescent="0.45">
      <c r="A130" t="s">
        <v>456</v>
      </c>
      <c r="B130" t="s">
        <v>455</v>
      </c>
      <c r="C130">
        <v>1</v>
      </c>
      <c r="D130">
        <v>1</v>
      </c>
      <c r="E130" t="s">
        <v>174</v>
      </c>
      <c r="F130" s="1" t="s">
        <v>174</v>
      </c>
      <c r="G130" t="s">
        <v>174</v>
      </c>
      <c r="H130" t="s">
        <v>174</v>
      </c>
      <c r="I130" t="s">
        <v>174</v>
      </c>
      <c r="J130" t="s">
        <v>174</v>
      </c>
    </row>
    <row r="131" spans="1:11" x14ac:dyDescent="0.45">
      <c r="A131" t="s">
        <v>19</v>
      </c>
      <c r="B131" t="s">
        <v>1373</v>
      </c>
      <c r="C131" t="s">
        <v>17</v>
      </c>
      <c r="D131" t="s">
        <v>16</v>
      </c>
      <c r="E131" t="s">
        <v>15</v>
      </c>
      <c r="F131" s="1" t="s">
        <v>14</v>
      </c>
      <c r="G131" t="s">
        <v>13</v>
      </c>
      <c r="H131" t="s">
        <v>12</v>
      </c>
      <c r="I131" t="s">
        <v>11</v>
      </c>
      <c r="J131" t="s">
        <v>1264</v>
      </c>
    </row>
    <row r="132" spans="1:11" x14ac:dyDescent="0.45">
      <c r="A132" t="s">
        <v>318</v>
      </c>
      <c r="B132" t="s">
        <v>48</v>
      </c>
      <c r="C132">
        <v>1</v>
      </c>
      <c r="D132">
        <v>5</v>
      </c>
      <c r="E132" t="s">
        <v>216</v>
      </c>
      <c r="F132" s="1" t="s">
        <v>0</v>
      </c>
      <c r="G132" t="s">
        <v>0</v>
      </c>
      <c r="H132" t="s">
        <v>0</v>
      </c>
      <c r="I132" t="s">
        <v>1</v>
      </c>
      <c r="J132">
        <f>SUM(D132/(C132+D132))</f>
        <v>0.83333333333333337</v>
      </c>
    </row>
    <row r="133" spans="1:11" x14ac:dyDescent="0.45">
      <c r="A133" t="s">
        <v>315</v>
      </c>
      <c r="B133" t="s">
        <v>36</v>
      </c>
      <c r="C133">
        <v>4</v>
      </c>
      <c r="D133">
        <v>7</v>
      </c>
      <c r="E133" t="s">
        <v>20</v>
      </c>
      <c r="F133" s="1" t="s">
        <v>1</v>
      </c>
      <c r="G133" t="s">
        <v>0</v>
      </c>
      <c r="H133" t="s">
        <v>1</v>
      </c>
      <c r="I133" t="s">
        <v>1</v>
      </c>
      <c r="J133">
        <f>SUM(D133/(C133+D133))</f>
        <v>0.63636363636363635</v>
      </c>
      <c r="K133" t="s">
        <v>1260</v>
      </c>
    </row>
    <row r="134" spans="1:11" x14ac:dyDescent="0.45">
      <c r="A134" t="s">
        <v>314</v>
      </c>
      <c r="B134" t="s">
        <v>36</v>
      </c>
      <c r="C134">
        <v>13</v>
      </c>
      <c r="D134">
        <v>3</v>
      </c>
      <c r="E134" t="s">
        <v>99</v>
      </c>
      <c r="F134" s="1" t="s">
        <v>0</v>
      </c>
      <c r="G134" t="s">
        <v>0</v>
      </c>
      <c r="H134" t="s">
        <v>0</v>
      </c>
      <c r="I134" t="s">
        <v>1</v>
      </c>
      <c r="J134">
        <f>SUM(D134/(C134+D134))</f>
        <v>0.1875</v>
      </c>
    </row>
    <row r="135" spans="1:11" x14ac:dyDescent="0.45">
      <c r="A135" t="s">
        <v>19</v>
      </c>
      <c r="B135" t="s">
        <v>1372</v>
      </c>
      <c r="C135" t="s">
        <v>17</v>
      </c>
      <c r="D135" t="s">
        <v>16</v>
      </c>
      <c r="E135" t="s">
        <v>15</v>
      </c>
      <c r="F135" s="1" t="s">
        <v>14</v>
      </c>
      <c r="G135" t="s">
        <v>13</v>
      </c>
      <c r="H135" t="s">
        <v>12</v>
      </c>
      <c r="I135" t="s">
        <v>11</v>
      </c>
      <c r="J135" t="s">
        <v>1264</v>
      </c>
    </row>
    <row r="136" spans="1:11" x14ac:dyDescent="0.45">
      <c r="A136" t="s">
        <v>404</v>
      </c>
      <c r="B136" t="s">
        <v>520</v>
      </c>
      <c r="C136">
        <v>0</v>
      </c>
      <c r="D136">
        <v>2</v>
      </c>
      <c r="E136" t="s">
        <v>174</v>
      </c>
      <c r="F136" s="1" t="s">
        <v>174</v>
      </c>
      <c r="G136" t="s">
        <v>174</v>
      </c>
      <c r="H136" t="s">
        <v>174</v>
      </c>
      <c r="I136" t="s">
        <v>174</v>
      </c>
      <c r="J136" t="s">
        <v>174</v>
      </c>
    </row>
    <row r="137" spans="1:11" x14ac:dyDescent="0.45">
      <c r="A137" t="s">
        <v>488</v>
      </c>
      <c r="B137" t="s">
        <v>21</v>
      </c>
      <c r="C137">
        <v>2</v>
      </c>
      <c r="D137">
        <v>3</v>
      </c>
      <c r="E137" t="s">
        <v>39</v>
      </c>
      <c r="F137" s="1" t="s">
        <v>0</v>
      </c>
      <c r="G137" t="s">
        <v>0</v>
      </c>
      <c r="H137" t="s">
        <v>0</v>
      </c>
      <c r="I137" t="s">
        <v>1</v>
      </c>
      <c r="J137">
        <f>SUM(D137/(C137+D137))</f>
        <v>0.6</v>
      </c>
    </row>
    <row r="138" spans="1:11" x14ac:dyDescent="0.45">
      <c r="A138" t="s">
        <v>368</v>
      </c>
      <c r="B138" t="s">
        <v>175</v>
      </c>
      <c r="C138">
        <v>0</v>
      </c>
      <c r="D138">
        <v>6</v>
      </c>
      <c r="E138" t="s">
        <v>174</v>
      </c>
      <c r="F138" s="1" t="s">
        <v>174</v>
      </c>
      <c r="G138" t="s">
        <v>174</v>
      </c>
      <c r="H138" t="s">
        <v>174</v>
      </c>
      <c r="I138" t="s">
        <v>174</v>
      </c>
      <c r="J138" t="s">
        <v>174</v>
      </c>
    </row>
    <row r="139" spans="1:11" x14ac:dyDescent="0.45">
      <c r="A139" t="s">
        <v>19</v>
      </c>
      <c r="B139" t="s">
        <v>1371</v>
      </c>
      <c r="C139" t="s">
        <v>17</v>
      </c>
      <c r="D139" t="s">
        <v>16</v>
      </c>
      <c r="E139" t="s">
        <v>15</v>
      </c>
      <c r="F139" s="1" t="s">
        <v>14</v>
      </c>
      <c r="G139" t="s">
        <v>13</v>
      </c>
      <c r="H139" t="s">
        <v>12</v>
      </c>
      <c r="I139" t="s">
        <v>11</v>
      </c>
      <c r="J139" t="s">
        <v>1264</v>
      </c>
    </row>
    <row r="140" spans="1:11" x14ac:dyDescent="0.45">
      <c r="A140" t="s">
        <v>19</v>
      </c>
      <c r="B140" t="s">
        <v>1370</v>
      </c>
      <c r="C140" t="s">
        <v>17</v>
      </c>
      <c r="D140" t="s">
        <v>16</v>
      </c>
      <c r="E140" t="s">
        <v>15</v>
      </c>
      <c r="F140" s="1" t="s">
        <v>14</v>
      </c>
      <c r="G140" t="s">
        <v>13</v>
      </c>
      <c r="H140" t="s">
        <v>12</v>
      </c>
      <c r="I140" t="s">
        <v>11</v>
      </c>
      <c r="J140" t="s">
        <v>1264</v>
      </c>
    </row>
    <row r="141" spans="1:11" x14ac:dyDescent="0.45">
      <c r="A141" t="s">
        <v>19</v>
      </c>
      <c r="B141" t="s">
        <v>1369</v>
      </c>
      <c r="C141" t="s">
        <v>17</v>
      </c>
      <c r="D141" t="s">
        <v>16</v>
      </c>
      <c r="E141" t="s">
        <v>15</v>
      </c>
      <c r="F141" s="1" t="s">
        <v>14</v>
      </c>
      <c r="G141" t="s">
        <v>13</v>
      </c>
      <c r="H141" t="s">
        <v>12</v>
      </c>
      <c r="I141" t="s">
        <v>11</v>
      </c>
      <c r="J141" t="s">
        <v>1264</v>
      </c>
    </row>
    <row r="142" spans="1:11" x14ac:dyDescent="0.45">
      <c r="A142" t="s">
        <v>359</v>
      </c>
      <c r="B142" t="s">
        <v>89</v>
      </c>
      <c r="C142">
        <v>1</v>
      </c>
      <c r="D142">
        <v>1</v>
      </c>
      <c r="E142" t="s">
        <v>2</v>
      </c>
      <c r="F142" s="1" t="s">
        <v>0</v>
      </c>
      <c r="G142" t="s">
        <v>1</v>
      </c>
      <c r="H142" t="s">
        <v>0</v>
      </c>
      <c r="I142" t="s">
        <v>1</v>
      </c>
      <c r="J142">
        <f>SUM(D142/(C142+D142))</f>
        <v>0.5</v>
      </c>
      <c r="K142" t="s">
        <v>1407</v>
      </c>
    </row>
    <row r="143" spans="1:11" x14ac:dyDescent="0.45">
      <c r="A143" t="s">
        <v>352</v>
      </c>
      <c r="B143" t="s">
        <v>21</v>
      </c>
      <c r="C143">
        <v>1</v>
      </c>
      <c r="D143">
        <v>5</v>
      </c>
      <c r="E143" t="s">
        <v>131</v>
      </c>
      <c r="F143" s="1" t="s">
        <v>0</v>
      </c>
      <c r="G143" t="s">
        <v>0</v>
      </c>
      <c r="H143" t="s">
        <v>0</v>
      </c>
      <c r="I143" t="s">
        <v>1</v>
      </c>
      <c r="J143">
        <f>SUM(D143/(C143+D143))</f>
        <v>0.83333333333333337</v>
      </c>
    </row>
    <row r="144" spans="1:11" x14ac:dyDescent="0.45">
      <c r="A144" t="s">
        <v>370</v>
      </c>
      <c r="B144" t="s">
        <v>44</v>
      </c>
      <c r="C144">
        <v>3</v>
      </c>
      <c r="D144">
        <v>3</v>
      </c>
      <c r="E144" t="s">
        <v>68</v>
      </c>
      <c r="F144" s="1" t="s">
        <v>0</v>
      </c>
      <c r="G144" t="s">
        <v>0</v>
      </c>
      <c r="H144" t="s">
        <v>0</v>
      </c>
      <c r="I144" t="s">
        <v>1</v>
      </c>
      <c r="J144">
        <f>SUM(D144/(C144+D144))</f>
        <v>0.5</v>
      </c>
    </row>
    <row r="145" spans="1:11" x14ac:dyDescent="0.45">
      <c r="A145" t="s">
        <v>351</v>
      </c>
      <c r="B145" t="s">
        <v>31</v>
      </c>
      <c r="C145">
        <v>1</v>
      </c>
      <c r="D145">
        <v>2</v>
      </c>
      <c r="E145" t="s">
        <v>180</v>
      </c>
      <c r="F145" s="1" t="s">
        <v>0</v>
      </c>
      <c r="G145" t="s">
        <v>0</v>
      </c>
      <c r="H145" t="s">
        <v>0</v>
      </c>
      <c r="I145" t="s">
        <v>1</v>
      </c>
      <c r="J145">
        <f>SUM(D145/(C145+D145))</f>
        <v>0.66666666666666663</v>
      </c>
    </row>
    <row r="146" spans="1:11" x14ac:dyDescent="0.45">
      <c r="A146" t="s">
        <v>350</v>
      </c>
      <c r="B146" t="s">
        <v>89</v>
      </c>
      <c r="C146">
        <v>0</v>
      </c>
      <c r="D146">
        <v>1</v>
      </c>
      <c r="E146" t="s">
        <v>346</v>
      </c>
      <c r="F146" s="1" t="s">
        <v>0</v>
      </c>
      <c r="G146" t="s">
        <v>0</v>
      </c>
      <c r="H146" t="s">
        <v>0</v>
      </c>
      <c r="I146" t="s">
        <v>1</v>
      </c>
      <c r="J146">
        <f>SUM(D146/(C146+D146))</f>
        <v>1</v>
      </c>
    </row>
    <row r="147" spans="1:11" x14ac:dyDescent="0.45">
      <c r="A147" t="s">
        <v>347</v>
      </c>
      <c r="B147" t="s">
        <v>89</v>
      </c>
      <c r="C147">
        <v>2</v>
      </c>
      <c r="D147">
        <v>3</v>
      </c>
      <c r="E147" t="s">
        <v>346</v>
      </c>
      <c r="F147" s="1" t="s">
        <v>0</v>
      </c>
      <c r="G147" t="s">
        <v>0</v>
      </c>
      <c r="H147" t="s">
        <v>0</v>
      </c>
      <c r="I147" t="s">
        <v>1</v>
      </c>
      <c r="J147">
        <f>SUM(D147/(C147+D147))</f>
        <v>0.6</v>
      </c>
    </row>
    <row r="148" spans="1:11" x14ac:dyDescent="0.45">
      <c r="A148" t="s">
        <v>345</v>
      </c>
      <c r="B148" t="s">
        <v>44</v>
      </c>
      <c r="C148">
        <v>2</v>
      </c>
      <c r="D148">
        <v>2</v>
      </c>
      <c r="E148" t="s">
        <v>138</v>
      </c>
      <c r="F148" s="1" t="s">
        <v>0</v>
      </c>
      <c r="G148" t="s">
        <v>1</v>
      </c>
      <c r="H148" t="s">
        <v>0</v>
      </c>
      <c r="I148" t="s">
        <v>1</v>
      </c>
      <c r="J148">
        <f>SUM(D148/(C148+D148))</f>
        <v>0.5</v>
      </c>
      <c r="K148" t="s">
        <v>1410</v>
      </c>
    </row>
    <row r="149" spans="1:11" x14ac:dyDescent="0.45">
      <c r="A149" t="s">
        <v>343</v>
      </c>
      <c r="B149" t="s">
        <v>342</v>
      </c>
      <c r="C149">
        <v>0</v>
      </c>
      <c r="D149">
        <v>3</v>
      </c>
      <c r="E149" t="s">
        <v>174</v>
      </c>
      <c r="F149" s="1" t="s">
        <v>174</v>
      </c>
      <c r="G149" t="s">
        <v>174</v>
      </c>
      <c r="H149" t="s">
        <v>174</v>
      </c>
      <c r="I149" t="s">
        <v>174</v>
      </c>
      <c r="J149" t="s">
        <v>174</v>
      </c>
    </row>
    <row r="150" spans="1:11" x14ac:dyDescent="0.45">
      <c r="A150" t="s">
        <v>341</v>
      </c>
      <c r="B150" t="s">
        <v>44</v>
      </c>
      <c r="C150">
        <v>1</v>
      </c>
      <c r="D150">
        <v>2</v>
      </c>
      <c r="E150" t="s">
        <v>77</v>
      </c>
      <c r="F150" s="1" t="s">
        <v>0</v>
      </c>
      <c r="G150" t="s">
        <v>0</v>
      </c>
      <c r="H150" t="s">
        <v>0</v>
      </c>
      <c r="I150" t="s">
        <v>1</v>
      </c>
      <c r="J150">
        <f>SUM(D150/(C150+D150))</f>
        <v>0.66666666666666663</v>
      </c>
    </row>
    <row r="151" spans="1:11" x14ac:dyDescent="0.45">
      <c r="A151" t="s">
        <v>339</v>
      </c>
      <c r="B151" t="s">
        <v>115</v>
      </c>
      <c r="C151">
        <v>1</v>
      </c>
      <c r="D151">
        <v>3</v>
      </c>
      <c r="E151" t="s">
        <v>338</v>
      </c>
      <c r="F151" s="1" t="s">
        <v>0</v>
      </c>
      <c r="G151" t="s">
        <v>0</v>
      </c>
      <c r="H151" t="s">
        <v>0</v>
      </c>
      <c r="I151" t="s">
        <v>1</v>
      </c>
      <c r="J151">
        <f>SUM(D151/(C151+D151))</f>
        <v>0.75</v>
      </c>
    </row>
    <row r="152" spans="1:11" x14ac:dyDescent="0.45">
      <c r="A152" t="s">
        <v>336</v>
      </c>
      <c r="B152" t="s">
        <v>72</v>
      </c>
      <c r="C152">
        <v>2</v>
      </c>
      <c r="D152">
        <v>2</v>
      </c>
      <c r="E152" t="s">
        <v>55</v>
      </c>
      <c r="F152" s="1" t="s">
        <v>0</v>
      </c>
      <c r="G152" t="s">
        <v>0</v>
      </c>
      <c r="H152" t="s">
        <v>0</v>
      </c>
      <c r="I152" t="s">
        <v>1</v>
      </c>
      <c r="J152">
        <f>SUM(D152/(C152+D152))</f>
        <v>0.5</v>
      </c>
    </row>
    <row r="153" spans="1:11" x14ac:dyDescent="0.45">
      <c r="A153" t="s">
        <v>335</v>
      </c>
      <c r="B153" t="s">
        <v>115</v>
      </c>
      <c r="C153">
        <v>1</v>
      </c>
      <c r="D153">
        <v>2</v>
      </c>
      <c r="E153" t="s">
        <v>223</v>
      </c>
      <c r="F153" s="1" t="s">
        <v>0</v>
      </c>
      <c r="G153" t="s">
        <v>1</v>
      </c>
      <c r="H153" t="s">
        <v>0</v>
      </c>
      <c r="I153" t="s">
        <v>1</v>
      </c>
      <c r="J153">
        <f>SUM(D153/(C153+D153))</f>
        <v>0.66666666666666663</v>
      </c>
      <c r="K153" t="s">
        <v>1269</v>
      </c>
    </row>
    <row r="154" spans="1:11" x14ac:dyDescent="0.45">
      <c r="A154" t="s">
        <v>19</v>
      </c>
      <c r="B154" t="s">
        <v>1368</v>
      </c>
      <c r="C154" t="s">
        <v>17</v>
      </c>
      <c r="D154" t="s">
        <v>16</v>
      </c>
      <c r="E154" t="s">
        <v>15</v>
      </c>
      <c r="F154" s="1" t="s">
        <v>14</v>
      </c>
      <c r="G154" t="s">
        <v>13</v>
      </c>
      <c r="H154" t="s">
        <v>12</v>
      </c>
      <c r="I154" t="s">
        <v>11</v>
      </c>
      <c r="J154" t="s">
        <v>1264</v>
      </c>
    </row>
    <row r="155" spans="1:11" x14ac:dyDescent="0.45">
      <c r="A155" t="s">
        <v>359</v>
      </c>
      <c r="B155" t="s">
        <v>89</v>
      </c>
      <c r="C155">
        <v>2</v>
      </c>
      <c r="D155">
        <v>2</v>
      </c>
      <c r="E155" t="s">
        <v>2</v>
      </c>
      <c r="F155" s="1" t="s">
        <v>0</v>
      </c>
      <c r="G155" t="s">
        <v>1</v>
      </c>
      <c r="H155" t="s">
        <v>0</v>
      </c>
      <c r="I155" t="s">
        <v>1</v>
      </c>
      <c r="J155">
        <f>SUM(D155/(C155+D155))</f>
        <v>0.5</v>
      </c>
      <c r="K155" t="s">
        <v>1407</v>
      </c>
    </row>
    <row r="156" spans="1:11" x14ac:dyDescent="0.45">
      <c r="A156" t="s">
        <v>352</v>
      </c>
      <c r="B156" t="s">
        <v>342</v>
      </c>
      <c r="C156">
        <v>0</v>
      </c>
      <c r="D156">
        <v>2</v>
      </c>
      <c r="E156" t="s">
        <v>174</v>
      </c>
      <c r="F156" s="1" t="s">
        <v>174</v>
      </c>
      <c r="G156" t="s">
        <v>174</v>
      </c>
      <c r="H156" t="s">
        <v>174</v>
      </c>
      <c r="I156" t="s">
        <v>174</v>
      </c>
      <c r="J156" t="s">
        <v>174</v>
      </c>
    </row>
    <row r="157" spans="1:11" x14ac:dyDescent="0.45">
      <c r="A157" t="s">
        <v>19</v>
      </c>
      <c r="B157" t="s">
        <v>1366</v>
      </c>
      <c r="C157" t="s">
        <v>17</v>
      </c>
      <c r="D157" t="s">
        <v>16</v>
      </c>
      <c r="E157" t="s">
        <v>15</v>
      </c>
      <c r="F157" s="1" t="s">
        <v>14</v>
      </c>
      <c r="G157" t="s">
        <v>13</v>
      </c>
      <c r="H157" t="s">
        <v>12</v>
      </c>
      <c r="I157" t="s">
        <v>11</v>
      </c>
      <c r="J157" t="s">
        <v>1264</v>
      </c>
    </row>
    <row r="158" spans="1:11" x14ac:dyDescent="0.45">
      <c r="A158" t="s">
        <v>19</v>
      </c>
      <c r="B158" t="s">
        <v>1365</v>
      </c>
      <c r="C158" t="s">
        <v>17</v>
      </c>
      <c r="D158" t="s">
        <v>16</v>
      </c>
      <c r="E158" t="s">
        <v>15</v>
      </c>
      <c r="F158" s="1" t="s">
        <v>14</v>
      </c>
      <c r="G158" t="s">
        <v>13</v>
      </c>
      <c r="H158" t="s">
        <v>12</v>
      </c>
      <c r="I158" t="s">
        <v>11</v>
      </c>
      <c r="J158" t="s">
        <v>1264</v>
      </c>
    </row>
    <row r="159" spans="1:11" x14ac:dyDescent="0.45">
      <c r="A159" t="s">
        <v>488</v>
      </c>
      <c r="B159" t="s">
        <v>21</v>
      </c>
      <c r="C159">
        <v>0</v>
      </c>
      <c r="D159">
        <v>1</v>
      </c>
      <c r="E159" t="s">
        <v>39</v>
      </c>
      <c r="F159" s="1" t="s">
        <v>0</v>
      </c>
      <c r="G159" t="s">
        <v>0</v>
      </c>
      <c r="H159" t="s">
        <v>0</v>
      </c>
      <c r="I159" t="s">
        <v>1</v>
      </c>
      <c r="J159">
        <f>SUM(D159/(C159+D159))</f>
        <v>1</v>
      </c>
    </row>
    <row r="160" spans="1:11" x14ac:dyDescent="0.45">
      <c r="A160" t="s">
        <v>19</v>
      </c>
      <c r="B160" t="s">
        <v>1363</v>
      </c>
      <c r="C160" t="s">
        <v>17</v>
      </c>
      <c r="D160" t="s">
        <v>16</v>
      </c>
      <c r="E160" t="s">
        <v>15</v>
      </c>
      <c r="F160" s="1" t="s">
        <v>14</v>
      </c>
      <c r="G160" t="s">
        <v>13</v>
      </c>
      <c r="H160" t="s">
        <v>12</v>
      </c>
      <c r="I160" t="s">
        <v>11</v>
      </c>
      <c r="J160" t="s">
        <v>1264</v>
      </c>
    </row>
    <row r="161" spans="1:11" x14ac:dyDescent="0.45">
      <c r="A161" t="s">
        <v>19</v>
      </c>
      <c r="B161" t="s">
        <v>1362</v>
      </c>
      <c r="C161" t="s">
        <v>17</v>
      </c>
      <c r="D161" t="s">
        <v>16</v>
      </c>
      <c r="E161" t="s">
        <v>15</v>
      </c>
      <c r="F161" s="1" t="s">
        <v>14</v>
      </c>
      <c r="G161" t="s">
        <v>13</v>
      </c>
      <c r="H161" t="s">
        <v>12</v>
      </c>
      <c r="I161" t="s">
        <v>11</v>
      </c>
      <c r="J161" t="s">
        <v>1264</v>
      </c>
    </row>
    <row r="162" spans="1:11" x14ac:dyDescent="0.45">
      <c r="A162" t="s">
        <v>318</v>
      </c>
      <c r="B162" t="s">
        <v>48</v>
      </c>
      <c r="C162">
        <v>3</v>
      </c>
      <c r="D162">
        <v>3</v>
      </c>
      <c r="E162" t="s">
        <v>216</v>
      </c>
      <c r="F162" s="1" t="s">
        <v>0</v>
      </c>
      <c r="G162" t="s">
        <v>0</v>
      </c>
      <c r="H162" t="s">
        <v>0</v>
      </c>
      <c r="I162" t="s">
        <v>1</v>
      </c>
      <c r="J162">
        <f>SUM(D162/(C162+D162))</f>
        <v>0.5</v>
      </c>
    </row>
    <row r="163" spans="1:11" x14ac:dyDescent="0.45">
      <c r="A163" t="s">
        <v>315</v>
      </c>
      <c r="B163" t="s">
        <v>36</v>
      </c>
      <c r="C163">
        <v>4</v>
      </c>
      <c r="D163">
        <v>3</v>
      </c>
      <c r="E163" t="s">
        <v>20</v>
      </c>
      <c r="F163" s="1" t="s">
        <v>1</v>
      </c>
      <c r="G163" t="s">
        <v>0</v>
      </c>
      <c r="H163" t="s">
        <v>1</v>
      </c>
      <c r="I163" t="s">
        <v>1</v>
      </c>
      <c r="J163">
        <f>SUM(D163/(C163+D163))</f>
        <v>0.42857142857142855</v>
      </c>
      <c r="K163" t="s">
        <v>1260</v>
      </c>
    </row>
    <row r="164" spans="1:11" x14ac:dyDescent="0.45">
      <c r="A164" t="s">
        <v>19</v>
      </c>
      <c r="B164" t="s">
        <v>1361</v>
      </c>
      <c r="C164" t="s">
        <v>17</v>
      </c>
      <c r="D164" t="s">
        <v>16</v>
      </c>
      <c r="E164" t="s">
        <v>15</v>
      </c>
      <c r="F164" s="1" t="s">
        <v>14</v>
      </c>
      <c r="G164" t="s">
        <v>13</v>
      </c>
      <c r="H164" t="s">
        <v>12</v>
      </c>
      <c r="I164" t="s">
        <v>11</v>
      </c>
      <c r="J164" t="s">
        <v>1264</v>
      </c>
    </row>
    <row r="165" spans="1:11" x14ac:dyDescent="0.45">
      <c r="A165" t="s">
        <v>318</v>
      </c>
      <c r="B165" t="s">
        <v>48</v>
      </c>
      <c r="C165">
        <v>5</v>
      </c>
      <c r="D165">
        <v>2</v>
      </c>
      <c r="E165" t="s">
        <v>216</v>
      </c>
      <c r="F165" s="1" t="s">
        <v>0</v>
      </c>
      <c r="G165" t="s">
        <v>0</v>
      </c>
      <c r="H165" t="s">
        <v>0</v>
      </c>
      <c r="I165" t="s">
        <v>1</v>
      </c>
      <c r="J165">
        <f>SUM(D165/(C165+D165))</f>
        <v>0.2857142857142857</v>
      </c>
    </row>
    <row r="166" spans="1:11" x14ac:dyDescent="0.45">
      <c r="A166" t="s">
        <v>314</v>
      </c>
      <c r="B166" t="s">
        <v>36</v>
      </c>
      <c r="C166">
        <v>4</v>
      </c>
      <c r="D166">
        <v>4</v>
      </c>
      <c r="E166" t="s">
        <v>99</v>
      </c>
      <c r="F166" s="1" t="s">
        <v>0</v>
      </c>
      <c r="G166" t="s">
        <v>0</v>
      </c>
      <c r="H166" t="s">
        <v>0</v>
      </c>
      <c r="I166" t="s">
        <v>1</v>
      </c>
      <c r="J166">
        <f>SUM(D166/(C166+D166))</f>
        <v>0.5</v>
      </c>
    </row>
    <row r="167" spans="1:11" x14ac:dyDescent="0.45">
      <c r="A167" t="s">
        <v>19</v>
      </c>
      <c r="B167" t="s">
        <v>1360</v>
      </c>
      <c r="C167" t="s">
        <v>17</v>
      </c>
      <c r="D167" t="s">
        <v>16</v>
      </c>
      <c r="E167" t="s">
        <v>15</v>
      </c>
      <c r="F167" s="1" t="s">
        <v>14</v>
      </c>
      <c r="G167" t="s">
        <v>13</v>
      </c>
      <c r="H167" t="s">
        <v>12</v>
      </c>
      <c r="I167" t="s">
        <v>11</v>
      </c>
      <c r="J167" t="s">
        <v>1264</v>
      </c>
    </row>
    <row r="168" spans="1:11" x14ac:dyDescent="0.45">
      <c r="A168" t="s">
        <v>488</v>
      </c>
      <c r="B168" t="s">
        <v>342</v>
      </c>
      <c r="C168">
        <v>1</v>
      </c>
      <c r="D168">
        <v>12</v>
      </c>
      <c r="E168" t="s">
        <v>174</v>
      </c>
      <c r="F168" s="1" t="s">
        <v>174</v>
      </c>
      <c r="G168" t="s">
        <v>174</v>
      </c>
      <c r="H168" t="s">
        <v>174</v>
      </c>
      <c r="I168" t="s">
        <v>174</v>
      </c>
      <c r="J168" t="s">
        <v>174</v>
      </c>
    </row>
    <row r="169" spans="1:11" x14ac:dyDescent="0.45">
      <c r="A169" t="s">
        <v>19</v>
      </c>
      <c r="B169" t="s">
        <v>1359</v>
      </c>
      <c r="C169" t="s">
        <v>17</v>
      </c>
      <c r="D169" t="s">
        <v>16</v>
      </c>
      <c r="E169" t="s">
        <v>15</v>
      </c>
      <c r="F169" s="1" t="s">
        <v>14</v>
      </c>
      <c r="G169" t="s">
        <v>13</v>
      </c>
      <c r="H169" t="s">
        <v>12</v>
      </c>
      <c r="I169" t="s">
        <v>11</v>
      </c>
      <c r="J169" t="s">
        <v>1264</v>
      </c>
    </row>
    <row r="170" spans="1:11" x14ac:dyDescent="0.45">
      <c r="A170" t="s">
        <v>357</v>
      </c>
      <c r="B170" t="s">
        <v>28</v>
      </c>
      <c r="C170">
        <v>1</v>
      </c>
      <c r="D170">
        <v>2</v>
      </c>
      <c r="E170" t="s">
        <v>26</v>
      </c>
      <c r="F170" s="1" t="s">
        <v>0</v>
      </c>
      <c r="G170" t="s">
        <v>1</v>
      </c>
      <c r="H170" t="s">
        <v>0</v>
      </c>
      <c r="I170" t="s">
        <v>1</v>
      </c>
      <c r="J170">
        <f>SUM(D170/(C170+D170))</f>
        <v>0.66666666666666663</v>
      </c>
      <c r="K170" t="s">
        <v>1273</v>
      </c>
    </row>
    <row r="171" spans="1:11" x14ac:dyDescent="0.45">
      <c r="A171" t="s">
        <v>307</v>
      </c>
      <c r="B171" t="s">
        <v>44</v>
      </c>
      <c r="C171">
        <v>0</v>
      </c>
      <c r="D171">
        <v>1</v>
      </c>
      <c r="E171" t="s">
        <v>185</v>
      </c>
      <c r="F171" s="1" t="s">
        <v>1</v>
      </c>
      <c r="G171" t="s">
        <v>0</v>
      </c>
      <c r="H171" t="s">
        <v>1</v>
      </c>
      <c r="I171" t="s">
        <v>1</v>
      </c>
      <c r="J171">
        <f>SUM(D171/(C171+D171))</f>
        <v>1</v>
      </c>
      <c r="K171" t="s">
        <v>1411</v>
      </c>
    </row>
    <row r="172" spans="1:11" x14ac:dyDescent="0.45">
      <c r="A172" t="s">
        <v>511</v>
      </c>
      <c r="B172" t="s">
        <v>48</v>
      </c>
      <c r="C172">
        <v>1</v>
      </c>
      <c r="D172">
        <v>3</v>
      </c>
      <c r="E172" t="s">
        <v>42</v>
      </c>
      <c r="F172" s="1" t="s">
        <v>1</v>
      </c>
      <c r="G172" t="s">
        <v>0</v>
      </c>
      <c r="H172" t="s">
        <v>1</v>
      </c>
      <c r="I172" t="s">
        <v>1</v>
      </c>
      <c r="J172">
        <f>SUM(D172/(C172+D172))</f>
        <v>0.75</v>
      </c>
      <c r="K172" t="s">
        <v>1287</v>
      </c>
    </row>
    <row r="173" spans="1:11" x14ac:dyDescent="0.45">
      <c r="A173" t="s">
        <v>371</v>
      </c>
      <c r="B173" t="s">
        <v>189</v>
      </c>
      <c r="C173">
        <v>0</v>
      </c>
      <c r="D173">
        <v>1</v>
      </c>
      <c r="E173" t="s">
        <v>174</v>
      </c>
      <c r="F173" s="1" t="s">
        <v>174</v>
      </c>
      <c r="G173" t="s">
        <v>174</v>
      </c>
      <c r="H173" t="s">
        <v>174</v>
      </c>
      <c r="I173" t="s">
        <v>174</v>
      </c>
      <c r="J173" t="s">
        <v>174</v>
      </c>
    </row>
    <row r="174" spans="1:11" x14ac:dyDescent="0.45">
      <c r="A174" t="s">
        <v>505</v>
      </c>
      <c r="B174" t="s">
        <v>72</v>
      </c>
      <c r="C174">
        <v>1</v>
      </c>
      <c r="D174">
        <v>3</v>
      </c>
      <c r="E174" t="s">
        <v>107</v>
      </c>
      <c r="F174" s="1" t="s">
        <v>0</v>
      </c>
      <c r="G174" t="s">
        <v>0</v>
      </c>
      <c r="H174" t="s">
        <v>0</v>
      </c>
      <c r="I174" t="s">
        <v>1</v>
      </c>
      <c r="J174">
        <f>SUM(D174/(C174+D174))</f>
        <v>0.75</v>
      </c>
    </row>
    <row r="175" spans="1:11" x14ac:dyDescent="0.45">
      <c r="A175" t="s">
        <v>352</v>
      </c>
      <c r="B175" t="s">
        <v>21</v>
      </c>
      <c r="C175">
        <v>1</v>
      </c>
      <c r="D175">
        <v>2</v>
      </c>
      <c r="E175" t="s">
        <v>131</v>
      </c>
      <c r="F175" s="1" t="s">
        <v>0</v>
      </c>
      <c r="G175" t="s">
        <v>0</v>
      </c>
      <c r="H175" t="s">
        <v>0</v>
      </c>
      <c r="I175" t="s">
        <v>1</v>
      </c>
      <c r="J175">
        <f>SUM(D175/(C175+D175))</f>
        <v>0.66666666666666663</v>
      </c>
    </row>
    <row r="176" spans="1:11" x14ac:dyDescent="0.45">
      <c r="A176" t="s">
        <v>370</v>
      </c>
      <c r="B176" t="s">
        <v>44</v>
      </c>
      <c r="C176">
        <v>1</v>
      </c>
      <c r="D176">
        <v>7</v>
      </c>
      <c r="E176" t="s">
        <v>68</v>
      </c>
      <c r="F176" s="1" t="s">
        <v>0</v>
      </c>
      <c r="G176" t="s">
        <v>0</v>
      </c>
      <c r="H176" t="s">
        <v>0</v>
      </c>
      <c r="I176" t="s">
        <v>1</v>
      </c>
      <c r="J176">
        <f>SUM(D176/(C176+D176))</f>
        <v>0.875</v>
      </c>
    </row>
    <row r="177" spans="1:11" x14ac:dyDescent="0.45">
      <c r="A177" t="s">
        <v>345</v>
      </c>
      <c r="B177" t="s">
        <v>44</v>
      </c>
      <c r="C177">
        <v>1</v>
      </c>
      <c r="D177">
        <v>4</v>
      </c>
      <c r="E177" t="s">
        <v>138</v>
      </c>
      <c r="F177" s="1" t="s">
        <v>0</v>
      </c>
      <c r="G177" t="s">
        <v>1</v>
      </c>
      <c r="H177" t="s">
        <v>0</v>
      </c>
      <c r="I177" t="s">
        <v>1</v>
      </c>
      <c r="J177">
        <f>SUM(D177/(C177+D177))</f>
        <v>0.8</v>
      </c>
      <c r="K177" t="s">
        <v>1410</v>
      </c>
    </row>
    <row r="178" spans="1:11" x14ac:dyDescent="0.45">
      <c r="A178" t="s">
        <v>341</v>
      </c>
      <c r="B178" t="s">
        <v>44</v>
      </c>
      <c r="C178">
        <v>1</v>
      </c>
      <c r="D178">
        <v>3</v>
      </c>
      <c r="E178" t="s">
        <v>77</v>
      </c>
      <c r="F178" s="1" t="s">
        <v>0</v>
      </c>
      <c r="G178" t="s">
        <v>0</v>
      </c>
      <c r="H178" t="s">
        <v>0</v>
      </c>
      <c r="I178" t="s">
        <v>1</v>
      </c>
      <c r="J178">
        <f>SUM(D178/(C178+D178))</f>
        <v>0.75</v>
      </c>
    </row>
    <row r="179" spans="1:11" x14ac:dyDescent="0.45">
      <c r="A179" t="s">
        <v>339</v>
      </c>
      <c r="B179" t="s">
        <v>229</v>
      </c>
      <c r="C179">
        <v>1</v>
      </c>
      <c r="D179">
        <v>6</v>
      </c>
      <c r="E179" t="s">
        <v>174</v>
      </c>
      <c r="F179" s="1" t="s">
        <v>174</v>
      </c>
      <c r="G179" t="s">
        <v>174</v>
      </c>
      <c r="H179" t="s">
        <v>174</v>
      </c>
      <c r="I179" t="s">
        <v>174</v>
      </c>
      <c r="J179" t="s">
        <v>174</v>
      </c>
    </row>
    <row r="180" spans="1:11" x14ac:dyDescent="0.45">
      <c r="A180" t="s">
        <v>337</v>
      </c>
      <c r="B180" t="s">
        <v>115</v>
      </c>
      <c r="C180">
        <v>1</v>
      </c>
      <c r="D180">
        <v>2</v>
      </c>
      <c r="E180" t="s">
        <v>53</v>
      </c>
      <c r="F180" s="1" t="s">
        <v>0</v>
      </c>
      <c r="G180" t="s">
        <v>0</v>
      </c>
      <c r="H180" t="s">
        <v>0</v>
      </c>
      <c r="I180" t="s">
        <v>1</v>
      </c>
      <c r="J180">
        <f>SUM(D180/(C180+D180))</f>
        <v>0.66666666666666663</v>
      </c>
    </row>
    <row r="181" spans="1:11" x14ac:dyDescent="0.45">
      <c r="A181" t="s">
        <v>19</v>
      </c>
      <c r="B181" t="s">
        <v>1358</v>
      </c>
      <c r="C181" t="s">
        <v>17</v>
      </c>
      <c r="D181" t="s">
        <v>16</v>
      </c>
      <c r="E181" t="s">
        <v>15</v>
      </c>
      <c r="F181" s="1" t="s">
        <v>14</v>
      </c>
      <c r="G181" t="s">
        <v>13</v>
      </c>
      <c r="H181" t="s">
        <v>12</v>
      </c>
      <c r="I181" t="s">
        <v>11</v>
      </c>
      <c r="J181" t="s">
        <v>1264</v>
      </c>
    </row>
    <row r="182" spans="1:11" x14ac:dyDescent="0.45">
      <c r="A182" t="s">
        <v>1409</v>
      </c>
      <c r="B182" t="s">
        <v>72</v>
      </c>
      <c r="C182">
        <v>1</v>
      </c>
      <c r="D182">
        <v>1</v>
      </c>
      <c r="E182" t="s">
        <v>178</v>
      </c>
      <c r="F182" s="1" t="s">
        <v>1</v>
      </c>
      <c r="G182" t="s">
        <v>0</v>
      </c>
      <c r="H182" t="s">
        <v>1</v>
      </c>
      <c r="I182" t="s">
        <v>0</v>
      </c>
      <c r="J182">
        <f>SUM(D182/(C182+D182))</f>
        <v>0.5</v>
      </c>
    </row>
    <row r="183" spans="1:11" x14ac:dyDescent="0.45">
      <c r="A183" t="s">
        <v>19</v>
      </c>
      <c r="B183" t="s">
        <v>1357</v>
      </c>
      <c r="C183" t="s">
        <v>17</v>
      </c>
      <c r="D183" t="s">
        <v>16</v>
      </c>
      <c r="E183" t="s">
        <v>15</v>
      </c>
      <c r="F183" s="1" t="s">
        <v>14</v>
      </c>
      <c r="G183" t="s">
        <v>13</v>
      </c>
      <c r="H183" t="s">
        <v>12</v>
      </c>
      <c r="I183" t="s">
        <v>11</v>
      </c>
      <c r="J183" t="s">
        <v>1264</v>
      </c>
    </row>
    <row r="184" spans="1:11" x14ac:dyDescent="0.45">
      <c r="A184" t="s">
        <v>19</v>
      </c>
      <c r="B184" t="s">
        <v>1356</v>
      </c>
      <c r="C184" t="s">
        <v>17</v>
      </c>
      <c r="D184" t="s">
        <v>16</v>
      </c>
      <c r="E184" t="s">
        <v>15</v>
      </c>
      <c r="F184" s="1" t="s">
        <v>14</v>
      </c>
      <c r="G184" t="s">
        <v>13</v>
      </c>
      <c r="H184" t="s">
        <v>12</v>
      </c>
      <c r="I184" t="s">
        <v>11</v>
      </c>
      <c r="J184" t="s">
        <v>1264</v>
      </c>
    </row>
    <row r="185" spans="1:11" x14ac:dyDescent="0.45">
      <c r="A185" t="s">
        <v>357</v>
      </c>
      <c r="B185" t="s">
        <v>175</v>
      </c>
      <c r="C185">
        <v>0</v>
      </c>
      <c r="D185">
        <v>3</v>
      </c>
      <c r="E185" t="s">
        <v>174</v>
      </c>
      <c r="F185" s="1" t="s">
        <v>174</v>
      </c>
      <c r="G185" t="s">
        <v>174</v>
      </c>
      <c r="H185" t="s">
        <v>174</v>
      </c>
      <c r="I185" t="s">
        <v>174</v>
      </c>
      <c r="J185" t="s">
        <v>174</v>
      </c>
    </row>
    <row r="186" spans="1:11" x14ac:dyDescent="0.45">
      <c r="A186" t="s">
        <v>511</v>
      </c>
      <c r="B186" t="s">
        <v>342</v>
      </c>
      <c r="C186">
        <v>0</v>
      </c>
      <c r="D186">
        <v>2</v>
      </c>
      <c r="E186" t="s">
        <v>174</v>
      </c>
      <c r="F186" s="1" t="s">
        <v>174</v>
      </c>
      <c r="G186" t="s">
        <v>174</v>
      </c>
      <c r="H186" t="s">
        <v>174</v>
      </c>
      <c r="I186" t="s">
        <v>174</v>
      </c>
      <c r="J186" t="s">
        <v>174</v>
      </c>
    </row>
    <row r="187" spans="1:11" x14ac:dyDescent="0.45">
      <c r="A187" t="s">
        <v>505</v>
      </c>
      <c r="B187" t="s">
        <v>72</v>
      </c>
      <c r="C187">
        <v>1</v>
      </c>
      <c r="D187">
        <v>3</v>
      </c>
      <c r="E187" t="s">
        <v>107</v>
      </c>
      <c r="F187" s="1" t="s">
        <v>0</v>
      </c>
      <c r="G187" t="s">
        <v>0</v>
      </c>
      <c r="H187" t="s">
        <v>0</v>
      </c>
      <c r="I187" t="s">
        <v>1</v>
      </c>
      <c r="J187">
        <f>SUM(D187/(C187+D187))</f>
        <v>0.75</v>
      </c>
    </row>
    <row r="188" spans="1:11" x14ac:dyDescent="0.45">
      <c r="A188" t="s">
        <v>352</v>
      </c>
      <c r="B188" t="s">
        <v>21</v>
      </c>
      <c r="C188">
        <v>1</v>
      </c>
      <c r="D188">
        <v>3</v>
      </c>
      <c r="E188" t="s">
        <v>131</v>
      </c>
      <c r="F188" s="1" t="s">
        <v>0</v>
      </c>
      <c r="G188" t="s">
        <v>0</v>
      </c>
      <c r="H188" t="s">
        <v>0</v>
      </c>
      <c r="I188" t="s">
        <v>1</v>
      </c>
      <c r="J188">
        <f>SUM(D188/(C188+D188))</f>
        <v>0.75</v>
      </c>
    </row>
    <row r="189" spans="1:11" x14ac:dyDescent="0.45">
      <c r="A189" t="s">
        <v>370</v>
      </c>
      <c r="B189" t="s">
        <v>44</v>
      </c>
      <c r="C189">
        <v>1</v>
      </c>
      <c r="D189">
        <v>4</v>
      </c>
      <c r="E189" t="s">
        <v>68</v>
      </c>
      <c r="F189" s="1" t="s">
        <v>0</v>
      </c>
      <c r="G189" t="s">
        <v>0</v>
      </c>
      <c r="H189" t="s">
        <v>0</v>
      </c>
      <c r="I189" t="s">
        <v>1</v>
      </c>
      <c r="J189">
        <f>SUM(D189/(C189+D189))</f>
        <v>0.8</v>
      </c>
    </row>
    <row r="190" spans="1:11" x14ac:dyDescent="0.45">
      <c r="A190" t="s">
        <v>341</v>
      </c>
      <c r="B190" t="s">
        <v>44</v>
      </c>
      <c r="C190">
        <v>1</v>
      </c>
      <c r="D190">
        <v>4</v>
      </c>
      <c r="E190" t="s">
        <v>77</v>
      </c>
      <c r="F190" s="1" t="s">
        <v>0</v>
      </c>
      <c r="G190" t="s">
        <v>0</v>
      </c>
      <c r="H190" t="s">
        <v>0</v>
      </c>
      <c r="I190" t="s">
        <v>1</v>
      </c>
      <c r="J190">
        <f>SUM(D190/(C190+D190))</f>
        <v>0.8</v>
      </c>
    </row>
    <row r="191" spans="1:11" x14ac:dyDescent="0.45">
      <c r="A191" t="s">
        <v>501</v>
      </c>
      <c r="B191" t="s">
        <v>48</v>
      </c>
      <c r="C191">
        <v>3</v>
      </c>
      <c r="D191">
        <v>4</v>
      </c>
      <c r="E191" t="s">
        <v>138</v>
      </c>
      <c r="F191" s="1" t="s">
        <v>0</v>
      </c>
      <c r="G191" t="s">
        <v>0</v>
      </c>
      <c r="H191" t="s">
        <v>0</v>
      </c>
      <c r="I191" t="s">
        <v>1</v>
      </c>
      <c r="J191">
        <f>SUM(D191/(C191+D191))</f>
        <v>0.5714285714285714</v>
      </c>
    </row>
    <row r="192" spans="1:11" x14ac:dyDescent="0.45">
      <c r="A192" t="s">
        <v>339</v>
      </c>
      <c r="B192" t="s">
        <v>115</v>
      </c>
      <c r="C192">
        <v>1</v>
      </c>
      <c r="D192">
        <v>3</v>
      </c>
      <c r="E192" t="s">
        <v>338</v>
      </c>
      <c r="F192" s="1" t="s">
        <v>0</v>
      </c>
      <c r="G192" t="s">
        <v>0</v>
      </c>
      <c r="H192" t="s">
        <v>0</v>
      </c>
      <c r="I192" t="s">
        <v>1</v>
      </c>
      <c r="J192">
        <f>SUM(D192/(C192+D192))</f>
        <v>0.75</v>
      </c>
    </row>
    <row r="193" spans="1:11" x14ac:dyDescent="0.45">
      <c r="A193" t="s">
        <v>19</v>
      </c>
      <c r="B193" t="s">
        <v>1355</v>
      </c>
      <c r="C193" t="s">
        <v>17</v>
      </c>
      <c r="D193" t="s">
        <v>16</v>
      </c>
      <c r="E193" t="s">
        <v>15</v>
      </c>
      <c r="F193" s="1" t="s">
        <v>14</v>
      </c>
      <c r="G193" t="s">
        <v>13</v>
      </c>
      <c r="H193" t="s">
        <v>12</v>
      </c>
      <c r="I193" t="s">
        <v>11</v>
      </c>
      <c r="J193" t="s">
        <v>1264</v>
      </c>
    </row>
    <row r="194" spans="1:11" x14ac:dyDescent="0.45">
      <c r="A194" t="s">
        <v>19</v>
      </c>
      <c r="B194" t="s">
        <v>1354</v>
      </c>
      <c r="C194" t="s">
        <v>17</v>
      </c>
      <c r="D194" t="s">
        <v>16</v>
      </c>
      <c r="E194" t="s">
        <v>15</v>
      </c>
      <c r="F194" s="1" t="s">
        <v>14</v>
      </c>
      <c r="G194" t="s">
        <v>13</v>
      </c>
      <c r="H194" t="s">
        <v>12</v>
      </c>
      <c r="I194" t="s">
        <v>11</v>
      </c>
      <c r="J194" t="s">
        <v>1264</v>
      </c>
    </row>
    <row r="195" spans="1:11" x14ac:dyDescent="0.45">
      <c r="A195" t="s">
        <v>359</v>
      </c>
      <c r="B195" t="s">
        <v>89</v>
      </c>
      <c r="C195">
        <v>10</v>
      </c>
      <c r="D195">
        <v>4</v>
      </c>
      <c r="E195" t="s">
        <v>2</v>
      </c>
      <c r="F195" s="1" t="s">
        <v>0</v>
      </c>
      <c r="G195" t="s">
        <v>1</v>
      </c>
      <c r="H195" t="s">
        <v>0</v>
      </c>
      <c r="I195" t="s">
        <v>1</v>
      </c>
      <c r="J195">
        <f>SUM(D195/(C195+D195))</f>
        <v>0.2857142857142857</v>
      </c>
      <c r="K195" t="s">
        <v>1407</v>
      </c>
    </row>
    <row r="196" spans="1:11" x14ac:dyDescent="0.45">
      <c r="A196" t="s">
        <v>358</v>
      </c>
      <c r="B196" t="s">
        <v>36</v>
      </c>
      <c r="C196">
        <v>13</v>
      </c>
      <c r="D196">
        <v>3</v>
      </c>
      <c r="E196" t="s">
        <v>103</v>
      </c>
      <c r="F196" s="1" t="s">
        <v>0</v>
      </c>
      <c r="G196" t="s">
        <v>0</v>
      </c>
      <c r="H196" t="s">
        <v>0</v>
      </c>
      <c r="I196" t="s">
        <v>1</v>
      </c>
      <c r="J196">
        <f>SUM(D196/(C196+D196))</f>
        <v>0.1875</v>
      </c>
    </row>
    <row r="197" spans="1:11" x14ac:dyDescent="0.45">
      <c r="A197" t="s">
        <v>357</v>
      </c>
      <c r="B197" t="s">
        <v>28</v>
      </c>
      <c r="C197">
        <v>8</v>
      </c>
      <c r="D197">
        <v>2</v>
      </c>
      <c r="E197" t="s">
        <v>26</v>
      </c>
      <c r="F197" s="1" t="s">
        <v>0</v>
      </c>
      <c r="G197" t="s">
        <v>1</v>
      </c>
      <c r="H197" t="s">
        <v>0</v>
      </c>
      <c r="I197" t="s">
        <v>1</v>
      </c>
      <c r="J197">
        <f>SUM(D197/(C197+D197))</f>
        <v>0.2</v>
      </c>
      <c r="K197" t="s">
        <v>1273</v>
      </c>
    </row>
    <row r="198" spans="1:11" x14ac:dyDescent="0.45">
      <c r="A198" t="s">
        <v>1408</v>
      </c>
      <c r="B198" t="s">
        <v>31</v>
      </c>
      <c r="C198">
        <v>3</v>
      </c>
      <c r="D198">
        <v>1</v>
      </c>
      <c r="E198" t="s">
        <v>103</v>
      </c>
      <c r="F198" s="1" t="s">
        <v>0</v>
      </c>
      <c r="G198" t="s">
        <v>0</v>
      </c>
      <c r="H198" t="s">
        <v>0</v>
      </c>
      <c r="I198" t="s">
        <v>0</v>
      </c>
      <c r="J198">
        <f>SUM(D198/(C198+D198))</f>
        <v>0.25</v>
      </c>
    </row>
    <row r="199" spans="1:11" x14ac:dyDescent="0.45">
      <c r="A199" t="s">
        <v>343</v>
      </c>
      <c r="B199" t="s">
        <v>48</v>
      </c>
      <c r="C199">
        <v>10</v>
      </c>
      <c r="D199">
        <v>2</v>
      </c>
      <c r="E199" t="s">
        <v>159</v>
      </c>
      <c r="F199" s="1" t="s">
        <v>0</v>
      </c>
      <c r="G199" t="s">
        <v>0</v>
      </c>
      <c r="H199" t="s">
        <v>0</v>
      </c>
      <c r="I199" t="s">
        <v>1</v>
      </c>
      <c r="J199">
        <f>SUM(D199/(C199+D199))</f>
        <v>0.16666666666666666</v>
      </c>
    </row>
    <row r="200" spans="1:11" x14ac:dyDescent="0.45">
      <c r="A200" t="s">
        <v>19</v>
      </c>
      <c r="B200" t="s">
        <v>1353</v>
      </c>
      <c r="C200" t="s">
        <v>17</v>
      </c>
      <c r="D200" t="s">
        <v>16</v>
      </c>
      <c r="E200" t="s">
        <v>15</v>
      </c>
      <c r="F200" s="1" t="s">
        <v>14</v>
      </c>
      <c r="G200" t="s">
        <v>13</v>
      </c>
      <c r="H200" t="s">
        <v>12</v>
      </c>
      <c r="I200" t="s">
        <v>11</v>
      </c>
      <c r="J200" t="s">
        <v>1264</v>
      </c>
    </row>
    <row r="201" spans="1:11" x14ac:dyDescent="0.45">
      <c r="A201" t="s">
        <v>354</v>
      </c>
      <c r="B201" t="s">
        <v>342</v>
      </c>
      <c r="C201">
        <v>0</v>
      </c>
      <c r="D201">
        <v>2</v>
      </c>
      <c r="E201" t="s">
        <v>174</v>
      </c>
      <c r="F201" s="1" t="s">
        <v>174</v>
      </c>
      <c r="G201" t="s">
        <v>174</v>
      </c>
      <c r="H201" t="s">
        <v>174</v>
      </c>
      <c r="I201" t="s">
        <v>174</v>
      </c>
      <c r="J201" t="s">
        <v>174</v>
      </c>
    </row>
    <row r="202" spans="1:11" x14ac:dyDescent="0.45">
      <c r="A202" t="s">
        <v>353</v>
      </c>
      <c r="B202" t="s">
        <v>36</v>
      </c>
      <c r="C202">
        <v>1</v>
      </c>
      <c r="D202">
        <v>1</v>
      </c>
      <c r="E202" t="s">
        <v>103</v>
      </c>
      <c r="F202" s="1" t="s">
        <v>0</v>
      </c>
      <c r="G202" t="s">
        <v>0</v>
      </c>
      <c r="H202" t="s">
        <v>0</v>
      </c>
      <c r="I202" t="s">
        <v>1</v>
      </c>
      <c r="J202">
        <f>SUM(D202/(C202+D202))</f>
        <v>0.5</v>
      </c>
    </row>
    <row r="203" spans="1:11" x14ac:dyDescent="0.45">
      <c r="A203" t="s">
        <v>371</v>
      </c>
      <c r="B203" t="s">
        <v>189</v>
      </c>
      <c r="C203">
        <v>0</v>
      </c>
      <c r="D203">
        <v>2</v>
      </c>
      <c r="E203" t="s">
        <v>174</v>
      </c>
      <c r="F203" s="1" t="s">
        <v>174</v>
      </c>
      <c r="G203" t="s">
        <v>174</v>
      </c>
      <c r="H203" t="s">
        <v>174</v>
      </c>
      <c r="I203" t="s">
        <v>174</v>
      </c>
      <c r="J203" t="s">
        <v>174</v>
      </c>
    </row>
    <row r="204" spans="1:11" x14ac:dyDescent="0.45">
      <c r="A204" t="s">
        <v>488</v>
      </c>
      <c r="B204" t="s">
        <v>342</v>
      </c>
      <c r="C204">
        <v>0</v>
      </c>
      <c r="D204">
        <v>2</v>
      </c>
      <c r="E204" t="s">
        <v>174</v>
      </c>
      <c r="F204" s="1" t="s">
        <v>174</v>
      </c>
      <c r="G204" t="s">
        <v>174</v>
      </c>
      <c r="H204" t="s">
        <v>174</v>
      </c>
      <c r="I204" t="s">
        <v>174</v>
      </c>
      <c r="J204" t="s">
        <v>174</v>
      </c>
    </row>
    <row r="205" spans="1:11" x14ac:dyDescent="0.45">
      <c r="A205" t="s">
        <v>351</v>
      </c>
      <c r="B205" t="s">
        <v>31</v>
      </c>
      <c r="C205">
        <v>4</v>
      </c>
      <c r="D205">
        <v>2</v>
      </c>
      <c r="E205" t="s">
        <v>180</v>
      </c>
      <c r="F205" s="1" t="s">
        <v>0</v>
      </c>
      <c r="G205" t="s">
        <v>0</v>
      </c>
      <c r="H205" t="s">
        <v>0</v>
      </c>
      <c r="I205" t="s">
        <v>1</v>
      </c>
      <c r="J205">
        <f>SUM(D205/(C205+D205))</f>
        <v>0.33333333333333331</v>
      </c>
    </row>
    <row r="206" spans="1:11" x14ac:dyDescent="0.45">
      <c r="A206" t="s">
        <v>350</v>
      </c>
      <c r="B206" t="s">
        <v>89</v>
      </c>
      <c r="C206">
        <v>1</v>
      </c>
      <c r="D206">
        <v>3</v>
      </c>
      <c r="E206" t="s">
        <v>346</v>
      </c>
      <c r="F206" s="1" t="s">
        <v>0</v>
      </c>
      <c r="G206" t="s">
        <v>0</v>
      </c>
      <c r="H206" t="s">
        <v>0</v>
      </c>
      <c r="I206" t="s">
        <v>1</v>
      </c>
      <c r="J206">
        <f>SUM(D206/(C206+D206))</f>
        <v>0.75</v>
      </c>
    </row>
    <row r="207" spans="1:11" x14ac:dyDescent="0.45">
      <c r="A207" t="s">
        <v>347</v>
      </c>
      <c r="B207" t="s">
        <v>89</v>
      </c>
      <c r="C207">
        <v>3</v>
      </c>
      <c r="D207">
        <v>3</v>
      </c>
      <c r="E207" t="s">
        <v>346</v>
      </c>
      <c r="F207" s="1" t="s">
        <v>0</v>
      </c>
      <c r="G207" t="s">
        <v>0</v>
      </c>
      <c r="H207" t="s">
        <v>0</v>
      </c>
      <c r="I207" t="s">
        <v>1</v>
      </c>
      <c r="J207">
        <f>SUM(D207/(C207+D207))</f>
        <v>0.5</v>
      </c>
    </row>
    <row r="208" spans="1:11" x14ac:dyDescent="0.45">
      <c r="A208" t="s">
        <v>341</v>
      </c>
      <c r="B208" t="s">
        <v>44</v>
      </c>
      <c r="C208">
        <v>2</v>
      </c>
      <c r="D208">
        <v>2</v>
      </c>
      <c r="E208" t="s">
        <v>77</v>
      </c>
      <c r="F208" s="1" t="s">
        <v>0</v>
      </c>
      <c r="G208" t="s">
        <v>0</v>
      </c>
      <c r="H208" t="s">
        <v>0</v>
      </c>
      <c r="I208" t="s">
        <v>1</v>
      </c>
      <c r="J208">
        <f>SUM(D208/(C208+D208))</f>
        <v>0.5</v>
      </c>
    </row>
    <row r="209" spans="1:11" x14ac:dyDescent="0.45">
      <c r="A209" t="s">
        <v>19</v>
      </c>
      <c r="B209" t="s">
        <v>1351</v>
      </c>
      <c r="C209" t="s">
        <v>17</v>
      </c>
      <c r="D209" t="s">
        <v>16</v>
      </c>
      <c r="E209" t="s">
        <v>15</v>
      </c>
      <c r="F209" s="1" t="s">
        <v>14</v>
      </c>
      <c r="G209" t="s">
        <v>13</v>
      </c>
      <c r="H209" t="s">
        <v>12</v>
      </c>
      <c r="I209" t="s">
        <v>11</v>
      </c>
      <c r="J209" t="s">
        <v>1264</v>
      </c>
    </row>
    <row r="210" spans="1:11" x14ac:dyDescent="0.45">
      <c r="A210" t="s">
        <v>19</v>
      </c>
      <c r="B210" t="s">
        <v>1350</v>
      </c>
      <c r="C210" t="s">
        <v>17</v>
      </c>
      <c r="D210" t="s">
        <v>16</v>
      </c>
      <c r="E210" t="s">
        <v>15</v>
      </c>
      <c r="F210" s="1" t="s">
        <v>14</v>
      </c>
      <c r="G210" t="s">
        <v>13</v>
      </c>
      <c r="H210" t="s">
        <v>12</v>
      </c>
      <c r="I210" t="s">
        <v>11</v>
      </c>
      <c r="J210" t="s">
        <v>1264</v>
      </c>
    </row>
    <row r="211" spans="1:11" x14ac:dyDescent="0.45">
      <c r="A211" t="s">
        <v>318</v>
      </c>
      <c r="B211" t="s">
        <v>48</v>
      </c>
      <c r="C211">
        <v>4</v>
      </c>
      <c r="D211">
        <v>2</v>
      </c>
      <c r="E211" t="s">
        <v>216</v>
      </c>
      <c r="F211" s="1" t="s">
        <v>0</v>
      </c>
      <c r="G211" t="s">
        <v>0</v>
      </c>
      <c r="H211" t="s">
        <v>0</v>
      </c>
      <c r="I211" t="s">
        <v>1</v>
      </c>
      <c r="J211">
        <f>SUM(D211/(C211+D211))</f>
        <v>0.33333333333333331</v>
      </c>
    </row>
    <row r="212" spans="1:11" x14ac:dyDescent="0.45">
      <c r="A212" t="s">
        <v>315</v>
      </c>
      <c r="B212" t="s">
        <v>36</v>
      </c>
      <c r="C212">
        <v>5</v>
      </c>
      <c r="D212">
        <v>7</v>
      </c>
      <c r="E212" t="s">
        <v>20</v>
      </c>
      <c r="F212" s="1" t="s">
        <v>1</v>
      </c>
      <c r="G212" t="s">
        <v>0</v>
      </c>
      <c r="H212" t="s">
        <v>1</v>
      </c>
      <c r="I212" t="s">
        <v>1</v>
      </c>
      <c r="J212">
        <f>SUM(D212/(C212+D212))</f>
        <v>0.58333333333333337</v>
      </c>
      <c r="K212" t="s">
        <v>1260</v>
      </c>
    </row>
    <row r="213" spans="1:11" x14ac:dyDescent="0.45">
      <c r="A213" t="s">
        <v>19</v>
      </c>
      <c r="B213" t="s">
        <v>1348</v>
      </c>
      <c r="C213" t="s">
        <v>17</v>
      </c>
      <c r="D213" t="s">
        <v>16</v>
      </c>
      <c r="E213" t="s">
        <v>15</v>
      </c>
      <c r="F213" s="1" t="s">
        <v>14</v>
      </c>
      <c r="G213" t="s">
        <v>13</v>
      </c>
      <c r="H213" t="s">
        <v>12</v>
      </c>
      <c r="I213" t="s">
        <v>11</v>
      </c>
      <c r="J213" t="s">
        <v>1264</v>
      </c>
    </row>
    <row r="214" spans="1:11" x14ac:dyDescent="0.45">
      <c r="A214" t="s">
        <v>359</v>
      </c>
      <c r="B214" t="s">
        <v>89</v>
      </c>
      <c r="C214">
        <v>3</v>
      </c>
      <c r="D214">
        <v>2</v>
      </c>
      <c r="E214" t="s">
        <v>2</v>
      </c>
      <c r="F214" s="1" t="s">
        <v>0</v>
      </c>
      <c r="G214" t="s">
        <v>1</v>
      </c>
      <c r="H214" t="s">
        <v>0</v>
      </c>
      <c r="I214" t="s">
        <v>1</v>
      </c>
      <c r="J214">
        <f>SUM(D214/(C214+D214))</f>
        <v>0.4</v>
      </c>
      <c r="K214" t="s">
        <v>1407</v>
      </c>
    </row>
    <row r="215" spans="1:11" x14ac:dyDescent="0.45">
      <c r="A215" t="s">
        <v>358</v>
      </c>
      <c r="B215" t="s">
        <v>36</v>
      </c>
      <c r="C215">
        <v>1</v>
      </c>
      <c r="D215">
        <v>3</v>
      </c>
      <c r="E215" t="s">
        <v>103</v>
      </c>
      <c r="F215" s="1" t="s">
        <v>0</v>
      </c>
      <c r="G215" t="s">
        <v>0</v>
      </c>
      <c r="H215" t="s">
        <v>0</v>
      </c>
      <c r="I215" t="s">
        <v>1</v>
      </c>
      <c r="J215">
        <f>SUM(D215/(C215+D215))</f>
        <v>0.75</v>
      </c>
    </row>
    <row r="216" spans="1:11" x14ac:dyDescent="0.45">
      <c r="A216" t="s">
        <v>357</v>
      </c>
      <c r="B216" t="s">
        <v>175</v>
      </c>
      <c r="C216">
        <v>0</v>
      </c>
      <c r="D216">
        <v>1</v>
      </c>
      <c r="E216" t="s">
        <v>174</v>
      </c>
      <c r="F216" s="1" t="s">
        <v>174</v>
      </c>
      <c r="G216" t="s">
        <v>174</v>
      </c>
      <c r="H216" t="s">
        <v>174</v>
      </c>
      <c r="I216" t="s">
        <v>174</v>
      </c>
      <c r="J216" t="s">
        <v>174</v>
      </c>
    </row>
    <row r="217" spans="1:11" x14ac:dyDescent="0.45">
      <c r="A217" t="s">
        <v>511</v>
      </c>
      <c r="B217" t="s">
        <v>48</v>
      </c>
      <c r="C217">
        <v>1</v>
      </c>
      <c r="D217">
        <v>5</v>
      </c>
      <c r="E217" t="s">
        <v>42</v>
      </c>
      <c r="F217" s="1" t="s">
        <v>1</v>
      </c>
      <c r="G217" t="s">
        <v>0</v>
      </c>
      <c r="H217" t="s">
        <v>1</v>
      </c>
      <c r="I217" t="s">
        <v>1</v>
      </c>
      <c r="J217">
        <f>SUM(D217/(C217+D217))</f>
        <v>0.83333333333333337</v>
      </c>
      <c r="K217" t="s">
        <v>1287</v>
      </c>
    </row>
    <row r="218" spans="1:11" x14ac:dyDescent="0.45">
      <c r="A218" t="s">
        <v>371</v>
      </c>
      <c r="B218" t="s">
        <v>189</v>
      </c>
      <c r="C218">
        <v>0</v>
      </c>
      <c r="D218">
        <v>3</v>
      </c>
      <c r="E218" t="s">
        <v>174</v>
      </c>
      <c r="F218" s="1" t="s">
        <v>174</v>
      </c>
      <c r="G218" t="s">
        <v>174</v>
      </c>
      <c r="H218" t="s">
        <v>174</v>
      </c>
      <c r="I218" t="s">
        <v>174</v>
      </c>
      <c r="J218" t="s">
        <v>174</v>
      </c>
    </row>
    <row r="219" spans="1:11" x14ac:dyDescent="0.45">
      <c r="A219" t="s">
        <v>505</v>
      </c>
      <c r="B219" t="s">
        <v>72</v>
      </c>
      <c r="C219">
        <v>1</v>
      </c>
      <c r="D219">
        <v>4</v>
      </c>
      <c r="E219" t="s">
        <v>107</v>
      </c>
      <c r="F219" s="1" t="s">
        <v>0</v>
      </c>
      <c r="G219" t="s">
        <v>0</v>
      </c>
      <c r="H219" t="s">
        <v>0</v>
      </c>
      <c r="I219" t="s">
        <v>1</v>
      </c>
      <c r="J219">
        <f>SUM(D219/(C219+D219))</f>
        <v>0.8</v>
      </c>
    </row>
    <row r="220" spans="1:11" x14ac:dyDescent="0.45">
      <c r="A220" t="s">
        <v>352</v>
      </c>
      <c r="B220" t="s">
        <v>342</v>
      </c>
      <c r="C220">
        <v>0</v>
      </c>
      <c r="D220">
        <v>6</v>
      </c>
      <c r="E220" t="s">
        <v>174</v>
      </c>
      <c r="F220" s="1" t="s">
        <v>174</v>
      </c>
      <c r="G220" t="s">
        <v>174</v>
      </c>
      <c r="H220" t="s">
        <v>174</v>
      </c>
      <c r="I220" t="s">
        <v>174</v>
      </c>
      <c r="J220" t="s">
        <v>174</v>
      </c>
    </row>
    <row r="221" spans="1:11" x14ac:dyDescent="0.45">
      <c r="A221" t="s">
        <v>370</v>
      </c>
      <c r="B221" t="s">
        <v>229</v>
      </c>
      <c r="C221">
        <v>0</v>
      </c>
      <c r="D221">
        <v>9</v>
      </c>
      <c r="E221" t="s">
        <v>174</v>
      </c>
      <c r="F221" s="1" t="s">
        <v>174</v>
      </c>
      <c r="G221" t="s">
        <v>174</v>
      </c>
      <c r="H221" t="s">
        <v>174</v>
      </c>
      <c r="I221" t="s">
        <v>174</v>
      </c>
      <c r="J221" t="s">
        <v>174</v>
      </c>
    </row>
    <row r="222" spans="1:11" x14ac:dyDescent="0.45">
      <c r="A222" t="s">
        <v>351</v>
      </c>
      <c r="B222" t="s">
        <v>31</v>
      </c>
      <c r="C222">
        <v>6</v>
      </c>
      <c r="D222">
        <v>2</v>
      </c>
      <c r="E222" t="s">
        <v>180</v>
      </c>
      <c r="F222" s="1" t="s">
        <v>0</v>
      </c>
      <c r="G222" t="s">
        <v>0</v>
      </c>
      <c r="H222" t="s">
        <v>0</v>
      </c>
      <c r="I222" t="s">
        <v>1</v>
      </c>
      <c r="J222">
        <f>SUM(D222/(C222+D222))</f>
        <v>0.25</v>
      </c>
    </row>
    <row r="223" spans="1:11" x14ac:dyDescent="0.45">
      <c r="A223" t="s">
        <v>345</v>
      </c>
      <c r="B223" t="s">
        <v>229</v>
      </c>
      <c r="C223">
        <v>0</v>
      </c>
      <c r="D223">
        <v>2</v>
      </c>
      <c r="E223" t="s">
        <v>174</v>
      </c>
      <c r="F223" s="1" t="s">
        <v>174</v>
      </c>
      <c r="G223" t="s">
        <v>174</v>
      </c>
      <c r="H223" t="s">
        <v>174</v>
      </c>
      <c r="I223" t="s">
        <v>174</v>
      </c>
      <c r="J223" t="s">
        <v>174</v>
      </c>
    </row>
    <row r="224" spans="1:11" x14ac:dyDescent="0.45">
      <c r="A224" t="s">
        <v>341</v>
      </c>
      <c r="B224" t="s">
        <v>229</v>
      </c>
      <c r="C224">
        <v>0</v>
      </c>
      <c r="D224">
        <v>4</v>
      </c>
      <c r="E224" t="s">
        <v>174</v>
      </c>
      <c r="F224" s="1" t="s">
        <v>174</v>
      </c>
      <c r="G224" t="s">
        <v>174</v>
      </c>
      <c r="H224" t="s">
        <v>174</v>
      </c>
      <c r="I224" t="s">
        <v>174</v>
      </c>
      <c r="J224" t="s">
        <v>174</v>
      </c>
    </row>
    <row r="225" spans="1:11" x14ac:dyDescent="0.45">
      <c r="A225" t="s">
        <v>339</v>
      </c>
      <c r="B225" t="s">
        <v>229</v>
      </c>
      <c r="C225">
        <v>0</v>
      </c>
      <c r="D225">
        <v>4</v>
      </c>
      <c r="E225" t="s">
        <v>174</v>
      </c>
      <c r="F225" s="1" t="s">
        <v>174</v>
      </c>
      <c r="G225" t="s">
        <v>174</v>
      </c>
      <c r="H225" t="s">
        <v>174</v>
      </c>
      <c r="I225" t="s">
        <v>174</v>
      </c>
      <c r="J225" t="s">
        <v>174</v>
      </c>
    </row>
    <row r="226" spans="1:11" x14ac:dyDescent="0.45">
      <c r="A226" t="s">
        <v>337</v>
      </c>
      <c r="B226" t="s">
        <v>229</v>
      </c>
      <c r="C226">
        <v>0</v>
      </c>
      <c r="D226">
        <v>9</v>
      </c>
      <c r="E226" t="s">
        <v>174</v>
      </c>
      <c r="F226" s="1" t="s">
        <v>174</v>
      </c>
      <c r="G226" t="s">
        <v>174</v>
      </c>
      <c r="H226" t="s">
        <v>174</v>
      </c>
      <c r="I226" t="s">
        <v>174</v>
      </c>
      <c r="J226" t="s">
        <v>174</v>
      </c>
    </row>
    <row r="227" spans="1:11" x14ac:dyDescent="0.45">
      <c r="A227" t="s">
        <v>336</v>
      </c>
      <c r="B227" t="s">
        <v>72</v>
      </c>
      <c r="C227">
        <v>4</v>
      </c>
      <c r="D227">
        <v>5</v>
      </c>
      <c r="E227" t="s">
        <v>55</v>
      </c>
      <c r="F227" s="1" t="s">
        <v>0</v>
      </c>
      <c r="G227" t="s">
        <v>0</v>
      </c>
      <c r="H227" t="s">
        <v>0</v>
      </c>
      <c r="I227" t="s">
        <v>1</v>
      </c>
      <c r="J227">
        <f>SUM(D227/(C227+D227))</f>
        <v>0.55555555555555558</v>
      </c>
    </row>
    <row r="228" spans="1:11" x14ac:dyDescent="0.45">
      <c r="A228" t="s">
        <v>335</v>
      </c>
      <c r="B228" t="s">
        <v>115</v>
      </c>
      <c r="C228">
        <v>6</v>
      </c>
      <c r="D228">
        <v>4</v>
      </c>
      <c r="E228" t="s">
        <v>223</v>
      </c>
      <c r="F228" s="1" t="s">
        <v>0</v>
      </c>
      <c r="G228" t="s">
        <v>1</v>
      </c>
      <c r="H228" t="s">
        <v>0</v>
      </c>
      <c r="I228" t="s">
        <v>1</v>
      </c>
      <c r="J228">
        <f>SUM(D228/(C228+D228))</f>
        <v>0.4</v>
      </c>
      <c r="K228" t="s">
        <v>1269</v>
      </c>
    </row>
    <row r="229" spans="1:11" x14ac:dyDescent="0.45">
      <c r="A229" t="s">
        <v>19</v>
      </c>
      <c r="B229" t="s">
        <v>1346</v>
      </c>
      <c r="C229" t="s">
        <v>17</v>
      </c>
      <c r="D229" t="s">
        <v>16</v>
      </c>
      <c r="E229" t="s">
        <v>15</v>
      </c>
      <c r="F229" s="1" t="s">
        <v>14</v>
      </c>
      <c r="G229" t="s">
        <v>13</v>
      </c>
      <c r="H229" t="s">
        <v>12</v>
      </c>
      <c r="I229" t="s">
        <v>11</v>
      </c>
      <c r="J229" t="s">
        <v>1264</v>
      </c>
    </row>
    <row r="230" spans="1:11" x14ac:dyDescent="0.45">
      <c r="A230" t="s">
        <v>371</v>
      </c>
      <c r="B230" t="s">
        <v>189</v>
      </c>
      <c r="C230">
        <v>0</v>
      </c>
      <c r="D230">
        <v>1</v>
      </c>
      <c r="E230" t="s">
        <v>174</v>
      </c>
      <c r="F230" s="1" t="s">
        <v>174</v>
      </c>
      <c r="G230" t="s">
        <v>174</v>
      </c>
      <c r="H230" t="s">
        <v>174</v>
      </c>
      <c r="I230" t="s">
        <v>174</v>
      </c>
      <c r="J230" t="s">
        <v>174</v>
      </c>
    </row>
    <row r="231" spans="1:11" x14ac:dyDescent="0.45">
      <c r="A231" t="s">
        <v>345</v>
      </c>
      <c r="B231" t="s">
        <v>229</v>
      </c>
      <c r="C231">
        <v>0</v>
      </c>
      <c r="D231">
        <v>3</v>
      </c>
      <c r="E231" t="s">
        <v>174</v>
      </c>
      <c r="F231" s="1" t="s">
        <v>174</v>
      </c>
      <c r="G231" t="s">
        <v>174</v>
      </c>
      <c r="H231" t="s">
        <v>174</v>
      </c>
      <c r="I231" t="s">
        <v>174</v>
      </c>
      <c r="J231" t="s">
        <v>174</v>
      </c>
    </row>
    <row r="232" spans="1:11" x14ac:dyDescent="0.45">
      <c r="A232" t="s">
        <v>341</v>
      </c>
      <c r="B232" t="s">
        <v>229</v>
      </c>
      <c r="C232">
        <v>0</v>
      </c>
      <c r="D232">
        <v>2</v>
      </c>
      <c r="E232" t="s">
        <v>174</v>
      </c>
      <c r="F232" s="1" t="s">
        <v>174</v>
      </c>
      <c r="G232" t="s">
        <v>174</v>
      </c>
      <c r="H232" t="s">
        <v>174</v>
      </c>
      <c r="I232" t="s">
        <v>174</v>
      </c>
      <c r="J232" t="s">
        <v>174</v>
      </c>
    </row>
    <row r="233" spans="1:11" x14ac:dyDescent="0.45">
      <c r="A233" t="s">
        <v>339</v>
      </c>
      <c r="B233" t="s">
        <v>229</v>
      </c>
      <c r="C233">
        <v>0</v>
      </c>
      <c r="D233">
        <v>3</v>
      </c>
      <c r="E233" t="s">
        <v>174</v>
      </c>
      <c r="F233" s="1" t="s">
        <v>174</v>
      </c>
      <c r="G233" t="s">
        <v>174</v>
      </c>
      <c r="H233" t="s">
        <v>174</v>
      </c>
      <c r="I233" t="s">
        <v>174</v>
      </c>
      <c r="J233" t="s">
        <v>174</v>
      </c>
    </row>
    <row r="234" spans="1:11" x14ac:dyDescent="0.45">
      <c r="A234" t="s">
        <v>337</v>
      </c>
      <c r="B234" t="s">
        <v>229</v>
      </c>
      <c r="C234">
        <v>0</v>
      </c>
      <c r="D234">
        <v>2</v>
      </c>
      <c r="E234" t="s">
        <v>174</v>
      </c>
      <c r="F234" s="1" t="s">
        <v>174</v>
      </c>
      <c r="G234" t="s">
        <v>174</v>
      </c>
      <c r="H234" t="s">
        <v>174</v>
      </c>
      <c r="I234" t="s">
        <v>174</v>
      </c>
      <c r="J234" t="s">
        <v>174</v>
      </c>
    </row>
    <row r="235" spans="1:11" x14ac:dyDescent="0.45">
      <c r="A235" t="s">
        <v>19</v>
      </c>
      <c r="B235" t="s">
        <v>1345</v>
      </c>
      <c r="C235" t="s">
        <v>17</v>
      </c>
      <c r="D235" t="s">
        <v>16</v>
      </c>
      <c r="E235" t="s">
        <v>15</v>
      </c>
      <c r="F235" s="1" t="s">
        <v>14</v>
      </c>
      <c r="G235" t="s">
        <v>13</v>
      </c>
      <c r="H235" t="s">
        <v>12</v>
      </c>
      <c r="I235" t="s">
        <v>11</v>
      </c>
      <c r="J235" t="s">
        <v>1264</v>
      </c>
    </row>
  </sheetData>
  <conditionalFormatting sqref="F1:F6 F8:F9">
    <cfRule type="cellIs" dxfId="1192" priority="528" operator="equal">
      <formula>"Y"</formula>
    </cfRule>
    <cfRule type="cellIs" dxfId="1191" priority="529" operator="equal">
      <formula>"N"</formula>
    </cfRule>
  </conditionalFormatting>
  <conditionalFormatting sqref="F1:F6 F8:F11 F13:F14 F17 F24:F44 F46:F61 F63:F66 F69:F77 F79:F95 F98:F108 F110 F131:F141 F143:F159 F161 F164 F166 F168:F175 F177:F188 F190:F207 F209:F225 F229:F1048576 F112:F129">
    <cfRule type="cellIs" dxfId="1190" priority="526" operator="equal">
      <formula>"Y"</formula>
    </cfRule>
    <cfRule type="cellIs" dxfId="1189" priority="527" operator="equal">
      <formula>"N"</formula>
    </cfRule>
  </conditionalFormatting>
  <conditionalFormatting sqref="F7">
    <cfRule type="cellIs" dxfId="1188" priority="524" operator="equal">
      <formula>"Y"</formula>
    </cfRule>
    <cfRule type="cellIs" dxfId="1187" priority="525" operator="equal">
      <formula>"N"</formula>
    </cfRule>
  </conditionalFormatting>
  <conditionalFormatting sqref="F7">
    <cfRule type="cellIs" dxfId="1186" priority="522" operator="equal">
      <formula>"Y"</formula>
    </cfRule>
    <cfRule type="cellIs" dxfId="1185" priority="523" operator="equal">
      <formula>"N"</formula>
    </cfRule>
  </conditionalFormatting>
  <conditionalFormatting sqref="F12">
    <cfRule type="cellIs" dxfId="1184" priority="520" operator="equal">
      <formula>"Y"</formula>
    </cfRule>
    <cfRule type="cellIs" dxfId="1183" priority="521" operator="equal">
      <formula>"N"</formula>
    </cfRule>
  </conditionalFormatting>
  <conditionalFormatting sqref="F12">
    <cfRule type="cellIs" dxfId="1182" priority="518" operator="equal">
      <formula>"Y"</formula>
    </cfRule>
    <cfRule type="cellIs" dxfId="1181" priority="519" operator="equal">
      <formula>"N"</formula>
    </cfRule>
  </conditionalFormatting>
  <conditionalFormatting sqref="F15">
    <cfRule type="cellIs" dxfId="1180" priority="516" operator="equal">
      <formula>"Y"</formula>
    </cfRule>
    <cfRule type="cellIs" dxfId="1179" priority="517" operator="equal">
      <formula>"N"</formula>
    </cfRule>
  </conditionalFormatting>
  <conditionalFormatting sqref="F15">
    <cfRule type="cellIs" dxfId="1178" priority="514" operator="equal">
      <formula>"Y"</formula>
    </cfRule>
    <cfRule type="cellIs" dxfId="1177" priority="515" operator="equal">
      <formula>"N"</formula>
    </cfRule>
  </conditionalFormatting>
  <conditionalFormatting sqref="F16">
    <cfRule type="cellIs" dxfId="1176" priority="512" operator="equal">
      <formula>"Y"</formula>
    </cfRule>
    <cfRule type="cellIs" dxfId="1175" priority="513" operator="equal">
      <formula>"N"</formula>
    </cfRule>
  </conditionalFormatting>
  <conditionalFormatting sqref="F16">
    <cfRule type="cellIs" dxfId="1174" priority="510" operator="equal">
      <formula>"Y"</formula>
    </cfRule>
    <cfRule type="cellIs" dxfId="1173" priority="511" operator="equal">
      <formula>"N"</formula>
    </cfRule>
  </conditionalFormatting>
  <conditionalFormatting sqref="F18">
    <cfRule type="cellIs" dxfId="1172" priority="508" operator="equal">
      <formula>"Y"</formula>
    </cfRule>
    <cfRule type="cellIs" dxfId="1171" priority="509" operator="equal">
      <formula>"N"</formula>
    </cfRule>
  </conditionalFormatting>
  <conditionalFormatting sqref="F18">
    <cfRule type="cellIs" dxfId="1170" priority="506" operator="equal">
      <formula>"Y"</formula>
    </cfRule>
    <cfRule type="cellIs" dxfId="1169" priority="507" operator="equal">
      <formula>"N"</formula>
    </cfRule>
  </conditionalFormatting>
  <conditionalFormatting sqref="F19">
    <cfRule type="cellIs" dxfId="1168" priority="504" operator="equal">
      <formula>"Y"</formula>
    </cfRule>
    <cfRule type="cellIs" dxfId="1167" priority="505" operator="equal">
      <formula>"N"</formula>
    </cfRule>
  </conditionalFormatting>
  <conditionalFormatting sqref="F19">
    <cfRule type="cellIs" dxfId="1166" priority="502" operator="equal">
      <formula>"Y"</formula>
    </cfRule>
    <cfRule type="cellIs" dxfId="1165" priority="503" operator="equal">
      <formula>"N"</formula>
    </cfRule>
  </conditionalFormatting>
  <conditionalFormatting sqref="F20">
    <cfRule type="cellIs" dxfId="1164" priority="500" operator="equal">
      <formula>"Y"</formula>
    </cfRule>
    <cfRule type="cellIs" dxfId="1163" priority="501" operator="equal">
      <formula>"N"</formula>
    </cfRule>
  </conditionalFormatting>
  <conditionalFormatting sqref="F20">
    <cfRule type="cellIs" dxfId="1162" priority="498" operator="equal">
      <formula>"Y"</formula>
    </cfRule>
    <cfRule type="cellIs" dxfId="1161" priority="499" operator="equal">
      <formula>"N"</formula>
    </cfRule>
  </conditionalFormatting>
  <conditionalFormatting sqref="F21">
    <cfRule type="cellIs" dxfId="1160" priority="496" operator="equal">
      <formula>"Y"</formula>
    </cfRule>
    <cfRule type="cellIs" dxfId="1159" priority="497" operator="equal">
      <formula>"N"</formula>
    </cfRule>
  </conditionalFormatting>
  <conditionalFormatting sqref="F21">
    <cfRule type="cellIs" dxfId="1158" priority="494" operator="equal">
      <formula>"Y"</formula>
    </cfRule>
    <cfRule type="cellIs" dxfId="1157" priority="495" operator="equal">
      <formula>"N"</formula>
    </cfRule>
  </conditionalFormatting>
  <conditionalFormatting sqref="F22">
    <cfRule type="cellIs" dxfId="1156" priority="492" operator="equal">
      <formula>"Y"</formula>
    </cfRule>
    <cfRule type="cellIs" dxfId="1155" priority="493" operator="equal">
      <formula>"N"</formula>
    </cfRule>
  </conditionalFormatting>
  <conditionalFormatting sqref="F22">
    <cfRule type="cellIs" dxfId="1154" priority="490" operator="equal">
      <formula>"Y"</formula>
    </cfRule>
    <cfRule type="cellIs" dxfId="1153" priority="491" operator="equal">
      <formula>"N"</formula>
    </cfRule>
  </conditionalFormatting>
  <conditionalFormatting sqref="F23">
    <cfRule type="cellIs" dxfId="1152" priority="488" operator="equal">
      <formula>"Y"</formula>
    </cfRule>
    <cfRule type="cellIs" dxfId="1151" priority="489" operator="equal">
      <formula>"N"</formula>
    </cfRule>
  </conditionalFormatting>
  <conditionalFormatting sqref="F23">
    <cfRule type="cellIs" dxfId="1150" priority="486" operator="equal">
      <formula>"Y"</formula>
    </cfRule>
    <cfRule type="cellIs" dxfId="1149" priority="487" operator="equal">
      <formula>"N"</formula>
    </cfRule>
  </conditionalFormatting>
  <conditionalFormatting sqref="F45">
    <cfRule type="cellIs" dxfId="1148" priority="484" operator="equal">
      <formula>"Y"</formula>
    </cfRule>
    <cfRule type="cellIs" dxfId="1147" priority="485" operator="equal">
      <formula>"N"</formula>
    </cfRule>
  </conditionalFormatting>
  <conditionalFormatting sqref="F45">
    <cfRule type="cellIs" dxfId="1146" priority="482" operator="equal">
      <formula>"Y"</formula>
    </cfRule>
    <cfRule type="cellIs" dxfId="1145" priority="483" operator="equal">
      <formula>"N"</formula>
    </cfRule>
  </conditionalFormatting>
  <conditionalFormatting sqref="F62">
    <cfRule type="cellIs" dxfId="1144" priority="480" operator="equal">
      <formula>"Y"</formula>
    </cfRule>
    <cfRule type="cellIs" dxfId="1143" priority="481" operator="equal">
      <formula>"N"</formula>
    </cfRule>
  </conditionalFormatting>
  <conditionalFormatting sqref="F62">
    <cfRule type="cellIs" dxfId="1142" priority="478" operator="equal">
      <formula>"Y"</formula>
    </cfRule>
    <cfRule type="cellIs" dxfId="1141" priority="479" operator="equal">
      <formula>"N"</formula>
    </cfRule>
  </conditionalFormatting>
  <conditionalFormatting sqref="F67">
    <cfRule type="cellIs" dxfId="1140" priority="476" operator="equal">
      <formula>"Y"</formula>
    </cfRule>
    <cfRule type="cellIs" dxfId="1139" priority="477" operator="equal">
      <formula>"N"</formula>
    </cfRule>
  </conditionalFormatting>
  <conditionalFormatting sqref="F67">
    <cfRule type="cellIs" dxfId="1138" priority="474" operator="equal">
      <formula>"Y"</formula>
    </cfRule>
    <cfRule type="cellIs" dxfId="1137" priority="475" operator="equal">
      <formula>"N"</formula>
    </cfRule>
  </conditionalFormatting>
  <conditionalFormatting sqref="F68">
    <cfRule type="cellIs" dxfId="1136" priority="472" operator="equal">
      <formula>"Y"</formula>
    </cfRule>
    <cfRule type="cellIs" dxfId="1135" priority="473" operator="equal">
      <formula>"N"</formula>
    </cfRule>
  </conditionalFormatting>
  <conditionalFormatting sqref="F68">
    <cfRule type="cellIs" dxfId="1134" priority="470" operator="equal">
      <formula>"Y"</formula>
    </cfRule>
    <cfRule type="cellIs" dxfId="1133" priority="471" operator="equal">
      <formula>"N"</formula>
    </cfRule>
  </conditionalFormatting>
  <conditionalFormatting sqref="F78">
    <cfRule type="cellIs" dxfId="1132" priority="468" operator="equal">
      <formula>"Y"</formula>
    </cfRule>
    <cfRule type="cellIs" dxfId="1131" priority="469" operator="equal">
      <formula>"N"</formula>
    </cfRule>
  </conditionalFormatting>
  <conditionalFormatting sqref="F78">
    <cfRule type="cellIs" dxfId="1130" priority="466" operator="equal">
      <formula>"Y"</formula>
    </cfRule>
    <cfRule type="cellIs" dxfId="1129" priority="467" operator="equal">
      <formula>"N"</formula>
    </cfRule>
  </conditionalFormatting>
  <conditionalFormatting sqref="F96">
    <cfRule type="cellIs" dxfId="1128" priority="464" operator="equal">
      <formula>"Y"</formula>
    </cfRule>
    <cfRule type="cellIs" dxfId="1127" priority="465" operator="equal">
      <formula>"N"</formula>
    </cfRule>
  </conditionalFormatting>
  <conditionalFormatting sqref="F96">
    <cfRule type="cellIs" dxfId="1126" priority="462" operator="equal">
      <formula>"Y"</formula>
    </cfRule>
    <cfRule type="cellIs" dxfId="1125" priority="463" operator="equal">
      <formula>"N"</formula>
    </cfRule>
  </conditionalFormatting>
  <conditionalFormatting sqref="F97">
    <cfRule type="cellIs" dxfId="1124" priority="460" operator="equal">
      <formula>"Y"</formula>
    </cfRule>
    <cfRule type="cellIs" dxfId="1123" priority="461" operator="equal">
      <formula>"N"</formula>
    </cfRule>
  </conditionalFormatting>
  <conditionalFormatting sqref="F97">
    <cfRule type="cellIs" dxfId="1122" priority="458" operator="equal">
      <formula>"Y"</formula>
    </cfRule>
    <cfRule type="cellIs" dxfId="1121" priority="459" operator="equal">
      <formula>"N"</formula>
    </cfRule>
  </conditionalFormatting>
  <conditionalFormatting sqref="F109">
    <cfRule type="cellIs" dxfId="1120" priority="456" operator="equal">
      <formula>"Y"</formula>
    </cfRule>
    <cfRule type="cellIs" dxfId="1119" priority="457" operator="equal">
      <formula>"N"</formula>
    </cfRule>
  </conditionalFormatting>
  <conditionalFormatting sqref="F109">
    <cfRule type="cellIs" dxfId="1118" priority="454" operator="equal">
      <formula>"Y"</formula>
    </cfRule>
    <cfRule type="cellIs" dxfId="1117" priority="455" operator="equal">
      <formula>"N"</formula>
    </cfRule>
  </conditionalFormatting>
  <conditionalFormatting sqref="F130">
    <cfRule type="cellIs" dxfId="1116" priority="452" operator="equal">
      <formula>"Y"</formula>
    </cfRule>
    <cfRule type="cellIs" dxfId="1115" priority="453" operator="equal">
      <formula>"N"</formula>
    </cfRule>
  </conditionalFormatting>
  <conditionalFormatting sqref="F130">
    <cfRule type="cellIs" dxfId="1114" priority="450" operator="equal">
      <formula>"Y"</formula>
    </cfRule>
    <cfRule type="cellIs" dxfId="1113" priority="451" operator="equal">
      <formula>"N"</formula>
    </cfRule>
  </conditionalFormatting>
  <conditionalFormatting sqref="F142">
    <cfRule type="cellIs" dxfId="1112" priority="448" operator="equal">
      <formula>"Y"</formula>
    </cfRule>
    <cfRule type="cellIs" dxfId="1111" priority="449" operator="equal">
      <formula>"N"</formula>
    </cfRule>
  </conditionalFormatting>
  <conditionalFormatting sqref="F142">
    <cfRule type="cellIs" dxfId="1110" priority="446" operator="equal">
      <formula>"Y"</formula>
    </cfRule>
    <cfRule type="cellIs" dxfId="1109" priority="447" operator="equal">
      <formula>"N"</formula>
    </cfRule>
  </conditionalFormatting>
  <conditionalFormatting sqref="F160">
    <cfRule type="cellIs" dxfId="1108" priority="444" operator="equal">
      <formula>"Y"</formula>
    </cfRule>
    <cfRule type="cellIs" dxfId="1107" priority="445" operator="equal">
      <formula>"N"</formula>
    </cfRule>
  </conditionalFormatting>
  <conditionalFormatting sqref="F160">
    <cfRule type="cellIs" dxfId="1106" priority="442" operator="equal">
      <formula>"Y"</formula>
    </cfRule>
    <cfRule type="cellIs" dxfId="1105" priority="443" operator="equal">
      <formula>"N"</formula>
    </cfRule>
  </conditionalFormatting>
  <conditionalFormatting sqref="F162">
    <cfRule type="cellIs" dxfId="1104" priority="440" operator="equal">
      <formula>"Y"</formula>
    </cfRule>
    <cfRule type="cellIs" dxfId="1103" priority="441" operator="equal">
      <formula>"N"</formula>
    </cfRule>
  </conditionalFormatting>
  <conditionalFormatting sqref="F162">
    <cfRule type="cellIs" dxfId="1102" priority="438" operator="equal">
      <formula>"Y"</formula>
    </cfRule>
    <cfRule type="cellIs" dxfId="1101" priority="439" operator="equal">
      <formula>"N"</formula>
    </cfRule>
  </conditionalFormatting>
  <conditionalFormatting sqref="F163">
    <cfRule type="cellIs" dxfId="1100" priority="436" operator="equal">
      <formula>"Y"</formula>
    </cfRule>
    <cfRule type="cellIs" dxfId="1099" priority="437" operator="equal">
      <formula>"N"</formula>
    </cfRule>
  </conditionalFormatting>
  <conditionalFormatting sqref="F163">
    <cfRule type="cellIs" dxfId="1098" priority="434" operator="equal">
      <formula>"Y"</formula>
    </cfRule>
    <cfRule type="cellIs" dxfId="1097" priority="435" operator="equal">
      <formula>"N"</formula>
    </cfRule>
  </conditionalFormatting>
  <conditionalFormatting sqref="F165">
    <cfRule type="cellIs" dxfId="1096" priority="432" operator="equal">
      <formula>"Y"</formula>
    </cfRule>
    <cfRule type="cellIs" dxfId="1095" priority="433" operator="equal">
      <formula>"N"</formula>
    </cfRule>
  </conditionalFormatting>
  <conditionalFormatting sqref="F165">
    <cfRule type="cellIs" dxfId="1094" priority="430" operator="equal">
      <formula>"Y"</formula>
    </cfRule>
    <cfRule type="cellIs" dxfId="1093" priority="431" operator="equal">
      <formula>"N"</formula>
    </cfRule>
  </conditionalFormatting>
  <conditionalFormatting sqref="F167">
    <cfRule type="cellIs" dxfId="1092" priority="428" operator="equal">
      <formula>"Y"</formula>
    </cfRule>
    <cfRule type="cellIs" dxfId="1091" priority="429" operator="equal">
      <formula>"N"</formula>
    </cfRule>
  </conditionalFormatting>
  <conditionalFormatting sqref="F167">
    <cfRule type="cellIs" dxfId="1090" priority="426" operator="equal">
      <formula>"Y"</formula>
    </cfRule>
    <cfRule type="cellIs" dxfId="1089" priority="427" operator="equal">
      <formula>"N"</formula>
    </cfRule>
  </conditionalFormatting>
  <conditionalFormatting sqref="F176">
    <cfRule type="cellIs" dxfId="1088" priority="424" operator="equal">
      <formula>"Y"</formula>
    </cfRule>
    <cfRule type="cellIs" dxfId="1087" priority="425" operator="equal">
      <formula>"N"</formula>
    </cfRule>
  </conditionalFormatting>
  <conditionalFormatting sqref="F176">
    <cfRule type="cellIs" dxfId="1086" priority="422" operator="equal">
      <formula>"Y"</formula>
    </cfRule>
    <cfRule type="cellIs" dxfId="1085" priority="423" operator="equal">
      <formula>"N"</formula>
    </cfRule>
  </conditionalFormatting>
  <conditionalFormatting sqref="F189">
    <cfRule type="cellIs" dxfId="1084" priority="420" operator="equal">
      <formula>"Y"</formula>
    </cfRule>
    <cfRule type="cellIs" dxfId="1083" priority="421" operator="equal">
      <formula>"N"</formula>
    </cfRule>
  </conditionalFormatting>
  <conditionalFormatting sqref="F189">
    <cfRule type="cellIs" dxfId="1082" priority="418" operator="equal">
      <formula>"Y"</formula>
    </cfRule>
    <cfRule type="cellIs" dxfId="1081" priority="419" operator="equal">
      <formula>"N"</formula>
    </cfRule>
  </conditionalFormatting>
  <conditionalFormatting sqref="F208">
    <cfRule type="cellIs" dxfId="1080" priority="416" operator="equal">
      <formula>"Y"</formula>
    </cfRule>
    <cfRule type="cellIs" dxfId="1079" priority="417" operator="equal">
      <formula>"N"</formula>
    </cfRule>
  </conditionalFormatting>
  <conditionalFormatting sqref="F208">
    <cfRule type="cellIs" dxfId="1078" priority="414" operator="equal">
      <formula>"Y"</formula>
    </cfRule>
    <cfRule type="cellIs" dxfId="1077" priority="415" operator="equal">
      <formula>"N"</formula>
    </cfRule>
  </conditionalFormatting>
  <conditionalFormatting sqref="F226">
    <cfRule type="cellIs" dxfId="1076" priority="412" operator="equal">
      <formula>"Y"</formula>
    </cfRule>
    <cfRule type="cellIs" dxfId="1075" priority="413" operator="equal">
      <formula>"N"</formula>
    </cfRule>
  </conditionalFormatting>
  <conditionalFormatting sqref="F226">
    <cfRule type="cellIs" dxfId="1074" priority="410" operator="equal">
      <formula>"Y"</formula>
    </cfRule>
    <cfRule type="cellIs" dxfId="1073" priority="411" operator="equal">
      <formula>"N"</formula>
    </cfRule>
  </conditionalFormatting>
  <conditionalFormatting sqref="F227">
    <cfRule type="cellIs" dxfId="1072" priority="408" operator="equal">
      <formula>"Y"</formula>
    </cfRule>
    <cfRule type="cellIs" dxfId="1071" priority="409" operator="equal">
      <formula>"N"</formula>
    </cfRule>
  </conditionalFormatting>
  <conditionalFormatting sqref="F227">
    <cfRule type="cellIs" dxfId="1070" priority="406" operator="equal">
      <formula>"Y"</formula>
    </cfRule>
    <cfRule type="cellIs" dxfId="1069" priority="407" operator="equal">
      <formula>"N"</formula>
    </cfRule>
  </conditionalFormatting>
  <conditionalFormatting sqref="F228">
    <cfRule type="cellIs" dxfId="1068" priority="404" operator="equal">
      <formula>"Y"</formula>
    </cfRule>
    <cfRule type="cellIs" dxfId="1067" priority="405" operator="equal">
      <formula>"N"</formula>
    </cfRule>
  </conditionalFormatting>
  <conditionalFormatting sqref="F228">
    <cfRule type="cellIs" dxfId="1066" priority="402" operator="equal">
      <formula>"Y"</formula>
    </cfRule>
    <cfRule type="cellIs" dxfId="1065" priority="403" operator="equal">
      <formula>"N"</formula>
    </cfRule>
  </conditionalFormatting>
  <conditionalFormatting sqref="F111">
    <cfRule type="cellIs" dxfId="1064" priority="400" operator="equal">
      <formula>"Y"</formula>
    </cfRule>
    <cfRule type="cellIs" dxfId="1063" priority="401" operator="equal">
      <formula>"N"</formula>
    </cfRule>
  </conditionalFormatting>
  <conditionalFormatting sqref="F111">
    <cfRule type="cellIs" dxfId="1062" priority="398" operator="equal">
      <formula>"Y"</formula>
    </cfRule>
    <cfRule type="cellIs" dxfId="1061" priority="399" operator="equal">
      <formula>"N"</formula>
    </cfRule>
  </conditionalFormatting>
  <conditionalFormatting sqref="G1:G6 G8:G9">
    <cfRule type="cellIs" dxfId="1060" priority="396" operator="equal">
      <formula>"Y"</formula>
    </cfRule>
    <cfRule type="cellIs" dxfId="1059" priority="397" operator="equal">
      <formula>"N"</formula>
    </cfRule>
  </conditionalFormatting>
  <conditionalFormatting sqref="G1:G6 G8:G11 G13:G14 G17 G24:G44 G46:G61 G63:G66 G69:G77 G79:G95 G98:G108 G110 G131:G141 G143:G159 G161 G164 G166 G168:G175 G177:G188 G190:G207 G209:G225 G229:G1048576 G112:G129">
    <cfRule type="cellIs" dxfId="1058" priority="394" operator="equal">
      <formula>"Y"</formula>
    </cfRule>
    <cfRule type="cellIs" dxfId="1057" priority="395" operator="equal">
      <formula>"N"</formula>
    </cfRule>
  </conditionalFormatting>
  <conditionalFormatting sqref="G7">
    <cfRule type="cellIs" dxfId="1056" priority="392" operator="equal">
      <formula>"Y"</formula>
    </cfRule>
    <cfRule type="cellIs" dxfId="1055" priority="393" operator="equal">
      <formula>"N"</formula>
    </cfRule>
  </conditionalFormatting>
  <conditionalFormatting sqref="G7">
    <cfRule type="cellIs" dxfId="1054" priority="390" operator="equal">
      <formula>"Y"</formula>
    </cfRule>
    <cfRule type="cellIs" dxfId="1053" priority="391" operator="equal">
      <formula>"N"</formula>
    </cfRule>
  </conditionalFormatting>
  <conditionalFormatting sqref="G12">
    <cfRule type="cellIs" dxfId="1052" priority="388" operator="equal">
      <formula>"Y"</formula>
    </cfRule>
    <cfRule type="cellIs" dxfId="1051" priority="389" operator="equal">
      <formula>"N"</formula>
    </cfRule>
  </conditionalFormatting>
  <conditionalFormatting sqref="G12">
    <cfRule type="cellIs" dxfId="1050" priority="386" operator="equal">
      <formula>"Y"</formula>
    </cfRule>
    <cfRule type="cellIs" dxfId="1049" priority="387" operator="equal">
      <formula>"N"</formula>
    </cfRule>
  </conditionalFormatting>
  <conditionalFormatting sqref="G15">
    <cfRule type="cellIs" dxfId="1048" priority="384" operator="equal">
      <formula>"Y"</formula>
    </cfRule>
    <cfRule type="cellIs" dxfId="1047" priority="385" operator="equal">
      <formula>"N"</formula>
    </cfRule>
  </conditionalFormatting>
  <conditionalFormatting sqref="G15">
    <cfRule type="cellIs" dxfId="1046" priority="382" operator="equal">
      <formula>"Y"</formula>
    </cfRule>
    <cfRule type="cellIs" dxfId="1045" priority="383" operator="equal">
      <formula>"N"</formula>
    </cfRule>
  </conditionalFormatting>
  <conditionalFormatting sqref="G16">
    <cfRule type="cellIs" dxfId="1044" priority="380" operator="equal">
      <formula>"Y"</formula>
    </cfRule>
    <cfRule type="cellIs" dxfId="1043" priority="381" operator="equal">
      <formula>"N"</formula>
    </cfRule>
  </conditionalFormatting>
  <conditionalFormatting sqref="G16">
    <cfRule type="cellIs" dxfId="1042" priority="378" operator="equal">
      <formula>"Y"</formula>
    </cfRule>
    <cfRule type="cellIs" dxfId="1041" priority="379" operator="equal">
      <formula>"N"</formula>
    </cfRule>
  </conditionalFormatting>
  <conditionalFormatting sqref="G18">
    <cfRule type="cellIs" dxfId="1040" priority="376" operator="equal">
      <formula>"Y"</formula>
    </cfRule>
    <cfRule type="cellIs" dxfId="1039" priority="377" operator="equal">
      <formula>"N"</formula>
    </cfRule>
  </conditionalFormatting>
  <conditionalFormatting sqref="G18">
    <cfRule type="cellIs" dxfId="1038" priority="374" operator="equal">
      <formula>"Y"</formula>
    </cfRule>
    <cfRule type="cellIs" dxfId="1037" priority="375" operator="equal">
      <formula>"N"</formula>
    </cfRule>
  </conditionalFormatting>
  <conditionalFormatting sqref="G19">
    <cfRule type="cellIs" dxfId="1036" priority="372" operator="equal">
      <formula>"Y"</formula>
    </cfRule>
    <cfRule type="cellIs" dxfId="1035" priority="373" operator="equal">
      <formula>"N"</formula>
    </cfRule>
  </conditionalFormatting>
  <conditionalFormatting sqref="G19">
    <cfRule type="cellIs" dxfId="1034" priority="370" operator="equal">
      <formula>"Y"</formula>
    </cfRule>
    <cfRule type="cellIs" dxfId="1033" priority="371" operator="equal">
      <formula>"N"</formula>
    </cfRule>
  </conditionalFormatting>
  <conditionalFormatting sqref="G20">
    <cfRule type="cellIs" dxfId="1032" priority="368" operator="equal">
      <formula>"Y"</formula>
    </cfRule>
    <cfRule type="cellIs" dxfId="1031" priority="369" operator="equal">
      <formula>"N"</formula>
    </cfRule>
  </conditionalFormatting>
  <conditionalFormatting sqref="G20">
    <cfRule type="cellIs" dxfId="1030" priority="366" operator="equal">
      <formula>"Y"</formula>
    </cfRule>
    <cfRule type="cellIs" dxfId="1029" priority="367" operator="equal">
      <formula>"N"</formula>
    </cfRule>
  </conditionalFormatting>
  <conditionalFormatting sqref="G21">
    <cfRule type="cellIs" dxfId="1028" priority="364" operator="equal">
      <formula>"Y"</formula>
    </cfRule>
    <cfRule type="cellIs" dxfId="1027" priority="365" operator="equal">
      <formula>"N"</formula>
    </cfRule>
  </conditionalFormatting>
  <conditionalFormatting sqref="G21">
    <cfRule type="cellIs" dxfId="1026" priority="362" operator="equal">
      <formula>"Y"</formula>
    </cfRule>
    <cfRule type="cellIs" dxfId="1025" priority="363" operator="equal">
      <formula>"N"</formula>
    </cfRule>
  </conditionalFormatting>
  <conditionalFormatting sqref="G22">
    <cfRule type="cellIs" dxfId="1024" priority="360" operator="equal">
      <formula>"Y"</formula>
    </cfRule>
    <cfRule type="cellIs" dxfId="1023" priority="361" operator="equal">
      <formula>"N"</formula>
    </cfRule>
  </conditionalFormatting>
  <conditionalFormatting sqref="G22">
    <cfRule type="cellIs" dxfId="1022" priority="358" operator="equal">
      <formula>"Y"</formula>
    </cfRule>
    <cfRule type="cellIs" dxfId="1021" priority="359" operator="equal">
      <formula>"N"</formula>
    </cfRule>
  </conditionalFormatting>
  <conditionalFormatting sqref="G23">
    <cfRule type="cellIs" dxfId="1020" priority="356" operator="equal">
      <formula>"Y"</formula>
    </cfRule>
    <cfRule type="cellIs" dxfId="1019" priority="357" operator="equal">
      <formula>"N"</formula>
    </cfRule>
  </conditionalFormatting>
  <conditionalFormatting sqref="G23">
    <cfRule type="cellIs" dxfId="1018" priority="354" operator="equal">
      <formula>"Y"</formula>
    </cfRule>
    <cfRule type="cellIs" dxfId="1017" priority="355" operator="equal">
      <formula>"N"</formula>
    </cfRule>
  </conditionalFormatting>
  <conditionalFormatting sqref="G45">
    <cfRule type="cellIs" dxfId="1016" priority="352" operator="equal">
      <formula>"Y"</formula>
    </cfRule>
    <cfRule type="cellIs" dxfId="1015" priority="353" operator="equal">
      <formula>"N"</formula>
    </cfRule>
  </conditionalFormatting>
  <conditionalFormatting sqref="G45">
    <cfRule type="cellIs" dxfId="1014" priority="350" operator="equal">
      <formula>"Y"</formula>
    </cfRule>
    <cfRule type="cellIs" dxfId="1013" priority="351" operator="equal">
      <formula>"N"</formula>
    </cfRule>
  </conditionalFormatting>
  <conditionalFormatting sqref="G62">
    <cfRule type="cellIs" dxfId="1012" priority="348" operator="equal">
      <formula>"Y"</formula>
    </cfRule>
    <cfRule type="cellIs" dxfId="1011" priority="349" operator="equal">
      <formula>"N"</formula>
    </cfRule>
  </conditionalFormatting>
  <conditionalFormatting sqref="G62">
    <cfRule type="cellIs" dxfId="1010" priority="346" operator="equal">
      <formula>"Y"</formula>
    </cfRule>
    <cfRule type="cellIs" dxfId="1009" priority="347" operator="equal">
      <formula>"N"</formula>
    </cfRule>
  </conditionalFormatting>
  <conditionalFormatting sqref="G67">
    <cfRule type="cellIs" dxfId="1008" priority="344" operator="equal">
      <formula>"Y"</formula>
    </cfRule>
    <cfRule type="cellIs" dxfId="1007" priority="345" operator="equal">
      <formula>"N"</formula>
    </cfRule>
  </conditionalFormatting>
  <conditionalFormatting sqref="G67">
    <cfRule type="cellIs" dxfId="1006" priority="342" operator="equal">
      <formula>"Y"</formula>
    </cfRule>
    <cfRule type="cellIs" dxfId="1005" priority="343" operator="equal">
      <formula>"N"</formula>
    </cfRule>
  </conditionalFormatting>
  <conditionalFormatting sqref="G68">
    <cfRule type="cellIs" dxfId="1004" priority="340" operator="equal">
      <formula>"Y"</formula>
    </cfRule>
    <cfRule type="cellIs" dxfId="1003" priority="341" operator="equal">
      <formula>"N"</formula>
    </cfRule>
  </conditionalFormatting>
  <conditionalFormatting sqref="G68">
    <cfRule type="cellIs" dxfId="1002" priority="338" operator="equal">
      <formula>"Y"</formula>
    </cfRule>
    <cfRule type="cellIs" dxfId="1001" priority="339" operator="equal">
      <formula>"N"</formula>
    </cfRule>
  </conditionalFormatting>
  <conditionalFormatting sqref="G78">
    <cfRule type="cellIs" dxfId="1000" priority="336" operator="equal">
      <formula>"Y"</formula>
    </cfRule>
    <cfRule type="cellIs" dxfId="999" priority="337" operator="equal">
      <formula>"N"</formula>
    </cfRule>
  </conditionalFormatting>
  <conditionalFormatting sqref="G78">
    <cfRule type="cellIs" dxfId="998" priority="334" operator="equal">
      <formula>"Y"</formula>
    </cfRule>
    <cfRule type="cellIs" dxfId="997" priority="335" operator="equal">
      <formula>"N"</formula>
    </cfRule>
  </conditionalFormatting>
  <conditionalFormatting sqref="G96">
    <cfRule type="cellIs" dxfId="996" priority="332" operator="equal">
      <formula>"Y"</formula>
    </cfRule>
    <cfRule type="cellIs" dxfId="995" priority="333" operator="equal">
      <formula>"N"</formula>
    </cfRule>
  </conditionalFormatting>
  <conditionalFormatting sqref="G96">
    <cfRule type="cellIs" dxfId="994" priority="330" operator="equal">
      <formula>"Y"</formula>
    </cfRule>
    <cfRule type="cellIs" dxfId="993" priority="331" operator="equal">
      <formula>"N"</formula>
    </cfRule>
  </conditionalFormatting>
  <conditionalFormatting sqref="G97">
    <cfRule type="cellIs" dxfId="992" priority="328" operator="equal">
      <formula>"Y"</formula>
    </cfRule>
    <cfRule type="cellIs" dxfId="991" priority="329" operator="equal">
      <formula>"N"</formula>
    </cfRule>
  </conditionalFormatting>
  <conditionalFormatting sqref="G97">
    <cfRule type="cellIs" dxfId="990" priority="326" operator="equal">
      <formula>"Y"</formula>
    </cfRule>
    <cfRule type="cellIs" dxfId="989" priority="327" operator="equal">
      <formula>"N"</formula>
    </cfRule>
  </conditionalFormatting>
  <conditionalFormatting sqref="G109">
    <cfRule type="cellIs" dxfId="988" priority="324" operator="equal">
      <formula>"Y"</formula>
    </cfRule>
    <cfRule type="cellIs" dxfId="987" priority="325" operator="equal">
      <formula>"N"</formula>
    </cfRule>
  </conditionalFormatting>
  <conditionalFormatting sqref="G109">
    <cfRule type="cellIs" dxfId="986" priority="322" operator="equal">
      <formula>"Y"</formula>
    </cfRule>
    <cfRule type="cellIs" dxfId="985" priority="323" operator="equal">
      <formula>"N"</formula>
    </cfRule>
  </conditionalFormatting>
  <conditionalFormatting sqref="G130">
    <cfRule type="cellIs" dxfId="984" priority="320" operator="equal">
      <formula>"Y"</formula>
    </cfRule>
    <cfRule type="cellIs" dxfId="983" priority="321" operator="equal">
      <formula>"N"</formula>
    </cfRule>
  </conditionalFormatting>
  <conditionalFormatting sqref="G130">
    <cfRule type="cellIs" dxfId="982" priority="318" operator="equal">
      <formula>"Y"</formula>
    </cfRule>
    <cfRule type="cellIs" dxfId="981" priority="319" operator="equal">
      <formula>"N"</formula>
    </cfRule>
  </conditionalFormatting>
  <conditionalFormatting sqref="G142">
    <cfRule type="cellIs" dxfId="980" priority="316" operator="equal">
      <formula>"Y"</formula>
    </cfRule>
    <cfRule type="cellIs" dxfId="979" priority="317" operator="equal">
      <formula>"N"</formula>
    </cfRule>
  </conditionalFormatting>
  <conditionalFormatting sqref="G142">
    <cfRule type="cellIs" dxfId="978" priority="314" operator="equal">
      <formula>"Y"</formula>
    </cfRule>
    <cfRule type="cellIs" dxfId="977" priority="315" operator="equal">
      <formula>"N"</formula>
    </cfRule>
  </conditionalFormatting>
  <conditionalFormatting sqref="G160">
    <cfRule type="cellIs" dxfId="976" priority="312" operator="equal">
      <formula>"Y"</formula>
    </cfRule>
    <cfRule type="cellIs" dxfId="975" priority="313" operator="equal">
      <formula>"N"</formula>
    </cfRule>
  </conditionalFormatting>
  <conditionalFormatting sqref="G160">
    <cfRule type="cellIs" dxfId="974" priority="310" operator="equal">
      <formula>"Y"</formula>
    </cfRule>
    <cfRule type="cellIs" dxfId="973" priority="311" operator="equal">
      <formula>"N"</formula>
    </cfRule>
  </conditionalFormatting>
  <conditionalFormatting sqref="G162">
    <cfRule type="cellIs" dxfId="972" priority="308" operator="equal">
      <formula>"Y"</formula>
    </cfRule>
    <cfRule type="cellIs" dxfId="971" priority="309" operator="equal">
      <formula>"N"</formula>
    </cfRule>
  </conditionalFormatting>
  <conditionalFormatting sqref="G162">
    <cfRule type="cellIs" dxfId="970" priority="306" operator="equal">
      <formula>"Y"</formula>
    </cfRule>
    <cfRule type="cellIs" dxfId="969" priority="307" operator="equal">
      <formula>"N"</formula>
    </cfRule>
  </conditionalFormatting>
  <conditionalFormatting sqref="G163">
    <cfRule type="cellIs" dxfId="968" priority="304" operator="equal">
      <formula>"Y"</formula>
    </cfRule>
    <cfRule type="cellIs" dxfId="967" priority="305" operator="equal">
      <formula>"N"</formula>
    </cfRule>
  </conditionalFormatting>
  <conditionalFormatting sqref="G163">
    <cfRule type="cellIs" dxfId="966" priority="302" operator="equal">
      <formula>"Y"</formula>
    </cfRule>
    <cfRule type="cellIs" dxfId="965" priority="303" operator="equal">
      <formula>"N"</formula>
    </cfRule>
  </conditionalFormatting>
  <conditionalFormatting sqref="G165">
    <cfRule type="cellIs" dxfId="964" priority="300" operator="equal">
      <formula>"Y"</formula>
    </cfRule>
    <cfRule type="cellIs" dxfId="963" priority="301" operator="equal">
      <formula>"N"</formula>
    </cfRule>
  </conditionalFormatting>
  <conditionalFormatting sqref="G165">
    <cfRule type="cellIs" dxfId="962" priority="298" operator="equal">
      <formula>"Y"</formula>
    </cfRule>
    <cfRule type="cellIs" dxfId="961" priority="299" operator="equal">
      <formula>"N"</formula>
    </cfRule>
  </conditionalFormatting>
  <conditionalFormatting sqref="G167">
    <cfRule type="cellIs" dxfId="960" priority="296" operator="equal">
      <formula>"Y"</formula>
    </cfRule>
    <cfRule type="cellIs" dxfId="959" priority="297" operator="equal">
      <formula>"N"</formula>
    </cfRule>
  </conditionalFormatting>
  <conditionalFormatting sqref="G167">
    <cfRule type="cellIs" dxfId="958" priority="294" operator="equal">
      <formula>"Y"</formula>
    </cfRule>
    <cfRule type="cellIs" dxfId="957" priority="295" operator="equal">
      <formula>"N"</formula>
    </cfRule>
  </conditionalFormatting>
  <conditionalFormatting sqref="G176">
    <cfRule type="cellIs" dxfId="956" priority="292" operator="equal">
      <formula>"Y"</formula>
    </cfRule>
    <cfRule type="cellIs" dxfId="955" priority="293" operator="equal">
      <formula>"N"</formula>
    </cfRule>
  </conditionalFormatting>
  <conditionalFormatting sqref="G176">
    <cfRule type="cellIs" dxfId="954" priority="290" operator="equal">
      <formula>"Y"</formula>
    </cfRule>
    <cfRule type="cellIs" dxfId="953" priority="291" operator="equal">
      <formula>"N"</formula>
    </cfRule>
  </conditionalFormatting>
  <conditionalFormatting sqref="G189">
    <cfRule type="cellIs" dxfId="952" priority="288" operator="equal">
      <formula>"Y"</formula>
    </cfRule>
    <cfRule type="cellIs" dxfId="951" priority="289" operator="equal">
      <formula>"N"</formula>
    </cfRule>
  </conditionalFormatting>
  <conditionalFormatting sqref="G189">
    <cfRule type="cellIs" dxfId="950" priority="286" operator="equal">
      <formula>"Y"</formula>
    </cfRule>
    <cfRule type="cellIs" dxfId="949" priority="287" operator="equal">
      <formula>"N"</formula>
    </cfRule>
  </conditionalFormatting>
  <conditionalFormatting sqref="G208">
    <cfRule type="cellIs" dxfId="948" priority="284" operator="equal">
      <formula>"Y"</formula>
    </cfRule>
    <cfRule type="cellIs" dxfId="947" priority="285" operator="equal">
      <formula>"N"</formula>
    </cfRule>
  </conditionalFormatting>
  <conditionalFormatting sqref="G208">
    <cfRule type="cellIs" dxfId="946" priority="282" operator="equal">
      <formula>"Y"</formula>
    </cfRule>
    <cfRule type="cellIs" dxfId="945" priority="283" operator="equal">
      <formula>"N"</formula>
    </cfRule>
  </conditionalFormatting>
  <conditionalFormatting sqref="G226">
    <cfRule type="cellIs" dxfId="944" priority="280" operator="equal">
      <formula>"Y"</formula>
    </cfRule>
    <cfRule type="cellIs" dxfId="943" priority="281" operator="equal">
      <formula>"N"</formula>
    </cfRule>
  </conditionalFormatting>
  <conditionalFormatting sqref="G226">
    <cfRule type="cellIs" dxfId="942" priority="278" operator="equal">
      <formula>"Y"</formula>
    </cfRule>
    <cfRule type="cellIs" dxfId="941" priority="279" operator="equal">
      <formula>"N"</formula>
    </cfRule>
  </conditionalFormatting>
  <conditionalFormatting sqref="G227">
    <cfRule type="cellIs" dxfId="940" priority="276" operator="equal">
      <formula>"Y"</formula>
    </cfRule>
    <cfRule type="cellIs" dxfId="939" priority="277" operator="equal">
      <formula>"N"</formula>
    </cfRule>
  </conditionalFormatting>
  <conditionalFormatting sqref="G227">
    <cfRule type="cellIs" dxfId="938" priority="274" operator="equal">
      <formula>"Y"</formula>
    </cfRule>
    <cfRule type="cellIs" dxfId="937" priority="275" operator="equal">
      <formula>"N"</formula>
    </cfRule>
  </conditionalFormatting>
  <conditionalFormatting sqref="G228">
    <cfRule type="cellIs" dxfId="936" priority="272" operator="equal">
      <formula>"Y"</formula>
    </cfRule>
    <cfRule type="cellIs" dxfId="935" priority="273" operator="equal">
      <formula>"N"</formula>
    </cfRule>
  </conditionalFormatting>
  <conditionalFormatting sqref="G228">
    <cfRule type="cellIs" dxfId="934" priority="270" operator="equal">
      <formula>"Y"</formula>
    </cfRule>
    <cfRule type="cellIs" dxfId="933" priority="271" operator="equal">
      <formula>"N"</formula>
    </cfRule>
  </conditionalFormatting>
  <conditionalFormatting sqref="G111">
    <cfRule type="cellIs" dxfId="932" priority="268" operator="equal">
      <formula>"Y"</formula>
    </cfRule>
    <cfRule type="cellIs" dxfId="931" priority="269" operator="equal">
      <formula>"N"</formula>
    </cfRule>
  </conditionalFormatting>
  <conditionalFormatting sqref="G111">
    <cfRule type="cellIs" dxfId="930" priority="266" operator="equal">
      <formula>"Y"</formula>
    </cfRule>
    <cfRule type="cellIs" dxfId="929" priority="267" operator="equal">
      <formula>"N"</formula>
    </cfRule>
  </conditionalFormatting>
  <conditionalFormatting sqref="H1:H6 H8:H9">
    <cfRule type="cellIs" dxfId="928" priority="264" operator="equal">
      <formula>"Y"</formula>
    </cfRule>
    <cfRule type="cellIs" dxfId="927" priority="265" operator="equal">
      <formula>"N"</formula>
    </cfRule>
  </conditionalFormatting>
  <conditionalFormatting sqref="H1:H6 H8:H11 H13:H14 H17 H24:H44 H46:H61 H63:H66 H69:H77 H79:H95 H98:H108 H110 H131:H141 H143:H159 H161 H164 H166 H168:H175 H177:H188 H190:H207 H209:H225 H229:H1048576 H112:H129">
    <cfRule type="cellIs" dxfId="926" priority="262" operator="equal">
      <formula>"Y"</formula>
    </cfRule>
    <cfRule type="cellIs" dxfId="925" priority="263" operator="equal">
      <formula>"N"</formula>
    </cfRule>
  </conditionalFormatting>
  <conditionalFormatting sqref="H7">
    <cfRule type="cellIs" dxfId="924" priority="260" operator="equal">
      <formula>"Y"</formula>
    </cfRule>
    <cfRule type="cellIs" dxfId="923" priority="261" operator="equal">
      <formula>"N"</formula>
    </cfRule>
  </conditionalFormatting>
  <conditionalFormatting sqref="H7">
    <cfRule type="cellIs" dxfId="922" priority="258" operator="equal">
      <formula>"Y"</formula>
    </cfRule>
    <cfRule type="cellIs" dxfId="921" priority="259" operator="equal">
      <formula>"N"</formula>
    </cfRule>
  </conditionalFormatting>
  <conditionalFormatting sqref="H12">
    <cfRule type="cellIs" dxfId="920" priority="256" operator="equal">
      <formula>"Y"</formula>
    </cfRule>
    <cfRule type="cellIs" dxfId="919" priority="257" operator="equal">
      <formula>"N"</formula>
    </cfRule>
  </conditionalFormatting>
  <conditionalFormatting sqref="H12">
    <cfRule type="cellIs" dxfId="918" priority="254" operator="equal">
      <formula>"Y"</formula>
    </cfRule>
    <cfRule type="cellIs" dxfId="917" priority="255" operator="equal">
      <formula>"N"</formula>
    </cfRule>
  </conditionalFormatting>
  <conditionalFormatting sqref="H15">
    <cfRule type="cellIs" dxfId="916" priority="252" operator="equal">
      <formula>"Y"</formula>
    </cfRule>
    <cfRule type="cellIs" dxfId="915" priority="253" operator="equal">
      <formula>"N"</formula>
    </cfRule>
  </conditionalFormatting>
  <conditionalFormatting sqref="H15">
    <cfRule type="cellIs" dxfId="914" priority="250" operator="equal">
      <formula>"Y"</formula>
    </cfRule>
    <cfRule type="cellIs" dxfId="913" priority="251" operator="equal">
      <formula>"N"</formula>
    </cfRule>
  </conditionalFormatting>
  <conditionalFormatting sqref="H16">
    <cfRule type="cellIs" dxfId="912" priority="248" operator="equal">
      <formula>"Y"</formula>
    </cfRule>
    <cfRule type="cellIs" dxfId="911" priority="249" operator="equal">
      <formula>"N"</formula>
    </cfRule>
  </conditionalFormatting>
  <conditionalFormatting sqref="H16">
    <cfRule type="cellIs" dxfId="910" priority="246" operator="equal">
      <formula>"Y"</formula>
    </cfRule>
    <cfRule type="cellIs" dxfId="909" priority="247" operator="equal">
      <formula>"N"</formula>
    </cfRule>
  </conditionalFormatting>
  <conditionalFormatting sqref="H18">
    <cfRule type="cellIs" dxfId="908" priority="244" operator="equal">
      <formula>"Y"</formula>
    </cfRule>
    <cfRule type="cellIs" dxfId="907" priority="245" operator="equal">
      <formula>"N"</formula>
    </cfRule>
  </conditionalFormatting>
  <conditionalFormatting sqref="H18">
    <cfRule type="cellIs" dxfId="906" priority="242" operator="equal">
      <formula>"Y"</formula>
    </cfRule>
    <cfRule type="cellIs" dxfId="905" priority="243" operator="equal">
      <formula>"N"</formula>
    </cfRule>
  </conditionalFormatting>
  <conditionalFormatting sqref="H19">
    <cfRule type="cellIs" dxfId="904" priority="240" operator="equal">
      <formula>"Y"</formula>
    </cfRule>
    <cfRule type="cellIs" dxfId="903" priority="241" operator="equal">
      <formula>"N"</formula>
    </cfRule>
  </conditionalFormatting>
  <conditionalFormatting sqref="H19">
    <cfRule type="cellIs" dxfId="902" priority="238" operator="equal">
      <formula>"Y"</formula>
    </cfRule>
    <cfRule type="cellIs" dxfId="901" priority="239" operator="equal">
      <formula>"N"</formula>
    </cfRule>
  </conditionalFormatting>
  <conditionalFormatting sqref="H20">
    <cfRule type="cellIs" dxfId="900" priority="236" operator="equal">
      <formula>"Y"</formula>
    </cfRule>
    <cfRule type="cellIs" dxfId="899" priority="237" operator="equal">
      <formula>"N"</formula>
    </cfRule>
  </conditionalFormatting>
  <conditionalFormatting sqref="H20">
    <cfRule type="cellIs" dxfId="898" priority="234" operator="equal">
      <formula>"Y"</formula>
    </cfRule>
    <cfRule type="cellIs" dxfId="897" priority="235" operator="equal">
      <formula>"N"</formula>
    </cfRule>
  </conditionalFormatting>
  <conditionalFormatting sqref="H21">
    <cfRule type="cellIs" dxfId="896" priority="232" operator="equal">
      <formula>"Y"</formula>
    </cfRule>
    <cfRule type="cellIs" dxfId="895" priority="233" operator="equal">
      <formula>"N"</formula>
    </cfRule>
  </conditionalFormatting>
  <conditionalFormatting sqref="H21">
    <cfRule type="cellIs" dxfId="894" priority="230" operator="equal">
      <formula>"Y"</formula>
    </cfRule>
    <cfRule type="cellIs" dxfId="893" priority="231" operator="equal">
      <formula>"N"</formula>
    </cfRule>
  </conditionalFormatting>
  <conditionalFormatting sqref="H22">
    <cfRule type="cellIs" dxfId="892" priority="228" operator="equal">
      <formula>"Y"</formula>
    </cfRule>
    <cfRule type="cellIs" dxfId="891" priority="229" operator="equal">
      <formula>"N"</formula>
    </cfRule>
  </conditionalFormatting>
  <conditionalFormatting sqref="H22">
    <cfRule type="cellIs" dxfId="890" priority="226" operator="equal">
      <formula>"Y"</formula>
    </cfRule>
    <cfRule type="cellIs" dxfId="889" priority="227" operator="equal">
      <formula>"N"</formula>
    </cfRule>
  </conditionalFormatting>
  <conditionalFormatting sqref="H23">
    <cfRule type="cellIs" dxfId="888" priority="224" operator="equal">
      <formula>"Y"</formula>
    </cfRule>
    <cfRule type="cellIs" dxfId="887" priority="225" operator="equal">
      <formula>"N"</formula>
    </cfRule>
  </conditionalFormatting>
  <conditionalFormatting sqref="H23">
    <cfRule type="cellIs" dxfId="886" priority="222" operator="equal">
      <formula>"Y"</formula>
    </cfRule>
    <cfRule type="cellIs" dxfId="885" priority="223" operator="equal">
      <formula>"N"</formula>
    </cfRule>
  </conditionalFormatting>
  <conditionalFormatting sqref="H45">
    <cfRule type="cellIs" dxfId="884" priority="220" operator="equal">
      <formula>"Y"</formula>
    </cfRule>
    <cfRule type="cellIs" dxfId="883" priority="221" operator="equal">
      <formula>"N"</formula>
    </cfRule>
  </conditionalFormatting>
  <conditionalFormatting sqref="H45">
    <cfRule type="cellIs" dxfId="882" priority="218" operator="equal">
      <formula>"Y"</formula>
    </cfRule>
    <cfRule type="cellIs" dxfId="881" priority="219" operator="equal">
      <formula>"N"</formula>
    </cfRule>
  </conditionalFormatting>
  <conditionalFormatting sqref="H62">
    <cfRule type="cellIs" dxfId="880" priority="216" operator="equal">
      <formula>"Y"</formula>
    </cfRule>
    <cfRule type="cellIs" dxfId="879" priority="217" operator="equal">
      <formula>"N"</formula>
    </cfRule>
  </conditionalFormatting>
  <conditionalFormatting sqref="H62">
    <cfRule type="cellIs" dxfId="878" priority="214" operator="equal">
      <formula>"Y"</formula>
    </cfRule>
    <cfRule type="cellIs" dxfId="877" priority="215" operator="equal">
      <formula>"N"</formula>
    </cfRule>
  </conditionalFormatting>
  <conditionalFormatting sqref="H67">
    <cfRule type="cellIs" dxfId="876" priority="212" operator="equal">
      <formula>"Y"</formula>
    </cfRule>
    <cfRule type="cellIs" dxfId="875" priority="213" operator="equal">
      <formula>"N"</formula>
    </cfRule>
  </conditionalFormatting>
  <conditionalFormatting sqref="H67">
    <cfRule type="cellIs" dxfId="874" priority="210" operator="equal">
      <formula>"Y"</formula>
    </cfRule>
    <cfRule type="cellIs" dxfId="873" priority="211" operator="equal">
      <formula>"N"</formula>
    </cfRule>
  </conditionalFormatting>
  <conditionalFormatting sqref="H68">
    <cfRule type="cellIs" dxfId="872" priority="208" operator="equal">
      <formula>"Y"</formula>
    </cfRule>
    <cfRule type="cellIs" dxfId="871" priority="209" operator="equal">
      <formula>"N"</formula>
    </cfRule>
  </conditionalFormatting>
  <conditionalFormatting sqref="H68">
    <cfRule type="cellIs" dxfId="870" priority="206" operator="equal">
      <formula>"Y"</formula>
    </cfRule>
    <cfRule type="cellIs" dxfId="869" priority="207" operator="equal">
      <formula>"N"</formula>
    </cfRule>
  </conditionalFormatting>
  <conditionalFormatting sqref="H78">
    <cfRule type="cellIs" dxfId="868" priority="204" operator="equal">
      <formula>"Y"</formula>
    </cfRule>
    <cfRule type="cellIs" dxfId="867" priority="205" operator="equal">
      <formula>"N"</formula>
    </cfRule>
  </conditionalFormatting>
  <conditionalFormatting sqref="H78">
    <cfRule type="cellIs" dxfId="866" priority="202" operator="equal">
      <formula>"Y"</formula>
    </cfRule>
    <cfRule type="cellIs" dxfId="865" priority="203" operator="equal">
      <formula>"N"</formula>
    </cfRule>
  </conditionalFormatting>
  <conditionalFormatting sqref="H96">
    <cfRule type="cellIs" dxfId="864" priority="200" operator="equal">
      <formula>"Y"</formula>
    </cfRule>
    <cfRule type="cellIs" dxfId="863" priority="201" operator="equal">
      <formula>"N"</formula>
    </cfRule>
  </conditionalFormatting>
  <conditionalFormatting sqref="H96">
    <cfRule type="cellIs" dxfId="862" priority="198" operator="equal">
      <formula>"Y"</formula>
    </cfRule>
    <cfRule type="cellIs" dxfId="861" priority="199" operator="equal">
      <formula>"N"</formula>
    </cfRule>
  </conditionalFormatting>
  <conditionalFormatting sqref="H97">
    <cfRule type="cellIs" dxfId="860" priority="196" operator="equal">
      <formula>"Y"</formula>
    </cfRule>
    <cfRule type="cellIs" dxfId="859" priority="197" operator="equal">
      <formula>"N"</formula>
    </cfRule>
  </conditionalFormatting>
  <conditionalFormatting sqref="H97">
    <cfRule type="cellIs" dxfId="858" priority="194" operator="equal">
      <formula>"Y"</formula>
    </cfRule>
    <cfRule type="cellIs" dxfId="857" priority="195" operator="equal">
      <formula>"N"</formula>
    </cfRule>
  </conditionalFormatting>
  <conditionalFormatting sqref="H109">
    <cfRule type="cellIs" dxfId="856" priority="192" operator="equal">
      <formula>"Y"</formula>
    </cfRule>
    <cfRule type="cellIs" dxfId="855" priority="193" operator="equal">
      <formula>"N"</formula>
    </cfRule>
  </conditionalFormatting>
  <conditionalFormatting sqref="H109">
    <cfRule type="cellIs" dxfId="854" priority="190" operator="equal">
      <formula>"Y"</formula>
    </cfRule>
    <cfRule type="cellIs" dxfId="853" priority="191" operator="equal">
      <formula>"N"</formula>
    </cfRule>
  </conditionalFormatting>
  <conditionalFormatting sqref="H130">
    <cfRule type="cellIs" dxfId="852" priority="188" operator="equal">
      <formula>"Y"</formula>
    </cfRule>
    <cfRule type="cellIs" dxfId="851" priority="189" operator="equal">
      <formula>"N"</formula>
    </cfRule>
  </conditionalFormatting>
  <conditionalFormatting sqref="H130">
    <cfRule type="cellIs" dxfId="850" priority="186" operator="equal">
      <formula>"Y"</formula>
    </cfRule>
    <cfRule type="cellIs" dxfId="849" priority="187" operator="equal">
      <formula>"N"</formula>
    </cfRule>
  </conditionalFormatting>
  <conditionalFormatting sqref="H142">
    <cfRule type="cellIs" dxfId="848" priority="184" operator="equal">
      <formula>"Y"</formula>
    </cfRule>
    <cfRule type="cellIs" dxfId="847" priority="185" operator="equal">
      <formula>"N"</formula>
    </cfRule>
  </conditionalFormatting>
  <conditionalFormatting sqref="H142">
    <cfRule type="cellIs" dxfId="846" priority="182" operator="equal">
      <formula>"Y"</formula>
    </cfRule>
    <cfRule type="cellIs" dxfId="845" priority="183" operator="equal">
      <formula>"N"</formula>
    </cfRule>
  </conditionalFormatting>
  <conditionalFormatting sqref="H160">
    <cfRule type="cellIs" dxfId="844" priority="180" operator="equal">
      <formula>"Y"</formula>
    </cfRule>
    <cfRule type="cellIs" dxfId="843" priority="181" operator="equal">
      <formula>"N"</formula>
    </cfRule>
  </conditionalFormatting>
  <conditionalFormatting sqref="H160">
    <cfRule type="cellIs" dxfId="842" priority="178" operator="equal">
      <formula>"Y"</formula>
    </cfRule>
    <cfRule type="cellIs" dxfId="841" priority="179" operator="equal">
      <formula>"N"</formula>
    </cfRule>
  </conditionalFormatting>
  <conditionalFormatting sqref="H162">
    <cfRule type="cellIs" dxfId="840" priority="176" operator="equal">
      <formula>"Y"</formula>
    </cfRule>
    <cfRule type="cellIs" dxfId="839" priority="177" operator="equal">
      <formula>"N"</formula>
    </cfRule>
  </conditionalFormatting>
  <conditionalFormatting sqref="H162">
    <cfRule type="cellIs" dxfId="838" priority="174" operator="equal">
      <formula>"Y"</formula>
    </cfRule>
    <cfRule type="cellIs" dxfId="837" priority="175" operator="equal">
      <formula>"N"</formula>
    </cfRule>
  </conditionalFormatting>
  <conditionalFormatting sqref="H163">
    <cfRule type="cellIs" dxfId="836" priority="172" operator="equal">
      <formula>"Y"</formula>
    </cfRule>
    <cfRule type="cellIs" dxfId="835" priority="173" operator="equal">
      <formula>"N"</formula>
    </cfRule>
  </conditionalFormatting>
  <conditionalFormatting sqref="H163">
    <cfRule type="cellIs" dxfId="834" priority="170" operator="equal">
      <formula>"Y"</formula>
    </cfRule>
    <cfRule type="cellIs" dxfId="833" priority="171" operator="equal">
      <formula>"N"</formula>
    </cfRule>
  </conditionalFormatting>
  <conditionalFormatting sqref="H165">
    <cfRule type="cellIs" dxfId="832" priority="168" operator="equal">
      <formula>"Y"</formula>
    </cfRule>
    <cfRule type="cellIs" dxfId="831" priority="169" operator="equal">
      <formula>"N"</formula>
    </cfRule>
  </conditionalFormatting>
  <conditionalFormatting sqref="H165">
    <cfRule type="cellIs" dxfId="830" priority="166" operator="equal">
      <formula>"Y"</formula>
    </cfRule>
    <cfRule type="cellIs" dxfId="829" priority="167" operator="equal">
      <formula>"N"</formula>
    </cfRule>
  </conditionalFormatting>
  <conditionalFormatting sqref="H167">
    <cfRule type="cellIs" dxfId="828" priority="164" operator="equal">
      <formula>"Y"</formula>
    </cfRule>
    <cfRule type="cellIs" dxfId="827" priority="165" operator="equal">
      <formula>"N"</formula>
    </cfRule>
  </conditionalFormatting>
  <conditionalFormatting sqref="H167">
    <cfRule type="cellIs" dxfId="826" priority="162" operator="equal">
      <formula>"Y"</formula>
    </cfRule>
    <cfRule type="cellIs" dxfId="825" priority="163" operator="equal">
      <formula>"N"</formula>
    </cfRule>
  </conditionalFormatting>
  <conditionalFormatting sqref="H176">
    <cfRule type="cellIs" dxfId="824" priority="160" operator="equal">
      <formula>"Y"</formula>
    </cfRule>
    <cfRule type="cellIs" dxfId="823" priority="161" operator="equal">
      <formula>"N"</formula>
    </cfRule>
  </conditionalFormatting>
  <conditionalFormatting sqref="H176">
    <cfRule type="cellIs" dxfId="822" priority="158" operator="equal">
      <formula>"Y"</formula>
    </cfRule>
    <cfRule type="cellIs" dxfId="821" priority="159" operator="equal">
      <formula>"N"</formula>
    </cfRule>
  </conditionalFormatting>
  <conditionalFormatting sqref="H189">
    <cfRule type="cellIs" dxfId="820" priority="156" operator="equal">
      <formula>"Y"</formula>
    </cfRule>
    <cfRule type="cellIs" dxfId="819" priority="157" operator="equal">
      <formula>"N"</formula>
    </cfRule>
  </conditionalFormatting>
  <conditionalFormatting sqref="H189">
    <cfRule type="cellIs" dxfId="818" priority="154" operator="equal">
      <formula>"Y"</formula>
    </cfRule>
    <cfRule type="cellIs" dxfId="817" priority="155" operator="equal">
      <formula>"N"</formula>
    </cfRule>
  </conditionalFormatting>
  <conditionalFormatting sqref="H208">
    <cfRule type="cellIs" dxfId="816" priority="152" operator="equal">
      <formula>"Y"</formula>
    </cfRule>
    <cfRule type="cellIs" dxfId="815" priority="153" operator="equal">
      <formula>"N"</formula>
    </cfRule>
  </conditionalFormatting>
  <conditionalFormatting sqref="H208">
    <cfRule type="cellIs" dxfId="814" priority="150" operator="equal">
      <formula>"Y"</formula>
    </cfRule>
    <cfRule type="cellIs" dxfId="813" priority="151" operator="equal">
      <formula>"N"</formula>
    </cfRule>
  </conditionalFormatting>
  <conditionalFormatting sqref="H226">
    <cfRule type="cellIs" dxfId="812" priority="148" operator="equal">
      <formula>"Y"</formula>
    </cfRule>
    <cfRule type="cellIs" dxfId="811" priority="149" operator="equal">
      <formula>"N"</formula>
    </cfRule>
  </conditionalFormatting>
  <conditionalFormatting sqref="H226">
    <cfRule type="cellIs" dxfId="810" priority="146" operator="equal">
      <formula>"Y"</formula>
    </cfRule>
    <cfRule type="cellIs" dxfId="809" priority="147" operator="equal">
      <formula>"N"</formula>
    </cfRule>
  </conditionalFormatting>
  <conditionalFormatting sqref="H227">
    <cfRule type="cellIs" dxfId="808" priority="144" operator="equal">
      <formula>"Y"</formula>
    </cfRule>
    <cfRule type="cellIs" dxfId="807" priority="145" operator="equal">
      <formula>"N"</formula>
    </cfRule>
  </conditionalFormatting>
  <conditionalFormatting sqref="H227">
    <cfRule type="cellIs" dxfId="806" priority="142" operator="equal">
      <formula>"Y"</formula>
    </cfRule>
    <cfRule type="cellIs" dxfId="805" priority="143" operator="equal">
      <formula>"N"</formula>
    </cfRule>
  </conditionalFormatting>
  <conditionalFormatting sqref="H228">
    <cfRule type="cellIs" dxfId="804" priority="140" operator="equal">
      <formula>"Y"</formula>
    </cfRule>
    <cfRule type="cellIs" dxfId="803" priority="141" operator="equal">
      <formula>"N"</formula>
    </cfRule>
  </conditionalFormatting>
  <conditionalFormatting sqref="H228">
    <cfRule type="cellIs" dxfId="802" priority="138" operator="equal">
      <formula>"Y"</formula>
    </cfRule>
    <cfRule type="cellIs" dxfId="801" priority="139" operator="equal">
      <formula>"N"</formula>
    </cfRule>
  </conditionalFormatting>
  <conditionalFormatting sqref="H111">
    <cfRule type="cellIs" dxfId="800" priority="136" operator="equal">
      <formula>"Y"</formula>
    </cfRule>
    <cfRule type="cellIs" dxfId="799" priority="137" operator="equal">
      <formula>"N"</formula>
    </cfRule>
  </conditionalFormatting>
  <conditionalFormatting sqref="H111">
    <cfRule type="cellIs" dxfId="798" priority="134" operator="equal">
      <formula>"Y"</formula>
    </cfRule>
    <cfRule type="cellIs" dxfId="797" priority="135" operator="equal">
      <formula>"N"</formula>
    </cfRule>
  </conditionalFormatting>
  <conditionalFormatting sqref="I1:I6 I8:I9">
    <cfRule type="cellIs" dxfId="796" priority="132" operator="equal">
      <formula>"Y"</formula>
    </cfRule>
    <cfRule type="cellIs" dxfId="795" priority="133" operator="equal">
      <formula>"N"</formula>
    </cfRule>
  </conditionalFormatting>
  <conditionalFormatting sqref="I1:I6 I8:I11 I13:I14 I17 I24:I44 I46:I61 I63:I66 I69:I77 I79:I95 I98:I108 I110 I131:I141 I143:I159 I161 I164 I166 I168:I175 I177:I188 I190:I207 I209:I225 I229:I1048576 I112:I129">
    <cfRule type="cellIs" dxfId="794" priority="130" operator="equal">
      <formula>"Y"</formula>
    </cfRule>
    <cfRule type="cellIs" dxfId="793" priority="131" operator="equal">
      <formula>"N"</formula>
    </cfRule>
  </conditionalFormatting>
  <conditionalFormatting sqref="I7">
    <cfRule type="cellIs" dxfId="792" priority="128" operator="equal">
      <formula>"Y"</formula>
    </cfRule>
    <cfRule type="cellIs" dxfId="791" priority="129" operator="equal">
      <formula>"N"</formula>
    </cfRule>
  </conditionalFormatting>
  <conditionalFormatting sqref="I7">
    <cfRule type="cellIs" dxfId="790" priority="126" operator="equal">
      <formula>"Y"</formula>
    </cfRule>
    <cfRule type="cellIs" dxfId="789" priority="127" operator="equal">
      <formula>"N"</formula>
    </cfRule>
  </conditionalFormatting>
  <conditionalFormatting sqref="I12">
    <cfRule type="cellIs" dxfId="788" priority="124" operator="equal">
      <formula>"Y"</formula>
    </cfRule>
    <cfRule type="cellIs" dxfId="787" priority="125" operator="equal">
      <formula>"N"</formula>
    </cfRule>
  </conditionalFormatting>
  <conditionalFormatting sqref="I12">
    <cfRule type="cellIs" dxfId="786" priority="122" operator="equal">
      <formula>"Y"</formula>
    </cfRule>
    <cfRule type="cellIs" dxfId="785" priority="123" operator="equal">
      <formula>"N"</formula>
    </cfRule>
  </conditionalFormatting>
  <conditionalFormatting sqref="I15">
    <cfRule type="cellIs" dxfId="784" priority="120" operator="equal">
      <formula>"Y"</formula>
    </cfRule>
    <cfRule type="cellIs" dxfId="783" priority="121" operator="equal">
      <formula>"N"</formula>
    </cfRule>
  </conditionalFormatting>
  <conditionalFormatting sqref="I15">
    <cfRule type="cellIs" dxfId="782" priority="118" operator="equal">
      <formula>"Y"</formula>
    </cfRule>
    <cfRule type="cellIs" dxfId="781" priority="119" operator="equal">
      <formula>"N"</formula>
    </cfRule>
  </conditionalFormatting>
  <conditionalFormatting sqref="I16">
    <cfRule type="cellIs" dxfId="780" priority="116" operator="equal">
      <formula>"Y"</formula>
    </cfRule>
    <cfRule type="cellIs" dxfId="779" priority="117" operator="equal">
      <formula>"N"</formula>
    </cfRule>
  </conditionalFormatting>
  <conditionalFormatting sqref="I16">
    <cfRule type="cellIs" dxfId="778" priority="114" operator="equal">
      <formula>"Y"</formula>
    </cfRule>
    <cfRule type="cellIs" dxfId="777" priority="115" operator="equal">
      <formula>"N"</formula>
    </cfRule>
  </conditionalFormatting>
  <conditionalFormatting sqref="I18">
    <cfRule type="cellIs" dxfId="776" priority="112" operator="equal">
      <formula>"Y"</formula>
    </cfRule>
    <cfRule type="cellIs" dxfId="775" priority="113" operator="equal">
      <formula>"N"</formula>
    </cfRule>
  </conditionalFormatting>
  <conditionalFormatting sqref="I18">
    <cfRule type="cellIs" dxfId="774" priority="110" operator="equal">
      <formula>"Y"</formula>
    </cfRule>
    <cfRule type="cellIs" dxfId="773" priority="111" operator="equal">
      <formula>"N"</formula>
    </cfRule>
  </conditionalFormatting>
  <conditionalFormatting sqref="I19">
    <cfRule type="cellIs" dxfId="772" priority="108" operator="equal">
      <formula>"Y"</formula>
    </cfRule>
    <cfRule type="cellIs" dxfId="771" priority="109" operator="equal">
      <formula>"N"</formula>
    </cfRule>
  </conditionalFormatting>
  <conditionalFormatting sqref="I19">
    <cfRule type="cellIs" dxfId="770" priority="106" operator="equal">
      <formula>"Y"</formula>
    </cfRule>
    <cfRule type="cellIs" dxfId="769" priority="107" operator="equal">
      <formula>"N"</formula>
    </cfRule>
  </conditionalFormatting>
  <conditionalFormatting sqref="I20">
    <cfRule type="cellIs" dxfId="768" priority="104" operator="equal">
      <formula>"Y"</formula>
    </cfRule>
    <cfRule type="cellIs" dxfId="767" priority="105" operator="equal">
      <formula>"N"</formula>
    </cfRule>
  </conditionalFormatting>
  <conditionalFormatting sqref="I20">
    <cfRule type="cellIs" dxfId="766" priority="102" operator="equal">
      <formula>"Y"</formula>
    </cfRule>
    <cfRule type="cellIs" dxfId="765" priority="103" operator="equal">
      <formula>"N"</formula>
    </cfRule>
  </conditionalFormatting>
  <conditionalFormatting sqref="I21">
    <cfRule type="cellIs" dxfId="764" priority="100" operator="equal">
      <formula>"Y"</formula>
    </cfRule>
    <cfRule type="cellIs" dxfId="763" priority="101" operator="equal">
      <formula>"N"</formula>
    </cfRule>
  </conditionalFormatting>
  <conditionalFormatting sqref="I21">
    <cfRule type="cellIs" dxfId="762" priority="98" operator="equal">
      <formula>"Y"</formula>
    </cfRule>
    <cfRule type="cellIs" dxfId="761" priority="99" operator="equal">
      <formula>"N"</formula>
    </cfRule>
  </conditionalFormatting>
  <conditionalFormatting sqref="I22">
    <cfRule type="cellIs" dxfId="760" priority="96" operator="equal">
      <formula>"Y"</formula>
    </cfRule>
    <cfRule type="cellIs" dxfId="759" priority="97" operator="equal">
      <formula>"N"</formula>
    </cfRule>
  </conditionalFormatting>
  <conditionalFormatting sqref="I22">
    <cfRule type="cellIs" dxfId="758" priority="94" operator="equal">
      <formula>"Y"</formula>
    </cfRule>
    <cfRule type="cellIs" dxfId="757" priority="95" operator="equal">
      <formula>"N"</formula>
    </cfRule>
  </conditionalFormatting>
  <conditionalFormatting sqref="I23">
    <cfRule type="cellIs" dxfId="756" priority="92" operator="equal">
      <formula>"Y"</formula>
    </cfRule>
    <cfRule type="cellIs" dxfId="755" priority="93" operator="equal">
      <formula>"N"</formula>
    </cfRule>
  </conditionalFormatting>
  <conditionalFormatting sqref="I23">
    <cfRule type="cellIs" dxfId="754" priority="90" operator="equal">
      <formula>"Y"</formula>
    </cfRule>
    <cfRule type="cellIs" dxfId="753" priority="91" operator="equal">
      <formula>"N"</formula>
    </cfRule>
  </conditionalFormatting>
  <conditionalFormatting sqref="I45">
    <cfRule type="cellIs" dxfId="752" priority="88" operator="equal">
      <formula>"Y"</formula>
    </cfRule>
    <cfRule type="cellIs" dxfId="751" priority="89" operator="equal">
      <formula>"N"</formula>
    </cfRule>
  </conditionalFormatting>
  <conditionalFormatting sqref="I45">
    <cfRule type="cellIs" dxfId="750" priority="86" operator="equal">
      <formula>"Y"</formula>
    </cfRule>
    <cfRule type="cellIs" dxfId="749" priority="87" operator="equal">
      <formula>"N"</formula>
    </cfRule>
  </conditionalFormatting>
  <conditionalFormatting sqref="I62">
    <cfRule type="cellIs" dxfId="748" priority="84" operator="equal">
      <formula>"Y"</formula>
    </cfRule>
    <cfRule type="cellIs" dxfId="747" priority="85" operator="equal">
      <formula>"N"</formula>
    </cfRule>
  </conditionalFormatting>
  <conditionalFormatting sqref="I62">
    <cfRule type="cellIs" dxfId="746" priority="82" operator="equal">
      <formula>"Y"</formula>
    </cfRule>
    <cfRule type="cellIs" dxfId="745" priority="83" operator="equal">
      <formula>"N"</formula>
    </cfRule>
  </conditionalFormatting>
  <conditionalFormatting sqref="I67">
    <cfRule type="cellIs" dxfId="744" priority="80" operator="equal">
      <formula>"Y"</formula>
    </cfRule>
    <cfRule type="cellIs" dxfId="743" priority="81" operator="equal">
      <formula>"N"</formula>
    </cfRule>
  </conditionalFormatting>
  <conditionalFormatting sqref="I67">
    <cfRule type="cellIs" dxfId="742" priority="78" operator="equal">
      <formula>"Y"</formula>
    </cfRule>
    <cfRule type="cellIs" dxfId="741" priority="79" operator="equal">
      <formula>"N"</formula>
    </cfRule>
  </conditionalFormatting>
  <conditionalFormatting sqref="I68">
    <cfRule type="cellIs" dxfId="740" priority="76" operator="equal">
      <formula>"Y"</formula>
    </cfRule>
    <cfRule type="cellIs" dxfId="739" priority="77" operator="equal">
      <formula>"N"</formula>
    </cfRule>
  </conditionalFormatting>
  <conditionalFormatting sqref="I68">
    <cfRule type="cellIs" dxfId="738" priority="74" operator="equal">
      <formula>"Y"</formula>
    </cfRule>
    <cfRule type="cellIs" dxfId="737" priority="75" operator="equal">
      <formula>"N"</formula>
    </cfRule>
  </conditionalFormatting>
  <conditionalFormatting sqref="I78">
    <cfRule type="cellIs" dxfId="736" priority="72" operator="equal">
      <formula>"Y"</formula>
    </cfRule>
    <cfRule type="cellIs" dxfId="735" priority="73" operator="equal">
      <formula>"N"</formula>
    </cfRule>
  </conditionalFormatting>
  <conditionalFormatting sqref="I78">
    <cfRule type="cellIs" dxfId="734" priority="70" operator="equal">
      <formula>"Y"</formula>
    </cfRule>
    <cfRule type="cellIs" dxfId="733" priority="71" operator="equal">
      <formula>"N"</formula>
    </cfRule>
  </conditionalFormatting>
  <conditionalFormatting sqref="I96">
    <cfRule type="cellIs" dxfId="732" priority="68" operator="equal">
      <formula>"Y"</formula>
    </cfRule>
    <cfRule type="cellIs" dxfId="731" priority="69" operator="equal">
      <formula>"N"</formula>
    </cfRule>
  </conditionalFormatting>
  <conditionalFormatting sqref="I96">
    <cfRule type="cellIs" dxfId="730" priority="66" operator="equal">
      <formula>"Y"</formula>
    </cfRule>
    <cfRule type="cellIs" dxfId="729" priority="67" operator="equal">
      <formula>"N"</formula>
    </cfRule>
  </conditionalFormatting>
  <conditionalFormatting sqref="I97">
    <cfRule type="cellIs" dxfId="728" priority="64" operator="equal">
      <formula>"Y"</formula>
    </cfRule>
    <cfRule type="cellIs" dxfId="727" priority="65" operator="equal">
      <formula>"N"</formula>
    </cfRule>
  </conditionalFormatting>
  <conditionalFormatting sqref="I97">
    <cfRule type="cellIs" dxfId="726" priority="62" operator="equal">
      <formula>"Y"</formula>
    </cfRule>
    <cfRule type="cellIs" dxfId="725" priority="63" operator="equal">
      <formula>"N"</formula>
    </cfRule>
  </conditionalFormatting>
  <conditionalFormatting sqref="I109">
    <cfRule type="cellIs" dxfId="724" priority="60" operator="equal">
      <formula>"Y"</formula>
    </cfRule>
    <cfRule type="cellIs" dxfId="723" priority="61" operator="equal">
      <formula>"N"</formula>
    </cfRule>
  </conditionalFormatting>
  <conditionalFormatting sqref="I109">
    <cfRule type="cellIs" dxfId="722" priority="58" operator="equal">
      <formula>"Y"</formula>
    </cfRule>
    <cfRule type="cellIs" dxfId="721" priority="59" operator="equal">
      <formula>"N"</formula>
    </cfRule>
  </conditionalFormatting>
  <conditionalFormatting sqref="I130">
    <cfRule type="cellIs" dxfId="720" priority="56" operator="equal">
      <formula>"Y"</formula>
    </cfRule>
    <cfRule type="cellIs" dxfId="719" priority="57" operator="equal">
      <formula>"N"</formula>
    </cfRule>
  </conditionalFormatting>
  <conditionalFormatting sqref="I130">
    <cfRule type="cellIs" dxfId="718" priority="54" operator="equal">
      <formula>"Y"</formula>
    </cfRule>
    <cfRule type="cellIs" dxfId="717" priority="55" operator="equal">
      <formula>"N"</formula>
    </cfRule>
  </conditionalFormatting>
  <conditionalFormatting sqref="I142">
    <cfRule type="cellIs" dxfId="716" priority="52" operator="equal">
      <formula>"Y"</formula>
    </cfRule>
    <cfRule type="cellIs" dxfId="715" priority="53" operator="equal">
      <formula>"N"</formula>
    </cfRule>
  </conditionalFormatting>
  <conditionalFormatting sqref="I142">
    <cfRule type="cellIs" dxfId="714" priority="50" operator="equal">
      <formula>"Y"</formula>
    </cfRule>
    <cfRule type="cellIs" dxfId="713" priority="51" operator="equal">
      <formula>"N"</formula>
    </cfRule>
  </conditionalFormatting>
  <conditionalFormatting sqref="I160">
    <cfRule type="cellIs" dxfId="712" priority="48" operator="equal">
      <formula>"Y"</formula>
    </cfRule>
    <cfRule type="cellIs" dxfId="711" priority="49" operator="equal">
      <formula>"N"</formula>
    </cfRule>
  </conditionalFormatting>
  <conditionalFormatting sqref="I160">
    <cfRule type="cellIs" dxfId="710" priority="46" operator="equal">
      <formula>"Y"</formula>
    </cfRule>
    <cfRule type="cellIs" dxfId="709" priority="47" operator="equal">
      <formula>"N"</formula>
    </cfRule>
  </conditionalFormatting>
  <conditionalFormatting sqref="I162">
    <cfRule type="cellIs" dxfId="708" priority="44" operator="equal">
      <formula>"Y"</formula>
    </cfRule>
    <cfRule type="cellIs" dxfId="707" priority="45" operator="equal">
      <formula>"N"</formula>
    </cfRule>
  </conditionalFormatting>
  <conditionalFormatting sqref="I162">
    <cfRule type="cellIs" dxfId="706" priority="42" operator="equal">
      <formula>"Y"</formula>
    </cfRule>
    <cfRule type="cellIs" dxfId="705" priority="43" operator="equal">
      <formula>"N"</formula>
    </cfRule>
  </conditionalFormatting>
  <conditionalFormatting sqref="I163">
    <cfRule type="cellIs" dxfId="704" priority="40" operator="equal">
      <formula>"Y"</formula>
    </cfRule>
    <cfRule type="cellIs" dxfId="703" priority="41" operator="equal">
      <formula>"N"</formula>
    </cfRule>
  </conditionalFormatting>
  <conditionalFormatting sqref="I163">
    <cfRule type="cellIs" dxfId="702" priority="38" operator="equal">
      <formula>"Y"</formula>
    </cfRule>
    <cfRule type="cellIs" dxfId="701" priority="39" operator="equal">
      <formula>"N"</formula>
    </cfRule>
  </conditionalFormatting>
  <conditionalFormatting sqref="I165">
    <cfRule type="cellIs" dxfId="700" priority="36" operator="equal">
      <formula>"Y"</formula>
    </cfRule>
    <cfRule type="cellIs" dxfId="699" priority="37" operator="equal">
      <formula>"N"</formula>
    </cfRule>
  </conditionalFormatting>
  <conditionalFormatting sqref="I165">
    <cfRule type="cellIs" dxfId="698" priority="34" operator="equal">
      <formula>"Y"</formula>
    </cfRule>
    <cfRule type="cellIs" dxfId="697" priority="35" operator="equal">
      <formula>"N"</formula>
    </cfRule>
  </conditionalFormatting>
  <conditionalFormatting sqref="I167">
    <cfRule type="cellIs" dxfId="696" priority="32" operator="equal">
      <formula>"Y"</formula>
    </cfRule>
    <cfRule type="cellIs" dxfId="695" priority="33" operator="equal">
      <formula>"N"</formula>
    </cfRule>
  </conditionalFormatting>
  <conditionalFormatting sqref="I167">
    <cfRule type="cellIs" dxfId="694" priority="30" operator="equal">
      <formula>"Y"</formula>
    </cfRule>
    <cfRule type="cellIs" dxfId="693" priority="31" operator="equal">
      <formula>"N"</formula>
    </cfRule>
  </conditionalFormatting>
  <conditionalFormatting sqref="I176">
    <cfRule type="cellIs" dxfId="692" priority="28" operator="equal">
      <formula>"Y"</formula>
    </cfRule>
    <cfRule type="cellIs" dxfId="691" priority="29" operator="equal">
      <formula>"N"</formula>
    </cfRule>
  </conditionalFormatting>
  <conditionalFormatting sqref="I176">
    <cfRule type="cellIs" dxfId="690" priority="26" operator="equal">
      <formula>"Y"</formula>
    </cfRule>
    <cfRule type="cellIs" dxfId="689" priority="27" operator="equal">
      <formula>"N"</formula>
    </cfRule>
  </conditionalFormatting>
  <conditionalFormatting sqref="I189">
    <cfRule type="cellIs" dxfId="688" priority="24" operator="equal">
      <formula>"Y"</formula>
    </cfRule>
    <cfRule type="cellIs" dxfId="687" priority="25" operator="equal">
      <formula>"N"</formula>
    </cfRule>
  </conditionalFormatting>
  <conditionalFormatting sqref="I189">
    <cfRule type="cellIs" dxfId="686" priority="22" operator="equal">
      <formula>"Y"</formula>
    </cfRule>
    <cfRule type="cellIs" dxfId="685" priority="23" operator="equal">
      <formula>"N"</formula>
    </cfRule>
  </conditionalFormatting>
  <conditionalFormatting sqref="I208">
    <cfRule type="cellIs" dxfId="684" priority="20" operator="equal">
      <formula>"Y"</formula>
    </cfRule>
    <cfRule type="cellIs" dxfId="683" priority="21" operator="equal">
      <formula>"N"</formula>
    </cfRule>
  </conditionalFormatting>
  <conditionalFormatting sqref="I208">
    <cfRule type="cellIs" dxfId="682" priority="18" operator="equal">
      <formula>"Y"</formula>
    </cfRule>
    <cfRule type="cellIs" dxfId="681" priority="19" operator="equal">
      <formula>"N"</formula>
    </cfRule>
  </conditionalFormatting>
  <conditionalFormatting sqref="I226">
    <cfRule type="cellIs" dxfId="680" priority="16" operator="equal">
      <formula>"Y"</formula>
    </cfRule>
    <cfRule type="cellIs" dxfId="679" priority="17" operator="equal">
      <formula>"N"</formula>
    </cfRule>
  </conditionalFormatting>
  <conditionalFormatting sqref="I226">
    <cfRule type="cellIs" dxfId="678" priority="14" operator="equal">
      <formula>"Y"</formula>
    </cfRule>
    <cfRule type="cellIs" dxfId="677" priority="15" operator="equal">
      <formula>"N"</formula>
    </cfRule>
  </conditionalFormatting>
  <conditionalFormatting sqref="I227">
    <cfRule type="cellIs" dxfId="676" priority="12" operator="equal">
      <formula>"Y"</formula>
    </cfRule>
    <cfRule type="cellIs" dxfId="675" priority="13" operator="equal">
      <formula>"N"</formula>
    </cfRule>
  </conditionalFormatting>
  <conditionalFormatting sqref="I227">
    <cfRule type="cellIs" dxfId="674" priority="10" operator="equal">
      <formula>"Y"</formula>
    </cfRule>
    <cfRule type="cellIs" dxfId="673" priority="11" operator="equal">
      <formula>"N"</formula>
    </cfRule>
  </conditionalFormatting>
  <conditionalFormatting sqref="I228">
    <cfRule type="cellIs" dxfId="672" priority="8" operator="equal">
      <formula>"Y"</formula>
    </cfRule>
    <cfRule type="cellIs" dxfId="671" priority="9" operator="equal">
      <formula>"N"</formula>
    </cfRule>
  </conditionalFormatting>
  <conditionalFormatting sqref="I228">
    <cfRule type="cellIs" dxfId="670" priority="6" operator="equal">
      <formula>"Y"</formula>
    </cfRule>
    <cfRule type="cellIs" dxfId="669" priority="7" operator="equal">
      <formula>"N"</formula>
    </cfRule>
  </conditionalFormatting>
  <conditionalFormatting sqref="I111">
    <cfRule type="cellIs" dxfId="668" priority="4" operator="equal">
      <formula>"Y"</formula>
    </cfRule>
    <cfRule type="cellIs" dxfId="667" priority="5" operator="equal">
      <formula>"N"</formula>
    </cfRule>
  </conditionalFormatting>
  <conditionalFormatting sqref="I111">
    <cfRule type="cellIs" dxfId="666" priority="2" operator="equal">
      <formula>"Y"</formula>
    </cfRule>
    <cfRule type="cellIs" dxfId="665" priority="3" operator="equal">
      <formula>"N"</formula>
    </cfRule>
  </conditionalFormatting>
  <conditionalFormatting sqref="A1:A1048576">
    <cfRule type="duplicateValues" dxfId="664" priority="1"/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topLeftCell="C1" workbookViewId="0">
      <selection activeCell="Q6" sqref="Q6"/>
    </sheetView>
  </sheetViews>
  <sheetFormatPr defaultRowHeight="14.25" x14ac:dyDescent="0.45"/>
  <cols>
    <col min="6" max="6" width="9.06640625" style="1"/>
    <col min="8" max="9" width="9.06640625" style="1"/>
  </cols>
  <sheetData>
    <row r="1" spans="1:15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s="1" t="s">
        <v>12</v>
      </c>
      <c r="I1" s="1" t="s">
        <v>11</v>
      </c>
      <c r="J1" t="s">
        <v>1264</v>
      </c>
      <c r="L1" t="s">
        <v>220</v>
      </c>
      <c r="M1">
        <f>COUNTIF(H:H,"Y")</f>
        <v>42</v>
      </c>
      <c r="N1" t="s">
        <v>1312</v>
      </c>
      <c r="O1">
        <v>0.1239995</v>
      </c>
    </row>
    <row r="2" spans="1:15" x14ac:dyDescent="0.45">
      <c r="A2" t="s">
        <v>683</v>
      </c>
      <c r="B2" t="s">
        <v>72</v>
      </c>
      <c r="C2">
        <v>2</v>
      </c>
      <c r="D2">
        <v>2</v>
      </c>
      <c r="E2" t="s">
        <v>178</v>
      </c>
      <c r="F2" s="1" t="s">
        <v>1</v>
      </c>
      <c r="G2" t="s">
        <v>0</v>
      </c>
      <c r="H2" s="1" t="s">
        <v>1</v>
      </c>
      <c r="I2" s="1" t="s">
        <v>1</v>
      </c>
      <c r="J2">
        <f>SUM(D2/(C2+D2))</f>
        <v>0.5</v>
      </c>
      <c r="K2" t="s">
        <v>1431</v>
      </c>
      <c r="L2" t="s">
        <v>218</v>
      </c>
      <c r="M2">
        <f>COUNTIF(G:G,"Y")</f>
        <v>0</v>
      </c>
      <c r="N2" t="s">
        <v>1312</v>
      </c>
      <c r="O2" t="s">
        <v>1343</v>
      </c>
    </row>
    <row r="3" spans="1:15" x14ac:dyDescent="0.45">
      <c r="A3" t="s">
        <v>1438</v>
      </c>
      <c r="B3" t="s">
        <v>21</v>
      </c>
      <c r="C3">
        <v>6</v>
      </c>
      <c r="D3">
        <v>2</v>
      </c>
      <c r="E3" t="s">
        <v>99</v>
      </c>
      <c r="F3" s="1" t="s">
        <v>0</v>
      </c>
      <c r="G3" t="s">
        <v>0</v>
      </c>
      <c r="H3" s="1" t="s">
        <v>0</v>
      </c>
      <c r="I3" s="1" t="s">
        <v>0</v>
      </c>
      <c r="J3">
        <f>SUM(D3/(C3+D3))</f>
        <v>0.25</v>
      </c>
    </row>
    <row r="4" spans="1:15" x14ac:dyDescent="0.45">
      <c r="A4" t="s">
        <v>688</v>
      </c>
      <c r="B4" t="s">
        <v>200</v>
      </c>
      <c r="C4">
        <v>1</v>
      </c>
      <c r="D4">
        <v>3</v>
      </c>
      <c r="E4" t="s">
        <v>65</v>
      </c>
      <c r="F4" s="1" t="s">
        <v>0</v>
      </c>
      <c r="G4" t="s">
        <v>0</v>
      </c>
      <c r="H4" s="1" t="s">
        <v>0</v>
      </c>
      <c r="I4" s="1" t="s">
        <v>1</v>
      </c>
      <c r="J4">
        <f>SUM(D4/(C4+D4))</f>
        <v>0.75</v>
      </c>
    </row>
    <row r="5" spans="1:15" x14ac:dyDescent="0.45">
      <c r="A5" t="s">
        <v>686</v>
      </c>
      <c r="B5" t="s">
        <v>31</v>
      </c>
      <c r="C5">
        <v>3</v>
      </c>
      <c r="D5">
        <v>5</v>
      </c>
      <c r="E5" t="s">
        <v>58</v>
      </c>
      <c r="F5" s="1" t="s">
        <v>1</v>
      </c>
      <c r="G5" t="s">
        <v>0</v>
      </c>
      <c r="H5" s="1" t="s">
        <v>1</v>
      </c>
      <c r="I5" s="1" t="s">
        <v>1</v>
      </c>
      <c r="J5">
        <f>SUM(D5/(C5+D5))</f>
        <v>0.625</v>
      </c>
      <c r="K5" t="s">
        <v>1318</v>
      </c>
    </row>
    <row r="6" spans="1:15" x14ac:dyDescent="0.45">
      <c r="A6" t="s">
        <v>19</v>
      </c>
      <c r="B6" t="s">
        <v>1403</v>
      </c>
      <c r="C6" t="s">
        <v>17</v>
      </c>
      <c r="D6" t="s">
        <v>16</v>
      </c>
      <c r="E6" t="s">
        <v>15</v>
      </c>
      <c r="F6" s="1" t="s">
        <v>14</v>
      </c>
      <c r="G6" t="s">
        <v>13</v>
      </c>
      <c r="H6" s="1" t="s">
        <v>12</v>
      </c>
      <c r="I6" s="1" t="s">
        <v>11</v>
      </c>
      <c r="J6" t="s">
        <v>1264</v>
      </c>
    </row>
    <row r="7" spans="1:15" x14ac:dyDescent="0.45">
      <c r="A7" t="s">
        <v>688</v>
      </c>
      <c r="B7" t="s">
        <v>342</v>
      </c>
      <c r="C7">
        <v>1</v>
      </c>
      <c r="D7">
        <v>9</v>
      </c>
      <c r="E7" t="s">
        <v>174</v>
      </c>
      <c r="F7" s="1" t="s">
        <v>174</v>
      </c>
      <c r="G7" t="s">
        <v>174</v>
      </c>
      <c r="H7" s="1" t="s">
        <v>174</v>
      </c>
      <c r="I7" s="1" t="s">
        <v>174</v>
      </c>
      <c r="J7" t="s">
        <v>174</v>
      </c>
    </row>
    <row r="8" spans="1:15" x14ac:dyDescent="0.45">
      <c r="A8" t="s">
        <v>687</v>
      </c>
      <c r="B8" t="s">
        <v>189</v>
      </c>
      <c r="C8">
        <v>1</v>
      </c>
      <c r="D8">
        <v>9</v>
      </c>
      <c r="E8" t="s">
        <v>174</v>
      </c>
      <c r="F8" s="1" t="s">
        <v>174</v>
      </c>
      <c r="G8" t="s">
        <v>174</v>
      </c>
      <c r="H8" s="1" t="s">
        <v>174</v>
      </c>
      <c r="I8" s="1" t="s">
        <v>174</v>
      </c>
      <c r="J8" t="s">
        <v>174</v>
      </c>
    </row>
    <row r="9" spans="1:15" x14ac:dyDescent="0.45">
      <c r="A9" t="s">
        <v>686</v>
      </c>
      <c r="B9" t="s">
        <v>31</v>
      </c>
      <c r="C9">
        <v>1</v>
      </c>
      <c r="D9">
        <v>9</v>
      </c>
      <c r="E9" t="s">
        <v>58</v>
      </c>
      <c r="F9" s="1" t="s">
        <v>1</v>
      </c>
      <c r="G9" t="s">
        <v>0</v>
      </c>
      <c r="H9" s="1" t="s">
        <v>1</v>
      </c>
      <c r="I9" s="1" t="s">
        <v>1</v>
      </c>
      <c r="J9">
        <f>SUM(D9/(C9+D9))</f>
        <v>0.9</v>
      </c>
      <c r="K9" t="s">
        <v>1318</v>
      </c>
    </row>
    <row r="10" spans="1:15" x14ac:dyDescent="0.45">
      <c r="A10" t="s">
        <v>19</v>
      </c>
      <c r="B10" t="s">
        <v>1400</v>
      </c>
      <c r="C10" t="s">
        <v>17</v>
      </c>
      <c r="D10" t="s">
        <v>16</v>
      </c>
      <c r="E10" t="s">
        <v>15</v>
      </c>
      <c r="F10" s="1" t="s">
        <v>14</v>
      </c>
      <c r="G10" t="s">
        <v>13</v>
      </c>
      <c r="H10" s="1" t="s">
        <v>12</v>
      </c>
      <c r="I10" s="1" t="s">
        <v>11</v>
      </c>
      <c r="J10" t="s">
        <v>1264</v>
      </c>
    </row>
    <row r="11" spans="1:15" x14ac:dyDescent="0.45">
      <c r="A11" t="s">
        <v>19</v>
      </c>
      <c r="B11" t="s">
        <v>1399</v>
      </c>
      <c r="C11" t="s">
        <v>17</v>
      </c>
      <c r="D11" t="s">
        <v>16</v>
      </c>
      <c r="E11" t="s">
        <v>15</v>
      </c>
      <c r="F11" s="1" t="s">
        <v>14</v>
      </c>
      <c r="G11" t="s">
        <v>13</v>
      </c>
      <c r="H11" s="1" t="s">
        <v>12</v>
      </c>
      <c r="I11" s="1" t="s">
        <v>11</v>
      </c>
      <c r="J11" t="s">
        <v>1264</v>
      </c>
    </row>
    <row r="12" spans="1:15" x14ac:dyDescent="0.45">
      <c r="A12" t="s">
        <v>683</v>
      </c>
      <c r="B12" t="s">
        <v>72</v>
      </c>
      <c r="C12">
        <v>3</v>
      </c>
      <c r="D12">
        <v>3</v>
      </c>
      <c r="E12" t="s">
        <v>178</v>
      </c>
      <c r="F12" s="1" t="s">
        <v>1</v>
      </c>
      <c r="G12" t="s">
        <v>0</v>
      </c>
      <c r="H12" s="1" t="s">
        <v>1</v>
      </c>
      <c r="I12" s="1" t="s">
        <v>1</v>
      </c>
      <c r="J12">
        <f>SUM(D12/(C12+D12))</f>
        <v>0.5</v>
      </c>
      <c r="K12" t="s">
        <v>1431</v>
      </c>
    </row>
    <row r="13" spans="1:15" x14ac:dyDescent="0.45">
      <c r="A13" t="s">
        <v>677</v>
      </c>
      <c r="B13" t="s">
        <v>31</v>
      </c>
      <c r="C13">
        <v>1</v>
      </c>
      <c r="D13">
        <v>1</v>
      </c>
      <c r="E13" t="s">
        <v>39</v>
      </c>
      <c r="F13" s="1" t="s">
        <v>0</v>
      </c>
      <c r="G13" t="s">
        <v>0</v>
      </c>
      <c r="H13" s="1" t="s">
        <v>0</v>
      </c>
      <c r="I13" s="1" t="s">
        <v>0</v>
      </c>
      <c r="J13">
        <f>SUM(D13/(C13+D13))</f>
        <v>0.5</v>
      </c>
    </row>
    <row r="14" spans="1:15" x14ac:dyDescent="0.45">
      <c r="A14" t="s">
        <v>856</v>
      </c>
      <c r="B14" t="s">
        <v>36</v>
      </c>
      <c r="C14">
        <v>2</v>
      </c>
      <c r="D14">
        <v>2</v>
      </c>
      <c r="E14" t="s">
        <v>58</v>
      </c>
      <c r="F14" s="1" t="s">
        <v>1</v>
      </c>
      <c r="G14" t="s">
        <v>0</v>
      </c>
      <c r="H14" s="1" t="s">
        <v>1</v>
      </c>
      <c r="I14" s="1" t="s">
        <v>1</v>
      </c>
      <c r="J14">
        <f>SUM(D14/(C14+D14))</f>
        <v>0.5</v>
      </c>
      <c r="K14" t="s">
        <v>1341</v>
      </c>
    </row>
    <row r="15" spans="1:15" x14ac:dyDescent="0.45">
      <c r="A15" t="s">
        <v>688</v>
      </c>
      <c r="B15" t="s">
        <v>342</v>
      </c>
      <c r="C15">
        <v>0</v>
      </c>
      <c r="D15">
        <v>6</v>
      </c>
      <c r="E15" t="s">
        <v>174</v>
      </c>
      <c r="F15" s="1" t="s">
        <v>174</v>
      </c>
      <c r="G15" t="s">
        <v>174</v>
      </c>
      <c r="H15" s="1" t="s">
        <v>174</v>
      </c>
      <c r="I15" s="1" t="s">
        <v>174</v>
      </c>
      <c r="J15" t="s">
        <v>174</v>
      </c>
    </row>
    <row r="16" spans="1:15" x14ac:dyDescent="0.45">
      <c r="A16" t="s">
        <v>19</v>
      </c>
      <c r="B16" t="s">
        <v>1398</v>
      </c>
      <c r="C16" t="s">
        <v>17</v>
      </c>
      <c r="D16" t="s">
        <v>16</v>
      </c>
      <c r="E16" t="s">
        <v>15</v>
      </c>
      <c r="F16" s="1" t="s">
        <v>14</v>
      </c>
      <c r="G16" t="s">
        <v>13</v>
      </c>
      <c r="H16" s="1" t="s">
        <v>12</v>
      </c>
      <c r="I16" s="1" t="s">
        <v>11</v>
      </c>
      <c r="J16" t="s">
        <v>1264</v>
      </c>
    </row>
    <row r="17" spans="1:11" x14ac:dyDescent="0.45">
      <c r="A17" t="s">
        <v>19</v>
      </c>
      <c r="B17" t="s">
        <v>1397</v>
      </c>
      <c r="C17" t="s">
        <v>17</v>
      </c>
      <c r="D17" t="s">
        <v>16</v>
      </c>
      <c r="E17" t="s">
        <v>15</v>
      </c>
      <c r="F17" s="1" t="s">
        <v>14</v>
      </c>
      <c r="G17" t="s">
        <v>13</v>
      </c>
      <c r="H17" s="1" t="s">
        <v>12</v>
      </c>
      <c r="I17" s="1" t="s">
        <v>11</v>
      </c>
      <c r="J17" t="s">
        <v>1264</v>
      </c>
    </row>
    <row r="18" spans="1:11" x14ac:dyDescent="0.45">
      <c r="A18" t="s">
        <v>1437</v>
      </c>
      <c r="B18" t="s">
        <v>48</v>
      </c>
      <c r="C18">
        <v>5</v>
      </c>
      <c r="D18">
        <v>4</v>
      </c>
      <c r="E18" t="s">
        <v>366</v>
      </c>
      <c r="F18" s="1" t="s">
        <v>0</v>
      </c>
      <c r="G18" t="s">
        <v>0</v>
      </c>
      <c r="H18" s="1" t="s">
        <v>0</v>
      </c>
      <c r="I18" s="1" t="s">
        <v>0</v>
      </c>
      <c r="J18">
        <f>SUM(D18/(C18+D18))</f>
        <v>0.44444444444444442</v>
      </c>
    </row>
    <row r="19" spans="1:11" x14ac:dyDescent="0.45">
      <c r="A19" t="s">
        <v>19</v>
      </c>
      <c r="B19" t="s">
        <v>1396</v>
      </c>
      <c r="C19" t="s">
        <v>17</v>
      </c>
      <c r="D19" t="s">
        <v>16</v>
      </c>
      <c r="E19" t="s">
        <v>15</v>
      </c>
      <c r="F19" s="1" t="s">
        <v>14</v>
      </c>
      <c r="G19" t="s">
        <v>13</v>
      </c>
      <c r="H19" s="1" t="s">
        <v>12</v>
      </c>
      <c r="I19" s="1" t="s">
        <v>11</v>
      </c>
      <c r="J19" t="s">
        <v>1264</v>
      </c>
    </row>
    <row r="20" spans="1:11" x14ac:dyDescent="0.45">
      <c r="A20" t="s">
        <v>856</v>
      </c>
      <c r="B20" t="s">
        <v>36</v>
      </c>
      <c r="C20">
        <v>6</v>
      </c>
      <c r="D20">
        <v>7</v>
      </c>
      <c r="E20" t="s">
        <v>58</v>
      </c>
      <c r="F20" s="1" t="s">
        <v>1</v>
      </c>
      <c r="G20" t="s">
        <v>0</v>
      </c>
      <c r="H20" s="1" t="s">
        <v>1</v>
      </c>
      <c r="I20" s="1" t="s">
        <v>1</v>
      </c>
      <c r="J20">
        <f>SUM(D20/(C20+D20))</f>
        <v>0.53846153846153844</v>
      </c>
      <c r="K20" t="s">
        <v>1341</v>
      </c>
    </row>
    <row r="21" spans="1:11" x14ac:dyDescent="0.45">
      <c r="A21" t="s">
        <v>855</v>
      </c>
      <c r="B21" t="s">
        <v>72</v>
      </c>
      <c r="C21">
        <v>1</v>
      </c>
      <c r="D21">
        <v>2</v>
      </c>
      <c r="E21" t="s">
        <v>159</v>
      </c>
      <c r="F21" s="1" t="s">
        <v>0</v>
      </c>
      <c r="G21" t="s">
        <v>0</v>
      </c>
      <c r="H21" s="1" t="s">
        <v>0</v>
      </c>
      <c r="I21" s="1" t="s">
        <v>1</v>
      </c>
      <c r="J21">
        <f>SUM(D21/(C21+D21))</f>
        <v>0.66666666666666663</v>
      </c>
    </row>
    <row r="22" spans="1:11" x14ac:dyDescent="0.45">
      <c r="A22" t="s">
        <v>825</v>
      </c>
      <c r="B22" t="s">
        <v>48</v>
      </c>
      <c r="C22">
        <v>3</v>
      </c>
      <c r="D22">
        <v>4</v>
      </c>
      <c r="E22" t="s">
        <v>178</v>
      </c>
      <c r="F22" s="1" t="s">
        <v>1</v>
      </c>
      <c r="G22" t="s">
        <v>0</v>
      </c>
      <c r="H22" s="1" t="s">
        <v>1</v>
      </c>
      <c r="I22" s="1" t="s">
        <v>1</v>
      </c>
      <c r="J22">
        <f>SUM(D22/(C22+D22))</f>
        <v>0.5714285714285714</v>
      </c>
      <c r="K22" t="s">
        <v>1337</v>
      </c>
    </row>
    <row r="23" spans="1:11" x14ac:dyDescent="0.45">
      <c r="A23" t="s">
        <v>688</v>
      </c>
      <c r="B23" t="s">
        <v>200</v>
      </c>
      <c r="C23">
        <v>1</v>
      </c>
      <c r="D23">
        <v>5</v>
      </c>
      <c r="E23" t="s">
        <v>65</v>
      </c>
      <c r="F23" s="1" t="s">
        <v>0</v>
      </c>
      <c r="G23" t="s">
        <v>0</v>
      </c>
      <c r="H23" s="1" t="s">
        <v>0</v>
      </c>
      <c r="I23" s="1" t="s">
        <v>1</v>
      </c>
      <c r="J23">
        <f>SUM(D23/(C23+D23))</f>
        <v>0.83333333333333337</v>
      </c>
    </row>
    <row r="24" spans="1:11" x14ac:dyDescent="0.45">
      <c r="A24" t="s">
        <v>19</v>
      </c>
      <c r="B24" t="s">
        <v>1395</v>
      </c>
      <c r="C24" t="s">
        <v>17</v>
      </c>
      <c r="D24" t="s">
        <v>16</v>
      </c>
      <c r="E24" t="s">
        <v>15</v>
      </c>
      <c r="F24" s="1" t="s">
        <v>14</v>
      </c>
      <c r="G24" t="s">
        <v>13</v>
      </c>
      <c r="H24" s="1" t="s">
        <v>12</v>
      </c>
      <c r="I24" s="1" t="s">
        <v>11</v>
      </c>
      <c r="J24" t="s">
        <v>1264</v>
      </c>
    </row>
    <row r="25" spans="1:11" x14ac:dyDescent="0.45">
      <c r="A25" t="s">
        <v>19</v>
      </c>
      <c r="B25" t="s">
        <v>1394</v>
      </c>
      <c r="C25" t="s">
        <v>17</v>
      </c>
      <c r="D25" t="s">
        <v>16</v>
      </c>
      <c r="E25" t="s">
        <v>15</v>
      </c>
      <c r="F25" s="1" t="s">
        <v>14</v>
      </c>
      <c r="G25" t="s">
        <v>13</v>
      </c>
      <c r="H25" s="1" t="s">
        <v>12</v>
      </c>
      <c r="I25" s="1" t="s">
        <v>11</v>
      </c>
      <c r="J25" t="s">
        <v>1264</v>
      </c>
    </row>
    <row r="26" spans="1:11" x14ac:dyDescent="0.45">
      <c r="A26" t="s">
        <v>687</v>
      </c>
      <c r="B26" t="s">
        <v>36</v>
      </c>
      <c r="C26">
        <v>2</v>
      </c>
      <c r="D26">
        <v>2</v>
      </c>
      <c r="E26" t="s">
        <v>188</v>
      </c>
      <c r="F26" s="1" t="s">
        <v>1</v>
      </c>
      <c r="G26" t="s">
        <v>0</v>
      </c>
      <c r="H26" s="1" t="s">
        <v>1</v>
      </c>
      <c r="I26" s="1" t="s">
        <v>1</v>
      </c>
      <c r="J26">
        <f>SUM(D26/(C26+D26))</f>
        <v>0.5</v>
      </c>
      <c r="K26" t="s">
        <v>1322</v>
      </c>
    </row>
    <row r="27" spans="1:11" x14ac:dyDescent="0.45">
      <c r="A27" t="s">
        <v>19</v>
      </c>
      <c r="B27" t="s">
        <v>1393</v>
      </c>
      <c r="C27" t="s">
        <v>17</v>
      </c>
      <c r="D27" t="s">
        <v>16</v>
      </c>
      <c r="E27" t="s">
        <v>15</v>
      </c>
      <c r="F27" s="1" t="s">
        <v>14</v>
      </c>
      <c r="G27" t="s">
        <v>13</v>
      </c>
      <c r="H27" s="1" t="s">
        <v>12</v>
      </c>
      <c r="I27" s="1" t="s">
        <v>11</v>
      </c>
      <c r="J27" t="s">
        <v>1264</v>
      </c>
    </row>
    <row r="28" spans="1:11" x14ac:dyDescent="0.45">
      <c r="A28" t="s">
        <v>855</v>
      </c>
      <c r="B28" t="s">
        <v>72</v>
      </c>
      <c r="C28">
        <v>1</v>
      </c>
      <c r="D28">
        <v>2</v>
      </c>
      <c r="E28" t="s">
        <v>159</v>
      </c>
      <c r="F28" s="1" t="s">
        <v>0</v>
      </c>
      <c r="G28" t="s">
        <v>0</v>
      </c>
      <c r="H28" s="1" t="s">
        <v>0</v>
      </c>
      <c r="I28" s="1" t="s">
        <v>1</v>
      </c>
      <c r="J28">
        <f>SUM(D28/(C28+D28))</f>
        <v>0.66666666666666663</v>
      </c>
    </row>
    <row r="29" spans="1:11" x14ac:dyDescent="0.45">
      <c r="A29" t="s">
        <v>19</v>
      </c>
      <c r="B29" t="s">
        <v>1392</v>
      </c>
      <c r="C29" t="s">
        <v>17</v>
      </c>
      <c r="D29" t="s">
        <v>16</v>
      </c>
      <c r="E29" t="s">
        <v>15</v>
      </c>
      <c r="F29" s="1" t="s">
        <v>14</v>
      </c>
      <c r="G29" t="s">
        <v>13</v>
      </c>
      <c r="H29" s="1" t="s">
        <v>12</v>
      </c>
      <c r="I29" s="1" t="s">
        <v>11</v>
      </c>
      <c r="J29" t="s">
        <v>1264</v>
      </c>
    </row>
    <row r="30" spans="1:11" x14ac:dyDescent="0.45">
      <c r="A30" t="s">
        <v>1436</v>
      </c>
      <c r="B30" t="s">
        <v>72</v>
      </c>
      <c r="C30">
        <v>1</v>
      </c>
      <c r="D30">
        <v>1</v>
      </c>
      <c r="E30" t="s">
        <v>55</v>
      </c>
      <c r="F30" s="1" t="s">
        <v>0</v>
      </c>
      <c r="G30" t="s">
        <v>0</v>
      </c>
      <c r="H30" s="1" t="s">
        <v>0</v>
      </c>
      <c r="I30" s="1" t="s">
        <v>0</v>
      </c>
      <c r="J30">
        <f>SUM(D30/(C30+D30))</f>
        <v>0.5</v>
      </c>
    </row>
    <row r="31" spans="1:11" x14ac:dyDescent="0.45">
      <c r="A31" t="s">
        <v>688</v>
      </c>
      <c r="B31" t="s">
        <v>200</v>
      </c>
      <c r="C31">
        <v>2</v>
      </c>
      <c r="D31">
        <v>2</v>
      </c>
      <c r="E31" t="s">
        <v>65</v>
      </c>
      <c r="F31" s="1" t="s">
        <v>0</v>
      </c>
      <c r="G31" t="s">
        <v>0</v>
      </c>
      <c r="H31" s="1" t="s">
        <v>0</v>
      </c>
      <c r="I31" s="1" t="s">
        <v>1</v>
      </c>
      <c r="J31">
        <f>SUM(D31/(C31+D31))</f>
        <v>0.5</v>
      </c>
    </row>
    <row r="32" spans="1:11" x14ac:dyDescent="0.45">
      <c r="A32" t="s">
        <v>687</v>
      </c>
      <c r="B32" t="s">
        <v>36</v>
      </c>
      <c r="C32">
        <v>2</v>
      </c>
      <c r="D32">
        <v>4</v>
      </c>
      <c r="E32" t="s">
        <v>188</v>
      </c>
      <c r="F32" s="1" t="s">
        <v>1</v>
      </c>
      <c r="G32" t="s">
        <v>0</v>
      </c>
      <c r="H32" s="1" t="s">
        <v>1</v>
      </c>
      <c r="I32" s="1" t="s">
        <v>1</v>
      </c>
      <c r="J32">
        <f>SUM(D32/(C32+D32))</f>
        <v>0.66666666666666663</v>
      </c>
      <c r="K32" t="s">
        <v>1322</v>
      </c>
    </row>
    <row r="33" spans="1:11" x14ac:dyDescent="0.45">
      <c r="A33" t="s">
        <v>686</v>
      </c>
      <c r="B33" t="s">
        <v>31</v>
      </c>
      <c r="C33">
        <v>1</v>
      </c>
      <c r="D33">
        <v>4</v>
      </c>
      <c r="E33" t="s">
        <v>58</v>
      </c>
      <c r="F33" s="1" t="s">
        <v>1</v>
      </c>
      <c r="G33" t="s">
        <v>0</v>
      </c>
      <c r="H33" s="1" t="s">
        <v>1</v>
      </c>
      <c r="I33" s="1" t="s">
        <v>1</v>
      </c>
      <c r="J33">
        <f>SUM(D33/(C33+D33))</f>
        <v>0.8</v>
      </c>
      <c r="K33" t="s">
        <v>1318</v>
      </c>
    </row>
    <row r="34" spans="1:11" x14ac:dyDescent="0.45">
      <c r="A34" t="s">
        <v>19</v>
      </c>
      <c r="B34" t="s">
        <v>1391</v>
      </c>
      <c r="C34" t="s">
        <v>17</v>
      </c>
      <c r="D34" t="s">
        <v>16</v>
      </c>
      <c r="E34" t="s">
        <v>15</v>
      </c>
      <c r="F34" s="1" t="s">
        <v>14</v>
      </c>
      <c r="G34" t="s">
        <v>13</v>
      </c>
      <c r="H34" s="1" t="s">
        <v>12</v>
      </c>
      <c r="I34" s="1" t="s">
        <v>11</v>
      </c>
      <c r="J34" t="s">
        <v>1264</v>
      </c>
    </row>
    <row r="35" spans="1:11" x14ac:dyDescent="0.45">
      <c r="A35" t="s">
        <v>854</v>
      </c>
      <c r="B35" t="s">
        <v>31</v>
      </c>
      <c r="C35">
        <v>5</v>
      </c>
      <c r="D35">
        <v>3</v>
      </c>
      <c r="E35" t="s">
        <v>20</v>
      </c>
      <c r="F35" s="1" t="s">
        <v>1</v>
      </c>
      <c r="G35" t="s">
        <v>0</v>
      </c>
      <c r="H35" s="1" t="s">
        <v>1</v>
      </c>
      <c r="I35" s="1" t="s">
        <v>0</v>
      </c>
      <c r="J35">
        <f>SUM(D35/(C35+D35))</f>
        <v>0.375</v>
      </c>
    </row>
    <row r="36" spans="1:11" x14ac:dyDescent="0.45">
      <c r="A36" t="s">
        <v>19</v>
      </c>
      <c r="B36" t="s">
        <v>1390</v>
      </c>
      <c r="C36" t="s">
        <v>17</v>
      </c>
      <c r="D36" t="s">
        <v>16</v>
      </c>
      <c r="E36" t="s">
        <v>15</v>
      </c>
      <c r="F36" s="1" t="s">
        <v>14</v>
      </c>
      <c r="G36" t="s">
        <v>13</v>
      </c>
      <c r="H36" s="1" t="s">
        <v>12</v>
      </c>
      <c r="I36" s="1" t="s">
        <v>11</v>
      </c>
      <c r="J36" t="s">
        <v>1264</v>
      </c>
    </row>
    <row r="37" spans="1:11" x14ac:dyDescent="0.45">
      <c r="A37" t="s">
        <v>683</v>
      </c>
      <c r="B37" t="s">
        <v>72</v>
      </c>
      <c r="C37">
        <v>3</v>
      </c>
      <c r="D37">
        <v>3</v>
      </c>
      <c r="E37" t="s">
        <v>178</v>
      </c>
      <c r="F37" s="1" t="s">
        <v>1</v>
      </c>
      <c r="G37" t="s">
        <v>0</v>
      </c>
      <c r="H37" s="1" t="s">
        <v>1</v>
      </c>
      <c r="I37" s="1" t="s">
        <v>1</v>
      </c>
      <c r="J37">
        <f>SUM(D37/(C37+D37))</f>
        <v>0.5</v>
      </c>
      <c r="K37" t="s">
        <v>1431</v>
      </c>
    </row>
    <row r="38" spans="1:11" x14ac:dyDescent="0.45">
      <c r="A38" t="s">
        <v>688</v>
      </c>
      <c r="B38" t="s">
        <v>200</v>
      </c>
      <c r="C38">
        <v>2</v>
      </c>
      <c r="D38">
        <v>4</v>
      </c>
      <c r="E38" t="s">
        <v>65</v>
      </c>
      <c r="F38" s="1" t="s">
        <v>0</v>
      </c>
      <c r="G38" t="s">
        <v>0</v>
      </c>
      <c r="H38" s="1" t="s">
        <v>0</v>
      </c>
      <c r="I38" s="1" t="s">
        <v>1</v>
      </c>
      <c r="J38">
        <f>SUM(D38/(C38+D38))</f>
        <v>0.66666666666666663</v>
      </c>
    </row>
    <row r="39" spans="1:11" x14ac:dyDescent="0.45">
      <c r="A39" t="s">
        <v>687</v>
      </c>
      <c r="B39" t="s">
        <v>36</v>
      </c>
      <c r="C39">
        <v>4</v>
      </c>
      <c r="D39">
        <v>6</v>
      </c>
      <c r="E39" t="s">
        <v>188</v>
      </c>
      <c r="F39" s="1" t="s">
        <v>1</v>
      </c>
      <c r="G39" t="s">
        <v>0</v>
      </c>
      <c r="H39" s="1" t="s">
        <v>1</v>
      </c>
      <c r="I39" s="1" t="s">
        <v>1</v>
      </c>
      <c r="J39">
        <f>SUM(D39/(C39+D39))</f>
        <v>0.6</v>
      </c>
      <c r="K39" t="s">
        <v>1322</v>
      </c>
    </row>
    <row r="40" spans="1:11" x14ac:dyDescent="0.45">
      <c r="A40" t="s">
        <v>686</v>
      </c>
      <c r="B40" t="s">
        <v>31</v>
      </c>
      <c r="C40">
        <v>4</v>
      </c>
      <c r="D40">
        <v>4</v>
      </c>
      <c r="E40" t="s">
        <v>58</v>
      </c>
      <c r="F40" s="1" t="s">
        <v>1</v>
      </c>
      <c r="G40" t="s">
        <v>0</v>
      </c>
      <c r="H40" s="1" t="s">
        <v>1</v>
      </c>
      <c r="I40" s="1" t="s">
        <v>1</v>
      </c>
      <c r="J40">
        <f>SUM(D40/(C40+D40))</f>
        <v>0.5</v>
      </c>
      <c r="K40" t="s">
        <v>1318</v>
      </c>
    </row>
    <row r="41" spans="1:11" x14ac:dyDescent="0.45">
      <c r="A41" t="s">
        <v>19</v>
      </c>
      <c r="B41" t="s">
        <v>1389</v>
      </c>
      <c r="C41" t="s">
        <v>17</v>
      </c>
      <c r="D41" t="s">
        <v>16</v>
      </c>
      <c r="E41" t="s">
        <v>15</v>
      </c>
      <c r="F41" s="1" t="s">
        <v>14</v>
      </c>
      <c r="G41" t="s">
        <v>13</v>
      </c>
      <c r="H41" s="1" t="s">
        <v>12</v>
      </c>
      <c r="I41" s="1" t="s">
        <v>11</v>
      </c>
      <c r="J41" t="s">
        <v>1264</v>
      </c>
    </row>
    <row r="42" spans="1:11" x14ac:dyDescent="0.45">
      <c r="A42" t="s">
        <v>19</v>
      </c>
      <c r="B42" t="s">
        <v>1388</v>
      </c>
      <c r="C42" t="s">
        <v>17</v>
      </c>
      <c r="D42" t="s">
        <v>16</v>
      </c>
      <c r="E42" t="s">
        <v>15</v>
      </c>
      <c r="F42" s="1" t="s">
        <v>14</v>
      </c>
      <c r="G42" t="s">
        <v>13</v>
      </c>
      <c r="H42" s="1" t="s">
        <v>12</v>
      </c>
      <c r="I42" s="1" t="s">
        <v>11</v>
      </c>
      <c r="J42" t="s">
        <v>1264</v>
      </c>
    </row>
    <row r="43" spans="1:11" x14ac:dyDescent="0.45">
      <c r="A43" t="s">
        <v>856</v>
      </c>
      <c r="B43" t="s">
        <v>36</v>
      </c>
      <c r="C43">
        <v>1</v>
      </c>
      <c r="D43">
        <v>2</v>
      </c>
      <c r="E43" t="s">
        <v>58</v>
      </c>
      <c r="F43" s="1" t="s">
        <v>1</v>
      </c>
      <c r="G43" t="s">
        <v>0</v>
      </c>
      <c r="H43" s="1" t="s">
        <v>1</v>
      </c>
      <c r="I43" s="1" t="s">
        <v>1</v>
      </c>
      <c r="J43">
        <f>SUM(D43/(C43+D43))</f>
        <v>0.66666666666666663</v>
      </c>
      <c r="K43" t="s">
        <v>1341</v>
      </c>
    </row>
    <row r="44" spans="1:11" x14ac:dyDescent="0.45">
      <c r="A44" t="s">
        <v>855</v>
      </c>
      <c r="B44" t="s">
        <v>72</v>
      </c>
      <c r="C44">
        <v>1</v>
      </c>
      <c r="D44">
        <v>2</v>
      </c>
      <c r="E44" t="s">
        <v>159</v>
      </c>
      <c r="F44" s="1" t="s">
        <v>0</v>
      </c>
      <c r="G44" t="s">
        <v>0</v>
      </c>
      <c r="H44" s="1" t="s">
        <v>0</v>
      </c>
      <c r="I44" s="1" t="s">
        <v>1</v>
      </c>
      <c r="J44">
        <f>SUM(D44/(C44+D44))</f>
        <v>0.66666666666666663</v>
      </c>
    </row>
    <row r="45" spans="1:11" x14ac:dyDescent="0.45">
      <c r="A45" t="s">
        <v>688</v>
      </c>
      <c r="B45" t="s">
        <v>342</v>
      </c>
      <c r="C45">
        <v>0</v>
      </c>
      <c r="D45">
        <v>2</v>
      </c>
      <c r="E45" t="s">
        <v>174</v>
      </c>
      <c r="F45" s="1" t="s">
        <v>174</v>
      </c>
      <c r="G45" t="s">
        <v>174</v>
      </c>
      <c r="H45" s="1" t="s">
        <v>174</v>
      </c>
      <c r="I45" s="1" t="s">
        <v>174</v>
      </c>
      <c r="J45" t="s">
        <v>174</v>
      </c>
    </row>
    <row r="46" spans="1:11" x14ac:dyDescent="0.45">
      <c r="A46" t="s">
        <v>736</v>
      </c>
      <c r="B46" t="s">
        <v>189</v>
      </c>
      <c r="C46">
        <v>0</v>
      </c>
      <c r="D46">
        <v>3</v>
      </c>
      <c r="E46" t="s">
        <v>174</v>
      </c>
      <c r="F46" s="1" t="s">
        <v>174</v>
      </c>
      <c r="G46" t="s">
        <v>174</v>
      </c>
      <c r="H46" s="1" t="s">
        <v>174</v>
      </c>
      <c r="I46" s="1" t="s">
        <v>174</v>
      </c>
      <c r="J46" t="s">
        <v>174</v>
      </c>
    </row>
    <row r="47" spans="1:11" x14ac:dyDescent="0.45">
      <c r="A47" t="s">
        <v>19</v>
      </c>
      <c r="B47" t="s">
        <v>1387</v>
      </c>
      <c r="C47" t="s">
        <v>17</v>
      </c>
      <c r="D47" t="s">
        <v>16</v>
      </c>
      <c r="E47" t="s">
        <v>15</v>
      </c>
      <c r="F47" s="1" t="s">
        <v>14</v>
      </c>
      <c r="G47" t="s">
        <v>13</v>
      </c>
      <c r="H47" s="1" t="s">
        <v>12</v>
      </c>
      <c r="I47" s="1" t="s">
        <v>11</v>
      </c>
      <c r="J47" t="s">
        <v>1264</v>
      </c>
    </row>
    <row r="48" spans="1:11" x14ac:dyDescent="0.45">
      <c r="A48" t="s">
        <v>855</v>
      </c>
      <c r="B48" t="s">
        <v>72</v>
      </c>
      <c r="C48">
        <v>3</v>
      </c>
      <c r="D48">
        <v>3</v>
      </c>
      <c r="E48" t="s">
        <v>159</v>
      </c>
      <c r="F48" s="1" t="s">
        <v>0</v>
      </c>
      <c r="G48" t="s">
        <v>0</v>
      </c>
      <c r="H48" s="1" t="s">
        <v>0</v>
      </c>
      <c r="I48" s="1" t="s">
        <v>1</v>
      </c>
      <c r="J48">
        <f>SUM(D48/(C48+D48))</f>
        <v>0.5</v>
      </c>
    </row>
    <row r="49" spans="1:11" x14ac:dyDescent="0.45">
      <c r="A49" t="s">
        <v>825</v>
      </c>
      <c r="B49" t="s">
        <v>48</v>
      </c>
      <c r="C49">
        <v>3</v>
      </c>
      <c r="D49">
        <v>3</v>
      </c>
      <c r="E49" t="s">
        <v>178</v>
      </c>
      <c r="F49" s="1" t="s">
        <v>1</v>
      </c>
      <c r="G49" t="s">
        <v>0</v>
      </c>
      <c r="H49" s="1" t="s">
        <v>1</v>
      </c>
      <c r="I49" s="1" t="s">
        <v>1</v>
      </c>
      <c r="J49">
        <f>SUM(D49/(C49+D49))</f>
        <v>0.5</v>
      </c>
      <c r="K49" t="s">
        <v>1337</v>
      </c>
    </row>
    <row r="50" spans="1:11" x14ac:dyDescent="0.45">
      <c r="A50" t="s">
        <v>688</v>
      </c>
      <c r="B50" t="s">
        <v>200</v>
      </c>
      <c r="C50">
        <v>8</v>
      </c>
      <c r="D50">
        <v>3</v>
      </c>
      <c r="E50" t="s">
        <v>65</v>
      </c>
      <c r="F50" s="1" t="s">
        <v>0</v>
      </c>
      <c r="G50" t="s">
        <v>0</v>
      </c>
      <c r="H50" s="1" t="s">
        <v>0</v>
      </c>
      <c r="I50" s="1" t="s">
        <v>1</v>
      </c>
      <c r="J50">
        <f>SUM(D50/(C50+D50))</f>
        <v>0.27272727272727271</v>
      </c>
    </row>
    <row r="51" spans="1:11" x14ac:dyDescent="0.45">
      <c r="A51" t="s">
        <v>19</v>
      </c>
      <c r="B51" t="s">
        <v>1386</v>
      </c>
      <c r="C51" t="s">
        <v>17</v>
      </c>
      <c r="D51" t="s">
        <v>16</v>
      </c>
      <c r="E51" t="s">
        <v>15</v>
      </c>
      <c r="F51" s="1" t="s">
        <v>14</v>
      </c>
      <c r="G51" t="s">
        <v>13</v>
      </c>
      <c r="H51" s="1" t="s">
        <v>12</v>
      </c>
      <c r="I51" s="1" t="s">
        <v>11</v>
      </c>
      <c r="J51" t="s">
        <v>1264</v>
      </c>
    </row>
    <row r="52" spans="1:11" x14ac:dyDescent="0.45">
      <c r="A52" t="s">
        <v>683</v>
      </c>
      <c r="B52" t="s">
        <v>72</v>
      </c>
      <c r="C52">
        <v>3</v>
      </c>
      <c r="D52">
        <v>2</v>
      </c>
      <c r="E52" t="s">
        <v>178</v>
      </c>
      <c r="F52" s="1" t="s">
        <v>1</v>
      </c>
      <c r="G52" t="s">
        <v>0</v>
      </c>
      <c r="H52" s="1" t="s">
        <v>1</v>
      </c>
      <c r="I52" s="1" t="s">
        <v>1</v>
      </c>
      <c r="J52">
        <f>SUM(D52/(C52+D52))</f>
        <v>0.4</v>
      </c>
      <c r="K52" t="s">
        <v>1431</v>
      </c>
    </row>
    <row r="53" spans="1:11" x14ac:dyDescent="0.45">
      <c r="A53" t="s">
        <v>19</v>
      </c>
      <c r="B53" t="s">
        <v>1385</v>
      </c>
      <c r="C53" t="s">
        <v>17</v>
      </c>
      <c r="D53" t="s">
        <v>16</v>
      </c>
      <c r="E53" t="s">
        <v>15</v>
      </c>
      <c r="F53" s="1" t="s">
        <v>14</v>
      </c>
      <c r="G53" t="s">
        <v>13</v>
      </c>
      <c r="H53" s="1" t="s">
        <v>12</v>
      </c>
      <c r="I53" s="1" t="s">
        <v>11</v>
      </c>
      <c r="J53" t="s">
        <v>1264</v>
      </c>
    </row>
    <row r="54" spans="1:11" x14ac:dyDescent="0.45">
      <c r="A54" t="s">
        <v>683</v>
      </c>
      <c r="B54" t="s">
        <v>72</v>
      </c>
      <c r="C54">
        <v>4</v>
      </c>
      <c r="D54">
        <v>4</v>
      </c>
      <c r="E54" t="s">
        <v>178</v>
      </c>
      <c r="F54" s="1" t="s">
        <v>1</v>
      </c>
      <c r="G54" t="s">
        <v>0</v>
      </c>
      <c r="H54" s="1" t="s">
        <v>1</v>
      </c>
      <c r="I54" s="1" t="s">
        <v>1</v>
      </c>
      <c r="J54">
        <f>SUM(D54/(C54+D54))</f>
        <v>0.5</v>
      </c>
      <c r="K54" t="s">
        <v>1431</v>
      </c>
    </row>
    <row r="55" spans="1:11" x14ac:dyDescent="0.45">
      <c r="A55" t="s">
        <v>19</v>
      </c>
      <c r="B55" t="s">
        <v>1383</v>
      </c>
      <c r="C55" t="s">
        <v>17</v>
      </c>
      <c r="D55" t="s">
        <v>16</v>
      </c>
      <c r="E55" t="s">
        <v>15</v>
      </c>
      <c r="F55" s="1" t="s">
        <v>14</v>
      </c>
      <c r="G55" t="s">
        <v>13</v>
      </c>
      <c r="H55" s="1" t="s">
        <v>12</v>
      </c>
      <c r="I55" s="1" t="s">
        <v>11</v>
      </c>
      <c r="J55" t="s">
        <v>1264</v>
      </c>
    </row>
    <row r="56" spans="1:11" x14ac:dyDescent="0.45">
      <c r="A56" t="s">
        <v>683</v>
      </c>
      <c r="B56" t="s">
        <v>72</v>
      </c>
      <c r="C56">
        <v>4</v>
      </c>
      <c r="D56">
        <v>4</v>
      </c>
      <c r="E56" t="s">
        <v>178</v>
      </c>
      <c r="F56" s="1" t="s">
        <v>1</v>
      </c>
      <c r="G56" t="s">
        <v>0</v>
      </c>
      <c r="H56" s="1" t="s">
        <v>1</v>
      </c>
      <c r="I56" s="1" t="s">
        <v>1</v>
      </c>
      <c r="J56">
        <f>SUM(D56/(C56+D56))</f>
        <v>0.5</v>
      </c>
      <c r="K56" t="s">
        <v>1431</v>
      </c>
    </row>
    <row r="57" spans="1:11" x14ac:dyDescent="0.45">
      <c r="A57" t="s">
        <v>19</v>
      </c>
      <c r="B57" t="s">
        <v>1382</v>
      </c>
      <c r="C57" t="s">
        <v>17</v>
      </c>
      <c r="D57" t="s">
        <v>16</v>
      </c>
      <c r="E57" t="s">
        <v>15</v>
      </c>
      <c r="F57" s="1" t="s">
        <v>14</v>
      </c>
      <c r="G57" t="s">
        <v>13</v>
      </c>
      <c r="H57" s="1" t="s">
        <v>12</v>
      </c>
      <c r="I57" s="1" t="s">
        <v>11</v>
      </c>
      <c r="J57" t="s">
        <v>1264</v>
      </c>
    </row>
    <row r="58" spans="1:11" x14ac:dyDescent="0.45">
      <c r="A58" t="s">
        <v>687</v>
      </c>
      <c r="B58" t="s">
        <v>36</v>
      </c>
      <c r="C58">
        <v>1</v>
      </c>
      <c r="D58">
        <v>2</v>
      </c>
      <c r="E58" t="s">
        <v>188</v>
      </c>
      <c r="F58" s="1" t="s">
        <v>1</v>
      </c>
      <c r="G58" t="s">
        <v>0</v>
      </c>
      <c r="H58" s="1" t="s">
        <v>1</v>
      </c>
      <c r="I58" s="1" t="s">
        <v>1</v>
      </c>
      <c r="J58">
        <f>SUM(D58/(C58+D58))</f>
        <v>0.66666666666666663</v>
      </c>
      <c r="K58" t="s">
        <v>1322</v>
      </c>
    </row>
    <row r="59" spans="1:11" x14ac:dyDescent="0.45">
      <c r="A59" t="s">
        <v>19</v>
      </c>
      <c r="B59" t="s">
        <v>1381</v>
      </c>
      <c r="C59" t="s">
        <v>17</v>
      </c>
      <c r="D59" t="s">
        <v>16</v>
      </c>
      <c r="E59" t="s">
        <v>15</v>
      </c>
      <c r="F59" s="1" t="s">
        <v>14</v>
      </c>
      <c r="G59" t="s">
        <v>13</v>
      </c>
      <c r="H59" s="1" t="s">
        <v>12</v>
      </c>
      <c r="I59" s="1" t="s">
        <v>11</v>
      </c>
      <c r="J59" t="s">
        <v>1264</v>
      </c>
    </row>
    <row r="60" spans="1:11" x14ac:dyDescent="0.45">
      <c r="A60" t="s">
        <v>856</v>
      </c>
      <c r="B60" t="s">
        <v>36</v>
      </c>
      <c r="C60">
        <v>2</v>
      </c>
      <c r="D60">
        <v>5</v>
      </c>
      <c r="E60" t="s">
        <v>58</v>
      </c>
      <c r="F60" s="1" t="s">
        <v>1</v>
      </c>
      <c r="G60" t="s">
        <v>0</v>
      </c>
      <c r="H60" s="1" t="s">
        <v>1</v>
      </c>
      <c r="I60" s="1" t="s">
        <v>1</v>
      </c>
      <c r="J60">
        <f>SUM(D60/(C60+D60))</f>
        <v>0.7142857142857143</v>
      </c>
      <c r="K60" t="s">
        <v>1341</v>
      </c>
    </row>
    <row r="61" spans="1:11" x14ac:dyDescent="0.45">
      <c r="A61" t="s">
        <v>855</v>
      </c>
      <c r="B61" t="s">
        <v>72</v>
      </c>
      <c r="C61">
        <v>3</v>
      </c>
      <c r="D61">
        <v>2</v>
      </c>
      <c r="E61" t="s">
        <v>159</v>
      </c>
      <c r="F61" s="1" t="s">
        <v>0</v>
      </c>
      <c r="G61" t="s">
        <v>0</v>
      </c>
      <c r="H61" s="1" t="s">
        <v>0</v>
      </c>
      <c r="I61" s="1" t="s">
        <v>1</v>
      </c>
      <c r="J61">
        <f>SUM(D61/(C61+D61))</f>
        <v>0.4</v>
      </c>
    </row>
    <row r="62" spans="1:11" x14ac:dyDescent="0.45">
      <c r="A62" t="s">
        <v>825</v>
      </c>
      <c r="B62" t="s">
        <v>48</v>
      </c>
      <c r="C62">
        <v>2</v>
      </c>
      <c r="D62">
        <v>2</v>
      </c>
      <c r="E62" t="s">
        <v>178</v>
      </c>
      <c r="F62" s="1" t="s">
        <v>1</v>
      </c>
      <c r="G62" t="s">
        <v>0</v>
      </c>
      <c r="H62" s="1" t="s">
        <v>1</v>
      </c>
      <c r="I62" s="1" t="s">
        <v>1</v>
      </c>
      <c r="J62">
        <f>SUM(D62/(C62+D62))</f>
        <v>0.5</v>
      </c>
      <c r="K62" t="s">
        <v>1337</v>
      </c>
    </row>
    <row r="63" spans="1:11" x14ac:dyDescent="0.45">
      <c r="A63" t="s">
        <v>688</v>
      </c>
      <c r="B63" t="s">
        <v>342</v>
      </c>
      <c r="C63">
        <v>0</v>
      </c>
      <c r="D63">
        <v>8</v>
      </c>
      <c r="E63" t="s">
        <v>174</v>
      </c>
      <c r="F63" s="1" t="s">
        <v>174</v>
      </c>
      <c r="G63" t="s">
        <v>174</v>
      </c>
      <c r="H63" s="1" t="s">
        <v>174</v>
      </c>
      <c r="I63" s="1" t="s">
        <v>174</v>
      </c>
      <c r="J63" t="s">
        <v>174</v>
      </c>
    </row>
    <row r="64" spans="1:11" x14ac:dyDescent="0.45">
      <c r="A64" t="s">
        <v>19</v>
      </c>
      <c r="B64" t="s">
        <v>1380</v>
      </c>
      <c r="C64" t="s">
        <v>17</v>
      </c>
      <c r="D64" t="s">
        <v>16</v>
      </c>
      <c r="E64" t="s">
        <v>15</v>
      </c>
      <c r="F64" s="1" t="s">
        <v>14</v>
      </c>
      <c r="G64" t="s">
        <v>13</v>
      </c>
      <c r="H64" s="1" t="s">
        <v>12</v>
      </c>
      <c r="I64" s="1" t="s">
        <v>11</v>
      </c>
      <c r="J64" t="s">
        <v>1264</v>
      </c>
    </row>
    <row r="65" spans="1:11" x14ac:dyDescent="0.45">
      <c r="A65" t="s">
        <v>19</v>
      </c>
      <c r="B65" t="s">
        <v>1379</v>
      </c>
      <c r="C65" t="s">
        <v>17</v>
      </c>
      <c r="D65" t="s">
        <v>16</v>
      </c>
      <c r="E65" t="s">
        <v>15</v>
      </c>
      <c r="F65" s="1" t="s">
        <v>14</v>
      </c>
      <c r="G65" t="s">
        <v>13</v>
      </c>
      <c r="H65" s="1" t="s">
        <v>12</v>
      </c>
      <c r="I65" s="1" t="s">
        <v>11</v>
      </c>
      <c r="J65" t="s">
        <v>1264</v>
      </c>
    </row>
    <row r="66" spans="1:11" x14ac:dyDescent="0.45">
      <c r="A66" t="s">
        <v>1435</v>
      </c>
      <c r="B66" t="s">
        <v>48</v>
      </c>
      <c r="C66">
        <v>6</v>
      </c>
      <c r="D66">
        <v>4</v>
      </c>
      <c r="E66" t="s">
        <v>138</v>
      </c>
      <c r="F66" s="1" t="s">
        <v>0</v>
      </c>
      <c r="G66" t="s">
        <v>0</v>
      </c>
      <c r="H66" s="1" t="s">
        <v>0</v>
      </c>
      <c r="I66" s="1" t="s">
        <v>0</v>
      </c>
      <c r="J66">
        <f>SUM(D66/(C66+D66))</f>
        <v>0.4</v>
      </c>
    </row>
    <row r="67" spans="1:11" x14ac:dyDescent="0.45">
      <c r="A67" t="s">
        <v>19</v>
      </c>
      <c r="B67" t="s">
        <v>1378</v>
      </c>
      <c r="C67" t="s">
        <v>17</v>
      </c>
      <c r="D67" t="s">
        <v>16</v>
      </c>
      <c r="E67" t="s">
        <v>15</v>
      </c>
      <c r="F67" s="1" t="s">
        <v>14</v>
      </c>
      <c r="G67" t="s">
        <v>13</v>
      </c>
      <c r="H67" s="1" t="s">
        <v>12</v>
      </c>
      <c r="I67" s="1" t="s">
        <v>11</v>
      </c>
      <c r="J67" t="s">
        <v>1264</v>
      </c>
    </row>
    <row r="68" spans="1:11" x14ac:dyDescent="0.45">
      <c r="A68" t="s">
        <v>19</v>
      </c>
      <c r="B68" t="s">
        <v>1377</v>
      </c>
      <c r="C68" t="s">
        <v>17</v>
      </c>
      <c r="D68" t="s">
        <v>16</v>
      </c>
      <c r="E68" t="s">
        <v>15</v>
      </c>
      <c r="F68" s="1" t="s">
        <v>14</v>
      </c>
      <c r="G68" t="s">
        <v>13</v>
      </c>
      <c r="H68" s="1" t="s">
        <v>12</v>
      </c>
      <c r="I68" s="1" t="s">
        <v>11</v>
      </c>
      <c r="J68" t="s">
        <v>1264</v>
      </c>
    </row>
    <row r="69" spans="1:11" x14ac:dyDescent="0.45">
      <c r="A69" t="s">
        <v>19</v>
      </c>
      <c r="B69" t="s">
        <v>1376</v>
      </c>
      <c r="C69" t="s">
        <v>17</v>
      </c>
      <c r="D69" t="s">
        <v>16</v>
      </c>
      <c r="E69" t="s">
        <v>15</v>
      </c>
      <c r="F69" s="1" t="s">
        <v>14</v>
      </c>
      <c r="G69" t="s">
        <v>13</v>
      </c>
      <c r="H69" s="1" t="s">
        <v>12</v>
      </c>
      <c r="I69" s="1" t="s">
        <v>11</v>
      </c>
      <c r="J69" t="s">
        <v>1264</v>
      </c>
    </row>
    <row r="70" spans="1:11" x14ac:dyDescent="0.45">
      <c r="A70" t="s">
        <v>686</v>
      </c>
      <c r="B70" t="s">
        <v>31</v>
      </c>
      <c r="C70">
        <v>1</v>
      </c>
      <c r="D70">
        <v>3</v>
      </c>
      <c r="E70" t="s">
        <v>58</v>
      </c>
      <c r="F70" s="1" t="s">
        <v>1</v>
      </c>
      <c r="G70" t="s">
        <v>0</v>
      </c>
      <c r="H70" s="1" t="s">
        <v>1</v>
      </c>
      <c r="I70" s="1" t="s">
        <v>1</v>
      </c>
      <c r="J70">
        <f>SUM(D70/(C70+D70))</f>
        <v>0.75</v>
      </c>
      <c r="K70" t="s">
        <v>1318</v>
      </c>
    </row>
    <row r="71" spans="1:11" x14ac:dyDescent="0.45">
      <c r="A71" t="s">
        <v>19</v>
      </c>
      <c r="B71" t="s">
        <v>1374</v>
      </c>
      <c r="C71" t="s">
        <v>17</v>
      </c>
      <c r="D71" t="s">
        <v>16</v>
      </c>
      <c r="E71" t="s">
        <v>15</v>
      </c>
      <c r="F71" s="1" t="s">
        <v>14</v>
      </c>
      <c r="G71" t="s">
        <v>13</v>
      </c>
      <c r="H71" s="1" t="s">
        <v>12</v>
      </c>
      <c r="I71" s="1" t="s">
        <v>11</v>
      </c>
      <c r="J71" t="s">
        <v>1264</v>
      </c>
    </row>
    <row r="72" spans="1:11" x14ac:dyDescent="0.45">
      <c r="A72" t="s">
        <v>683</v>
      </c>
      <c r="B72" t="s">
        <v>72</v>
      </c>
      <c r="C72">
        <v>10</v>
      </c>
      <c r="D72">
        <v>31</v>
      </c>
      <c r="E72" t="s">
        <v>178</v>
      </c>
      <c r="F72" s="1" t="s">
        <v>1</v>
      </c>
      <c r="G72" t="s">
        <v>0</v>
      </c>
      <c r="H72" s="1" t="s">
        <v>1</v>
      </c>
      <c r="I72" s="1" t="s">
        <v>1</v>
      </c>
      <c r="J72">
        <f>SUM(D72/(C72+D72))</f>
        <v>0.75609756097560976</v>
      </c>
      <c r="K72" t="s">
        <v>1431</v>
      </c>
    </row>
    <row r="73" spans="1:11" x14ac:dyDescent="0.45">
      <c r="A73" t="s">
        <v>670</v>
      </c>
      <c r="B73" t="s">
        <v>48</v>
      </c>
      <c r="C73">
        <v>32</v>
      </c>
      <c r="D73">
        <v>6</v>
      </c>
      <c r="E73" t="s">
        <v>1349</v>
      </c>
      <c r="I73" s="1" t="s">
        <v>1</v>
      </c>
      <c r="J73">
        <f>SUM(D73/(C73+D73))</f>
        <v>0.15789473684210525</v>
      </c>
    </row>
    <row r="74" spans="1:11" x14ac:dyDescent="0.45">
      <c r="A74" t="s">
        <v>19</v>
      </c>
      <c r="B74" t="s">
        <v>1373</v>
      </c>
      <c r="C74" t="s">
        <v>17</v>
      </c>
      <c r="D74" t="s">
        <v>16</v>
      </c>
      <c r="E74" t="s">
        <v>15</v>
      </c>
      <c r="F74" s="1" t="s">
        <v>14</v>
      </c>
      <c r="G74" t="s">
        <v>13</v>
      </c>
      <c r="H74" s="1" t="s">
        <v>12</v>
      </c>
      <c r="I74" s="1" t="s">
        <v>11</v>
      </c>
      <c r="J74" t="s">
        <v>1264</v>
      </c>
    </row>
    <row r="75" spans="1:11" x14ac:dyDescent="0.45">
      <c r="A75" t="s">
        <v>683</v>
      </c>
      <c r="B75" t="s">
        <v>189</v>
      </c>
      <c r="C75">
        <v>0</v>
      </c>
      <c r="D75">
        <v>12</v>
      </c>
      <c r="E75" t="s">
        <v>174</v>
      </c>
      <c r="F75" s="1" t="s">
        <v>174</v>
      </c>
      <c r="G75" t="s">
        <v>174</v>
      </c>
      <c r="H75" s="1" t="s">
        <v>174</v>
      </c>
      <c r="I75" s="1" t="s">
        <v>174</v>
      </c>
      <c r="J75" t="s">
        <v>174</v>
      </c>
    </row>
    <row r="76" spans="1:11" x14ac:dyDescent="0.45">
      <c r="A76" t="s">
        <v>19</v>
      </c>
      <c r="B76" t="s">
        <v>1372</v>
      </c>
      <c r="C76" t="s">
        <v>17</v>
      </c>
      <c r="D76" t="s">
        <v>16</v>
      </c>
      <c r="E76" t="s">
        <v>15</v>
      </c>
      <c r="F76" s="1" t="s">
        <v>14</v>
      </c>
      <c r="G76" t="s">
        <v>13</v>
      </c>
      <c r="H76" s="1" t="s">
        <v>12</v>
      </c>
      <c r="I76" s="1" t="s">
        <v>11</v>
      </c>
      <c r="J76" t="s">
        <v>1264</v>
      </c>
    </row>
    <row r="77" spans="1:11" x14ac:dyDescent="0.45">
      <c r="A77" t="s">
        <v>688</v>
      </c>
      <c r="B77" t="s">
        <v>342</v>
      </c>
      <c r="C77">
        <v>0</v>
      </c>
      <c r="D77">
        <v>7</v>
      </c>
      <c r="E77" t="s">
        <v>174</v>
      </c>
      <c r="F77" s="1" t="s">
        <v>174</v>
      </c>
      <c r="G77" t="s">
        <v>174</v>
      </c>
      <c r="H77" s="1" t="s">
        <v>174</v>
      </c>
      <c r="I77" s="1" t="s">
        <v>174</v>
      </c>
      <c r="J77" t="s">
        <v>174</v>
      </c>
    </row>
    <row r="78" spans="1:11" x14ac:dyDescent="0.45">
      <c r="A78" t="s">
        <v>687</v>
      </c>
      <c r="B78" t="s">
        <v>189</v>
      </c>
      <c r="C78">
        <v>0</v>
      </c>
      <c r="D78">
        <v>12</v>
      </c>
      <c r="E78" t="s">
        <v>174</v>
      </c>
      <c r="F78" s="1" t="s">
        <v>174</v>
      </c>
      <c r="G78" t="s">
        <v>174</v>
      </c>
      <c r="H78" s="1" t="s">
        <v>174</v>
      </c>
      <c r="I78" s="1" t="s">
        <v>174</v>
      </c>
      <c r="J78" t="s">
        <v>174</v>
      </c>
    </row>
    <row r="79" spans="1:11" x14ac:dyDescent="0.45">
      <c r="A79" t="s">
        <v>686</v>
      </c>
      <c r="B79" t="s">
        <v>175</v>
      </c>
      <c r="C79">
        <v>0</v>
      </c>
      <c r="D79">
        <v>4</v>
      </c>
      <c r="E79" t="s">
        <v>174</v>
      </c>
      <c r="F79" s="1" t="s">
        <v>174</v>
      </c>
      <c r="G79" t="s">
        <v>174</v>
      </c>
      <c r="H79" s="1" t="s">
        <v>174</v>
      </c>
      <c r="I79" s="1" t="s">
        <v>174</v>
      </c>
      <c r="J79" t="s">
        <v>174</v>
      </c>
    </row>
    <row r="80" spans="1:11" x14ac:dyDescent="0.45">
      <c r="A80" t="s">
        <v>19</v>
      </c>
      <c r="B80" t="s">
        <v>1371</v>
      </c>
      <c r="C80" t="s">
        <v>17</v>
      </c>
      <c r="D80" t="s">
        <v>16</v>
      </c>
      <c r="E80" t="s">
        <v>15</v>
      </c>
      <c r="F80" s="1" t="s">
        <v>14</v>
      </c>
      <c r="G80" t="s">
        <v>13</v>
      </c>
      <c r="H80" s="1" t="s">
        <v>12</v>
      </c>
      <c r="I80" s="1" t="s">
        <v>11</v>
      </c>
      <c r="J80" t="s">
        <v>1264</v>
      </c>
    </row>
    <row r="81" spans="1:11" x14ac:dyDescent="0.45">
      <c r="A81" t="s">
        <v>19</v>
      </c>
      <c r="B81" t="s">
        <v>1370</v>
      </c>
      <c r="C81" t="s">
        <v>17</v>
      </c>
      <c r="D81" t="s">
        <v>16</v>
      </c>
      <c r="E81" t="s">
        <v>15</v>
      </c>
      <c r="F81" s="1" t="s">
        <v>14</v>
      </c>
      <c r="G81" t="s">
        <v>13</v>
      </c>
      <c r="H81" s="1" t="s">
        <v>12</v>
      </c>
      <c r="I81" s="1" t="s">
        <v>11</v>
      </c>
      <c r="J81" t="s">
        <v>1264</v>
      </c>
    </row>
    <row r="82" spans="1:11" x14ac:dyDescent="0.45">
      <c r="A82" t="s">
        <v>688</v>
      </c>
      <c r="B82" t="s">
        <v>342</v>
      </c>
      <c r="C82">
        <v>0</v>
      </c>
      <c r="D82">
        <v>19</v>
      </c>
      <c r="E82" t="s">
        <v>174</v>
      </c>
      <c r="F82" s="1" t="s">
        <v>174</v>
      </c>
      <c r="G82" t="s">
        <v>174</v>
      </c>
      <c r="H82" s="1" t="s">
        <v>174</v>
      </c>
      <c r="I82" s="1" t="s">
        <v>174</v>
      </c>
      <c r="J82" t="s">
        <v>174</v>
      </c>
    </row>
    <row r="83" spans="1:11" x14ac:dyDescent="0.45">
      <c r="A83" t="s">
        <v>687</v>
      </c>
      <c r="B83" t="s">
        <v>36</v>
      </c>
      <c r="C83">
        <v>6</v>
      </c>
      <c r="D83">
        <v>3</v>
      </c>
      <c r="E83" t="s">
        <v>188</v>
      </c>
      <c r="F83" s="1" t="s">
        <v>1</v>
      </c>
      <c r="G83" t="s">
        <v>0</v>
      </c>
      <c r="H83" s="1" t="s">
        <v>1</v>
      </c>
      <c r="I83" s="1" t="s">
        <v>1</v>
      </c>
      <c r="J83">
        <f>SUM(D83/(C83+D83))</f>
        <v>0.33333333333333331</v>
      </c>
      <c r="K83" t="s">
        <v>1322</v>
      </c>
    </row>
    <row r="84" spans="1:11" x14ac:dyDescent="0.45">
      <c r="A84" t="s">
        <v>736</v>
      </c>
      <c r="B84" t="s">
        <v>36</v>
      </c>
      <c r="C84">
        <v>1</v>
      </c>
      <c r="D84">
        <v>7</v>
      </c>
      <c r="E84" t="s">
        <v>58</v>
      </c>
      <c r="F84" s="1" t="s">
        <v>1</v>
      </c>
      <c r="G84" t="s">
        <v>0</v>
      </c>
      <c r="H84" s="1" t="s">
        <v>1</v>
      </c>
      <c r="I84" s="1" t="s">
        <v>1</v>
      </c>
      <c r="J84">
        <f>SUM(D84/(C84+D84))</f>
        <v>0.875</v>
      </c>
      <c r="K84" t="s">
        <v>1326</v>
      </c>
    </row>
    <row r="85" spans="1:11" x14ac:dyDescent="0.45">
      <c r="A85" t="s">
        <v>686</v>
      </c>
      <c r="B85" t="s">
        <v>31</v>
      </c>
      <c r="C85">
        <v>4</v>
      </c>
      <c r="D85">
        <v>6</v>
      </c>
      <c r="E85" t="s">
        <v>58</v>
      </c>
      <c r="F85" s="1" t="s">
        <v>1</v>
      </c>
      <c r="G85" t="s">
        <v>0</v>
      </c>
      <c r="H85" s="1" t="s">
        <v>1</v>
      </c>
      <c r="I85" s="1" t="s">
        <v>1</v>
      </c>
      <c r="J85">
        <f>SUM(D85/(C85+D85))</f>
        <v>0.6</v>
      </c>
      <c r="K85" t="s">
        <v>1318</v>
      </c>
    </row>
    <row r="86" spans="1:11" x14ac:dyDescent="0.45">
      <c r="A86" t="s">
        <v>670</v>
      </c>
      <c r="B86" t="s">
        <v>48</v>
      </c>
      <c r="C86">
        <v>3</v>
      </c>
      <c r="D86">
        <v>4</v>
      </c>
      <c r="E86" t="s">
        <v>1349</v>
      </c>
      <c r="I86" s="1" t="s">
        <v>1</v>
      </c>
      <c r="J86">
        <f>SUM(D86/(C86+D86))</f>
        <v>0.5714285714285714</v>
      </c>
    </row>
    <row r="87" spans="1:11" x14ac:dyDescent="0.45">
      <c r="A87" t="s">
        <v>19</v>
      </c>
      <c r="B87" t="s">
        <v>1369</v>
      </c>
      <c r="C87" t="s">
        <v>17</v>
      </c>
      <c r="D87" t="s">
        <v>16</v>
      </c>
      <c r="E87" t="s">
        <v>15</v>
      </c>
      <c r="F87" s="1" t="s">
        <v>14</v>
      </c>
      <c r="G87" t="s">
        <v>13</v>
      </c>
      <c r="H87" s="1" t="s">
        <v>12</v>
      </c>
      <c r="I87" s="1" t="s">
        <v>11</v>
      </c>
      <c r="J87" t="s">
        <v>1264</v>
      </c>
    </row>
    <row r="88" spans="1:11" x14ac:dyDescent="0.45">
      <c r="A88" t="s">
        <v>683</v>
      </c>
      <c r="B88" t="s">
        <v>72</v>
      </c>
      <c r="C88">
        <v>5</v>
      </c>
      <c r="D88">
        <v>4</v>
      </c>
      <c r="E88" t="s">
        <v>178</v>
      </c>
      <c r="F88" s="1" t="s">
        <v>1</v>
      </c>
      <c r="G88" t="s">
        <v>0</v>
      </c>
      <c r="H88" s="1" t="s">
        <v>1</v>
      </c>
      <c r="I88" s="1" t="s">
        <v>1</v>
      </c>
      <c r="J88">
        <f>SUM(D88/(C88+D88))</f>
        <v>0.44444444444444442</v>
      </c>
      <c r="K88" t="s">
        <v>1431</v>
      </c>
    </row>
    <row r="89" spans="1:11" x14ac:dyDescent="0.45">
      <c r="A89" t="s">
        <v>688</v>
      </c>
      <c r="B89" t="s">
        <v>200</v>
      </c>
      <c r="C89">
        <v>3</v>
      </c>
      <c r="D89">
        <v>5</v>
      </c>
      <c r="E89" t="s">
        <v>65</v>
      </c>
      <c r="F89" s="1" t="s">
        <v>0</v>
      </c>
      <c r="G89" t="s">
        <v>0</v>
      </c>
      <c r="H89" s="1" t="s">
        <v>0</v>
      </c>
      <c r="I89" s="1" t="s">
        <v>1</v>
      </c>
      <c r="J89">
        <f>SUM(D89/(C89+D89))</f>
        <v>0.625</v>
      </c>
    </row>
    <row r="90" spans="1:11" x14ac:dyDescent="0.45">
      <c r="A90" t="s">
        <v>687</v>
      </c>
      <c r="B90" t="s">
        <v>36</v>
      </c>
      <c r="C90">
        <v>2</v>
      </c>
      <c r="D90">
        <v>5</v>
      </c>
      <c r="E90" t="s">
        <v>188</v>
      </c>
      <c r="F90" s="1" t="s">
        <v>1</v>
      </c>
      <c r="G90" t="s">
        <v>0</v>
      </c>
      <c r="H90" s="1" t="s">
        <v>1</v>
      </c>
      <c r="I90" s="1" t="s">
        <v>1</v>
      </c>
      <c r="J90">
        <f>SUM(D90/(C90+D90))</f>
        <v>0.7142857142857143</v>
      </c>
      <c r="K90" t="s">
        <v>1322</v>
      </c>
    </row>
    <row r="91" spans="1:11" x14ac:dyDescent="0.45">
      <c r="A91" t="s">
        <v>686</v>
      </c>
      <c r="B91" t="s">
        <v>31</v>
      </c>
      <c r="C91">
        <v>2</v>
      </c>
      <c r="D91">
        <v>3</v>
      </c>
      <c r="E91" t="s">
        <v>58</v>
      </c>
      <c r="F91" s="1" t="s">
        <v>1</v>
      </c>
      <c r="G91" t="s">
        <v>0</v>
      </c>
      <c r="H91" s="1" t="s">
        <v>1</v>
      </c>
      <c r="I91" s="1" t="s">
        <v>1</v>
      </c>
      <c r="J91">
        <f>SUM(D91/(C91+D91))</f>
        <v>0.6</v>
      </c>
      <c r="K91" t="s">
        <v>1318</v>
      </c>
    </row>
    <row r="92" spans="1:11" x14ac:dyDescent="0.45">
      <c r="A92" t="s">
        <v>19</v>
      </c>
      <c r="B92" t="s">
        <v>1368</v>
      </c>
      <c r="C92" t="s">
        <v>17</v>
      </c>
      <c r="D92" t="s">
        <v>16</v>
      </c>
      <c r="E92" t="s">
        <v>15</v>
      </c>
      <c r="F92" s="1" t="s">
        <v>14</v>
      </c>
      <c r="G92" t="s">
        <v>13</v>
      </c>
      <c r="H92" s="1" t="s">
        <v>12</v>
      </c>
      <c r="I92" s="1" t="s">
        <v>11</v>
      </c>
      <c r="J92" t="s">
        <v>1264</v>
      </c>
    </row>
    <row r="93" spans="1:11" x14ac:dyDescent="0.45">
      <c r="A93" t="s">
        <v>1434</v>
      </c>
      <c r="B93" t="s">
        <v>48</v>
      </c>
      <c r="C93">
        <v>6</v>
      </c>
      <c r="D93">
        <v>6</v>
      </c>
      <c r="E93" t="s">
        <v>159</v>
      </c>
      <c r="F93" s="1" t="s">
        <v>0</v>
      </c>
      <c r="G93" t="s">
        <v>0</v>
      </c>
      <c r="H93" s="1" t="s">
        <v>0</v>
      </c>
      <c r="I93" s="1" t="s">
        <v>0</v>
      </c>
      <c r="J93">
        <f>SUM(D93/(C93+D93))</f>
        <v>0.5</v>
      </c>
    </row>
    <row r="94" spans="1:11" x14ac:dyDescent="0.45">
      <c r="A94" t="s">
        <v>688</v>
      </c>
      <c r="B94" t="s">
        <v>342</v>
      </c>
      <c r="C94">
        <v>0</v>
      </c>
      <c r="D94">
        <v>8</v>
      </c>
      <c r="E94" t="s">
        <v>174</v>
      </c>
      <c r="F94" s="1" t="s">
        <v>174</v>
      </c>
      <c r="G94" t="s">
        <v>174</v>
      </c>
      <c r="H94" s="1" t="s">
        <v>174</v>
      </c>
      <c r="I94" s="1" t="s">
        <v>174</v>
      </c>
      <c r="J94" t="s">
        <v>174</v>
      </c>
    </row>
    <row r="95" spans="1:11" x14ac:dyDescent="0.45">
      <c r="A95" t="s">
        <v>736</v>
      </c>
      <c r="B95" t="s">
        <v>189</v>
      </c>
      <c r="C95">
        <v>0</v>
      </c>
      <c r="D95">
        <v>2</v>
      </c>
      <c r="E95" t="s">
        <v>174</v>
      </c>
      <c r="F95" s="1" t="s">
        <v>174</v>
      </c>
      <c r="G95" t="s">
        <v>174</v>
      </c>
      <c r="H95" s="1" t="s">
        <v>174</v>
      </c>
      <c r="I95" s="1" t="s">
        <v>174</v>
      </c>
      <c r="J95" t="s">
        <v>174</v>
      </c>
    </row>
    <row r="96" spans="1:11" x14ac:dyDescent="0.45">
      <c r="A96" t="s">
        <v>670</v>
      </c>
      <c r="B96" t="s">
        <v>342</v>
      </c>
      <c r="C96">
        <v>0</v>
      </c>
      <c r="D96">
        <v>12</v>
      </c>
      <c r="E96" t="s">
        <v>174</v>
      </c>
      <c r="F96" s="1" t="s">
        <v>174</v>
      </c>
      <c r="G96" t="s">
        <v>174</v>
      </c>
      <c r="H96" s="1" t="s">
        <v>174</v>
      </c>
      <c r="I96" s="1" t="s">
        <v>174</v>
      </c>
      <c r="J96" t="s">
        <v>174</v>
      </c>
    </row>
    <row r="97" spans="1:11" x14ac:dyDescent="0.45">
      <c r="A97" t="s">
        <v>19</v>
      </c>
      <c r="B97" t="s">
        <v>1366</v>
      </c>
      <c r="C97" t="s">
        <v>17</v>
      </c>
      <c r="D97" t="s">
        <v>16</v>
      </c>
      <c r="E97" t="s">
        <v>15</v>
      </c>
      <c r="F97" s="1" t="s">
        <v>14</v>
      </c>
      <c r="G97" t="s">
        <v>13</v>
      </c>
      <c r="H97" s="1" t="s">
        <v>12</v>
      </c>
      <c r="I97" s="1" t="s">
        <v>11</v>
      </c>
      <c r="J97" t="s">
        <v>1264</v>
      </c>
    </row>
    <row r="98" spans="1:11" x14ac:dyDescent="0.45">
      <c r="A98" t="s">
        <v>687</v>
      </c>
      <c r="B98" t="s">
        <v>36</v>
      </c>
      <c r="C98">
        <v>3</v>
      </c>
      <c r="D98">
        <v>4</v>
      </c>
      <c r="E98" t="s">
        <v>188</v>
      </c>
      <c r="F98" s="1" t="s">
        <v>1</v>
      </c>
      <c r="G98" t="s">
        <v>0</v>
      </c>
      <c r="H98" s="1" t="s">
        <v>1</v>
      </c>
      <c r="I98" s="1" t="s">
        <v>1</v>
      </c>
      <c r="J98">
        <f>SUM(D98/(C98+D98))</f>
        <v>0.5714285714285714</v>
      </c>
      <c r="K98" t="s">
        <v>1322</v>
      </c>
    </row>
    <row r="99" spans="1:11" x14ac:dyDescent="0.45">
      <c r="A99" t="s">
        <v>686</v>
      </c>
      <c r="B99" t="s">
        <v>31</v>
      </c>
      <c r="C99">
        <v>6</v>
      </c>
      <c r="D99">
        <v>4</v>
      </c>
      <c r="E99" t="s">
        <v>58</v>
      </c>
      <c r="F99" s="1" t="s">
        <v>1</v>
      </c>
      <c r="G99" t="s">
        <v>0</v>
      </c>
      <c r="H99" s="1" t="s">
        <v>1</v>
      </c>
      <c r="I99" s="1" t="s">
        <v>1</v>
      </c>
      <c r="J99">
        <f>SUM(D99/(C99+D99))</f>
        <v>0.4</v>
      </c>
      <c r="K99" t="s">
        <v>1318</v>
      </c>
    </row>
    <row r="100" spans="1:11" x14ac:dyDescent="0.45">
      <c r="A100" t="s">
        <v>19</v>
      </c>
      <c r="B100" t="s">
        <v>1365</v>
      </c>
      <c r="C100" t="s">
        <v>17</v>
      </c>
      <c r="D100" t="s">
        <v>16</v>
      </c>
      <c r="E100" t="s">
        <v>15</v>
      </c>
      <c r="F100" s="1" t="s">
        <v>14</v>
      </c>
      <c r="G100" t="s">
        <v>13</v>
      </c>
      <c r="H100" s="1" t="s">
        <v>12</v>
      </c>
      <c r="I100" s="1" t="s">
        <v>11</v>
      </c>
      <c r="J100" t="s">
        <v>1264</v>
      </c>
    </row>
    <row r="101" spans="1:11" x14ac:dyDescent="0.45">
      <c r="A101" t="s">
        <v>688</v>
      </c>
      <c r="B101" t="s">
        <v>200</v>
      </c>
      <c r="C101">
        <v>3</v>
      </c>
      <c r="D101">
        <v>6</v>
      </c>
      <c r="E101" t="s">
        <v>65</v>
      </c>
      <c r="F101" s="1" t="s">
        <v>0</v>
      </c>
      <c r="G101" t="s">
        <v>0</v>
      </c>
      <c r="H101" s="1" t="s">
        <v>0</v>
      </c>
      <c r="I101" s="1" t="s">
        <v>1</v>
      </c>
      <c r="J101">
        <f>SUM(D101/(C101+D101))</f>
        <v>0.66666666666666663</v>
      </c>
    </row>
    <row r="102" spans="1:11" x14ac:dyDescent="0.45">
      <c r="A102" t="s">
        <v>686</v>
      </c>
      <c r="B102" t="s">
        <v>31</v>
      </c>
      <c r="C102">
        <v>3</v>
      </c>
      <c r="D102">
        <v>8</v>
      </c>
      <c r="E102" t="s">
        <v>58</v>
      </c>
      <c r="F102" s="1" t="s">
        <v>1</v>
      </c>
      <c r="G102" t="s">
        <v>0</v>
      </c>
      <c r="H102" s="1" t="s">
        <v>1</v>
      </c>
      <c r="I102" s="1" t="s">
        <v>1</v>
      </c>
      <c r="J102">
        <f>SUM(D102/(C102+D102))</f>
        <v>0.72727272727272729</v>
      </c>
      <c r="K102" t="s">
        <v>1318</v>
      </c>
    </row>
    <row r="103" spans="1:11" x14ac:dyDescent="0.45">
      <c r="A103" t="s">
        <v>19</v>
      </c>
      <c r="B103" t="s">
        <v>1363</v>
      </c>
      <c r="C103" t="s">
        <v>17</v>
      </c>
      <c r="D103" t="s">
        <v>16</v>
      </c>
      <c r="E103" t="s">
        <v>15</v>
      </c>
      <c r="F103" s="1" t="s">
        <v>14</v>
      </c>
      <c r="G103" t="s">
        <v>13</v>
      </c>
      <c r="H103" s="1" t="s">
        <v>12</v>
      </c>
      <c r="I103" s="1" t="s">
        <v>11</v>
      </c>
      <c r="J103" t="s">
        <v>1264</v>
      </c>
    </row>
    <row r="104" spans="1:11" x14ac:dyDescent="0.45">
      <c r="A104" t="s">
        <v>688</v>
      </c>
      <c r="B104" t="s">
        <v>342</v>
      </c>
      <c r="C104">
        <v>0</v>
      </c>
      <c r="D104">
        <v>11</v>
      </c>
      <c r="E104" t="s">
        <v>174</v>
      </c>
      <c r="F104" s="1" t="s">
        <v>174</v>
      </c>
      <c r="G104" t="s">
        <v>174</v>
      </c>
      <c r="H104" s="1" t="s">
        <v>174</v>
      </c>
      <c r="I104" s="1" t="s">
        <v>174</v>
      </c>
      <c r="J104" t="s">
        <v>174</v>
      </c>
    </row>
    <row r="105" spans="1:11" x14ac:dyDescent="0.45">
      <c r="A105" t="s">
        <v>687</v>
      </c>
      <c r="B105" t="s">
        <v>189</v>
      </c>
      <c r="C105">
        <v>0</v>
      </c>
      <c r="D105">
        <v>8</v>
      </c>
      <c r="E105" t="s">
        <v>174</v>
      </c>
      <c r="F105" s="1" t="s">
        <v>174</v>
      </c>
      <c r="G105" t="s">
        <v>174</v>
      </c>
      <c r="H105" s="1" t="s">
        <v>174</v>
      </c>
      <c r="I105" s="1" t="s">
        <v>174</v>
      </c>
      <c r="J105" t="s">
        <v>174</v>
      </c>
    </row>
    <row r="106" spans="1:11" x14ac:dyDescent="0.45">
      <c r="A106" t="s">
        <v>686</v>
      </c>
      <c r="B106" t="s">
        <v>175</v>
      </c>
      <c r="C106">
        <v>0</v>
      </c>
      <c r="D106">
        <v>4</v>
      </c>
      <c r="E106" t="s">
        <v>174</v>
      </c>
      <c r="F106" s="1" t="s">
        <v>174</v>
      </c>
      <c r="G106" t="s">
        <v>174</v>
      </c>
      <c r="H106" s="1" t="s">
        <v>174</v>
      </c>
      <c r="I106" s="1" t="s">
        <v>174</v>
      </c>
      <c r="J106" t="s">
        <v>174</v>
      </c>
    </row>
    <row r="107" spans="1:11" x14ac:dyDescent="0.45">
      <c r="A107" t="s">
        <v>19</v>
      </c>
      <c r="B107" t="s">
        <v>1362</v>
      </c>
      <c r="C107" t="s">
        <v>17</v>
      </c>
      <c r="D107" t="s">
        <v>16</v>
      </c>
      <c r="E107" t="s">
        <v>15</v>
      </c>
      <c r="F107" s="1" t="s">
        <v>14</v>
      </c>
      <c r="G107" t="s">
        <v>13</v>
      </c>
      <c r="H107" s="1" t="s">
        <v>12</v>
      </c>
      <c r="I107" s="1" t="s">
        <v>11</v>
      </c>
      <c r="J107" t="s">
        <v>1264</v>
      </c>
    </row>
    <row r="108" spans="1:11" x14ac:dyDescent="0.45">
      <c r="A108" t="s">
        <v>19</v>
      </c>
      <c r="B108" t="s">
        <v>1361</v>
      </c>
      <c r="C108" t="s">
        <v>17</v>
      </c>
      <c r="D108" t="s">
        <v>16</v>
      </c>
      <c r="E108" t="s">
        <v>15</v>
      </c>
      <c r="F108" s="1" t="s">
        <v>14</v>
      </c>
      <c r="G108" t="s">
        <v>13</v>
      </c>
      <c r="H108" s="1" t="s">
        <v>12</v>
      </c>
      <c r="I108" s="1" t="s">
        <v>11</v>
      </c>
      <c r="J108" t="s">
        <v>1264</v>
      </c>
    </row>
    <row r="109" spans="1:11" x14ac:dyDescent="0.45">
      <c r="A109" t="s">
        <v>688</v>
      </c>
      <c r="B109" t="s">
        <v>200</v>
      </c>
      <c r="C109">
        <v>7</v>
      </c>
      <c r="D109">
        <v>3</v>
      </c>
      <c r="E109" t="s">
        <v>65</v>
      </c>
      <c r="F109" s="1" t="s">
        <v>0</v>
      </c>
      <c r="G109" t="s">
        <v>0</v>
      </c>
      <c r="H109" s="1" t="s">
        <v>0</v>
      </c>
      <c r="I109" s="1" t="s">
        <v>1</v>
      </c>
      <c r="J109">
        <f>SUM(D109/(C109+D109))</f>
        <v>0.3</v>
      </c>
    </row>
    <row r="110" spans="1:11" x14ac:dyDescent="0.45">
      <c r="A110" t="s">
        <v>686</v>
      </c>
      <c r="B110" t="s">
        <v>31</v>
      </c>
      <c r="C110">
        <v>3</v>
      </c>
      <c r="D110">
        <v>3</v>
      </c>
      <c r="E110" t="s">
        <v>58</v>
      </c>
      <c r="F110" s="1" t="s">
        <v>1</v>
      </c>
      <c r="G110" t="s">
        <v>0</v>
      </c>
      <c r="H110" s="1" t="s">
        <v>1</v>
      </c>
      <c r="I110" s="1" t="s">
        <v>1</v>
      </c>
      <c r="J110">
        <f>SUM(D110/(C110+D110))</f>
        <v>0.5</v>
      </c>
      <c r="K110" t="s">
        <v>1318</v>
      </c>
    </row>
    <row r="111" spans="1:11" x14ac:dyDescent="0.45">
      <c r="A111" t="s">
        <v>19</v>
      </c>
      <c r="B111" t="s">
        <v>1360</v>
      </c>
      <c r="C111" t="s">
        <v>17</v>
      </c>
      <c r="D111" t="s">
        <v>16</v>
      </c>
      <c r="E111" t="s">
        <v>15</v>
      </c>
      <c r="F111" s="1" t="s">
        <v>14</v>
      </c>
      <c r="G111" t="s">
        <v>13</v>
      </c>
      <c r="H111" s="1" t="s">
        <v>12</v>
      </c>
      <c r="I111" s="1" t="s">
        <v>11</v>
      </c>
      <c r="J111" t="s">
        <v>1264</v>
      </c>
    </row>
    <row r="112" spans="1:11" x14ac:dyDescent="0.45">
      <c r="A112" t="s">
        <v>19</v>
      </c>
      <c r="B112" t="s">
        <v>1359</v>
      </c>
      <c r="C112" t="s">
        <v>17</v>
      </c>
      <c r="D112" t="s">
        <v>16</v>
      </c>
      <c r="E112" t="s">
        <v>15</v>
      </c>
      <c r="F112" s="1" t="s">
        <v>14</v>
      </c>
      <c r="G112" t="s">
        <v>13</v>
      </c>
      <c r="H112" s="1" t="s">
        <v>12</v>
      </c>
      <c r="I112" s="1" t="s">
        <v>11</v>
      </c>
      <c r="J112" t="s">
        <v>1264</v>
      </c>
    </row>
    <row r="113" spans="1:11" x14ac:dyDescent="0.45">
      <c r="A113" t="s">
        <v>683</v>
      </c>
      <c r="B113" t="s">
        <v>189</v>
      </c>
      <c r="C113">
        <v>0</v>
      </c>
      <c r="D113">
        <v>7</v>
      </c>
      <c r="E113" t="s">
        <v>174</v>
      </c>
      <c r="F113" s="1" t="s">
        <v>174</v>
      </c>
      <c r="G113" t="s">
        <v>174</v>
      </c>
      <c r="H113" s="1" t="s">
        <v>174</v>
      </c>
      <c r="I113" s="1" t="s">
        <v>174</v>
      </c>
      <c r="J113" t="s">
        <v>174</v>
      </c>
    </row>
    <row r="114" spans="1:11" x14ac:dyDescent="0.45">
      <c r="A114" t="s">
        <v>1433</v>
      </c>
      <c r="B114" t="s">
        <v>48</v>
      </c>
      <c r="C114">
        <v>3</v>
      </c>
      <c r="D114">
        <v>2</v>
      </c>
      <c r="E114" t="s">
        <v>68</v>
      </c>
      <c r="F114" s="1" t="s">
        <v>0</v>
      </c>
      <c r="G114" t="s">
        <v>0</v>
      </c>
      <c r="H114" s="1" t="s">
        <v>0</v>
      </c>
      <c r="I114" s="1" t="s">
        <v>0</v>
      </c>
    </row>
    <row r="115" spans="1:11" x14ac:dyDescent="0.45">
      <c r="A115" t="s">
        <v>19</v>
      </c>
      <c r="B115" t="s">
        <v>1358</v>
      </c>
      <c r="C115" t="s">
        <v>17</v>
      </c>
      <c r="D115" t="s">
        <v>16</v>
      </c>
      <c r="E115" t="s">
        <v>15</v>
      </c>
      <c r="F115" s="1" t="s">
        <v>14</v>
      </c>
      <c r="G115" t="s">
        <v>13</v>
      </c>
      <c r="H115" s="1" t="s">
        <v>12</v>
      </c>
      <c r="I115" s="1" t="s">
        <v>11</v>
      </c>
      <c r="J115" t="s">
        <v>1264</v>
      </c>
    </row>
    <row r="116" spans="1:11" x14ac:dyDescent="0.45">
      <c r="A116" t="s">
        <v>683</v>
      </c>
      <c r="B116" t="s">
        <v>189</v>
      </c>
      <c r="C116">
        <v>0</v>
      </c>
      <c r="D116">
        <v>5</v>
      </c>
      <c r="E116" t="s">
        <v>174</v>
      </c>
      <c r="F116" s="1" t="s">
        <v>174</v>
      </c>
      <c r="G116" t="s">
        <v>174</v>
      </c>
      <c r="H116" s="1" t="s">
        <v>174</v>
      </c>
      <c r="I116" s="1" t="s">
        <v>174</v>
      </c>
      <c r="J116" t="s">
        <v>174</v>
      </c>
    </row>
    <row r="117" spans="1:11" x14ac:dyDescent="0.45">
      <c r="A117" t="s">
        <v>688</v>
      </c>
      <c r="B117" t="s">
        <v>200</v>
      </c>
      <c r="C117">
        <v>7</v>
      </c>
      <c r="D117">
        <v>3</v>
      </c>
      <c r="E117" t="s">
        <v>65</v>
      </c>
      <c r="F117" s="1" t="s">
        <v>0</v>
      </c>
      <c r="G117" t="s">
        <v>0</v>
      </c>
      <c r="H117" s="1" t="s">
        <v>0</v>
      </c>
      <c r="I117" s="1" t="s">
        <v>1</v>
      </c>
      <c r="J117">
        <f>SUM(D117/(C117+D117))</f>
        <v>0.3</v>
      </c>
    </row>
    <row r="118" spans="1:11" x14ac:dyDescent="0.45">
      <c r="A118" t="s">
        <v>19</v>
      </c>
      <c r="B118" t="s">
        <v>1357</v>
      </c>
      <c r="C118" t="s">
        <v>17</v>
      </c>
      <c r="D118" t="s">
        <v>16</v>
      </c>
      <c r="E118" t="s">
        <v>15</v>
      </c>
      <c r="F118" s="1" t="s">
        <v>14</v>
      </c>
      <c r="G118" t="s">
        <v>13</v>
      </c>
      <c r="H118" s="1" t="s">
        <v>12</v>
      </c>
      <c r="I118" s="1" t="s">
        <v>11</v>
      </c>
      <c r="J118" t="s">
        <v>1264</v>
      </c>
    </row>
    <row r="119" spans="1:11" x14ac:dyDescent="0.45">
      <c r="A119" t="s">
        <v>19</v>
      </c>
      <c r="B119" t="s">
        <v>1356</v>
      </c>
      <c r="C119" t="s">
        <v>17</v>
      </c>
      <c r="D119" t="s">
        <v>16</v>
      </c>
      <c r="E119" t="s">
        <v>15</v>
      </c>
      <c r="F119" s="1" t="s">
        <v>14</v>
      </c>
      <c r="G119" t="s">
        <v>13</v>
      </c>
      <c r="H119" s="1" t="s">
        <v>12</v>
      </c>
      <c r="I119" s="1" t="s">
        <v>11</v>
      </c>
      <c r="J119" t="s">
        <v>1264</v>
      </c>
    </row>
    <row r="120" spans="1:11" x14ac:dyDescent="0.45">
      <c r="A120" t="s">
        <v>1432</v>
      </c>
      <c r="B120" t="s">
        <v>21</v>
      </c>
      <c r="C120">
        <v>4</v>
      </c>
      <c r="D120">
        <v>2</v>
      </c>
      <c r="E120" t="s">
        <v>95</v>
      </c>
      <c r="F120" s="1" t="s">
        <v>0</v>
      </c>
      <c r="G120" t="s">
        <v>0</v>
      </c>
      <c r="H120" s="1" t="s">
        <v>0</v>
      </c>
      <c r="I120" s="1" t="s">
        <v>0</v>
      </c>
      <c r="J120">
        <f>SUM(D120/(C120+D120))</f>
        <v>0.33333333333333331</v>
      </c>
    </row>
    <row r="121" spans="1:11" x14ac:dyDescent="0.45">
      <c r="A121" t="s">
        <v>698</v>
      </c>
      <c r="B121" t="s">
        <v>89</v>
      </c>
      <c r="C121">
        <v>2</v>
      </c>
      <c r="D121">
        <v>2</v>
      </c>
      <c r="E121" t="s">
        <v>1349</v>
      </c>
      <c r="I121" s="1" t="s">
        <v>1</v>
      </c>
      <c r="J121">
        <f>SUM(D121/(C121+D121))</f>
        <v>0.5</v>
      </c>
    </row>
    <row r="122" spans="1:11" x14ac:dyDescent="0.45">
      <c r="A122" t="s">
        <v>19</v>
      </c>
      <c r="B122" t="s">
        <v>1355</v>
      </c>
      <c r="C122" t="s">
        <v>17</v>
      </c>
      <c r="D122" t="s">
        <v>16</v>
      </c>
      <c r="E122" t="s">
        <v>15</v>
      </c>
      <c r="F122" s="1" t="s">
        <v>14</v>
      </c>
      <c r="G122" t="s">
        <v>13</v>
      </c>
      <c r="H122" s="1" t="s">
        <v>12</v>
      </c>
      <c r="I122" s="1" t="s">
        <v>11</v>
      </c>
      <c r="J122" t="s">
        <v>1264</v>
      </c>
    </row>
    <row r="123" spans="1:11" x14ac:dyDescent="0.45">
      <c r="A123" t="s">
        <v>856</v>
      </c>
      <c r="B123" t="s">
        <v>36</v>
      </c>
      <c r="C123">
        <v>10</v>
      </c>
      <c r="D123">
        <v>3</v>
      </c>
      <c r="E123" t="s">
        <v>58</v>
      </c>
      <c r="F123" s="1" t="s">
        <v>1</v>
      </c>
      <c r="G123" t="s">
        <v>0</v>
      </c>
      <c r="H123" s="1" t="s">
        <v>1</v>
      </c>
      <c r="I123" s="1" t="s">
        <v>1</v>
      </c>
      <c r="J123">
        <f>SUM(D123/(C123+D123))</f>
        <v>0.23076923076923078</v>
      </c>
      <c r="K123" t="s">
        <v>1341</v>
      </c>
    </row>
    <row r="124" spans="1:11" x14ac:dyDescent="0.45">
      <c r="A124" t="s">
        <v>825</v>
      </c>
      <c r="B124" t="s">
        <v>48</v>
      </c>
      <c r="C124">
        <v>2</v>
      </c>
      <c r="D124">
        <v>2</v>
      </c>
      <c r="E124" t="s">
        <v>178</v>
      </c>
      <c r="F124" s="1" t="s">
        <v>1</v>
      </c>
      <c r="G124" t="s">
        <v>0</v>
      </c>
      <c r="H124" s="1" t="s">
        <v>1</v>
      </c>
      <c r="I124" s="1" t="s">
        <v>1</v>
      </c>
      <c r="J124">
        <f>SUM(D124/(C124+D124))</f>
        <v>0.5</v>
      </c>
      <c r="K124" t="s">
        <v>1337</v>
      </c>
    </row>
    <row r="125" spans="1:11" x14ac:dyDescent="0.45">
      <c r="A125" t="s">
        <v>19</v>
      </c>
      <c r="B125" t="s">
        <v>1354</v>
      </c>
      <c r="C125" t="s">
        <v>17</v>
      </c>
      <c r="D125" t="s">
        <v>16</v>
      </c>
      <c r="E125" t="s">
        <v>15</v>
      </c>
      <c r="F125" s="1" t="s">
        <v>14</v>
      </c>
      <c r="G125" t="s">
        <v>13</v>
      </c>
      <c r="H125" s="1" t="s">
        <v>12</v>
      </c>
      <c r="I125" s="1" t="s">
        <v>11</v>
      </c>
      <c r="J125" t="s">
        <v>1264</v>
      </c>
    </row>
    <row r="126" spans="1:11" x14ac:dyDescent="0.45">
      <c r="A126" t="s">
        <v>19</v>
      </c>
      <c r="B126" t="s">
        <v>1353</v>
      </c>
      <c r="C126" t="s">
        <v>17</v>
      </c>
      <c r="D126" t="s">
        <v>16</v>
      </c>
      <c r="E126" t="s">
        <v>15</v>
      </c>
      <c r="F126" s="1" t="s">
        <v>14</v>
      </c>
      <c r="G126" t="s">
        <v>13</v>
      </c>
      <c r="H126" s="1" t="s">
        <v>12</v>
      </c>
      <c r="I126" s="1" t="s">
        <v>11</v>
      </c>
      <c r="J126" t="s">
        <v>1264</v>
      </c>
    </row>
    <row r="127" spans="1:11" x14ac:dyDescent="0.45">
      <c r="A127" t="s">
        <v>688</v>
      </c>
      <c r="B127" t="s">
        <v>200</v>
      </c>
      <c r="C127">
        <v>6</v>
      </c>
      <c r="D127">
        <v>5</v>
      </c>
      <c r="E127" t="s">
        <v>65</v>
      </c>
      <c r="F127" s="1" t="s">
        <v>0</v>
      </c>
      <c r="G127" t="s">
        <v>0</v>
      </c>
      <c r="H127" s="1" t="s">
        <v>0</v>
      </c>
      <c r="I127" s="1" t="s">
        <v>1</v>
      </c>
      <c r="J127">
        <f>SUM(D127/(C127+D127))</f>
        <v>0.45454545454545453</v>
      </c>
    </row>
    <row r="128" spans="1:11" x14ac:dyDescent="0.45">
      <c r="A128" t="s">
        <v>687</v>
      </c>
      <c r="B128" t="s">
        <v>36</v>
      </c>
      <c r="C128">
        <v>2</v>
      </c>
      <c r="D128">
        <v>2</v>
      </c>
      <c r="E128" t="s">
        <v>188</v>
      </c>
      <c r="F128" s="1" t="s">
        <v>1</v>
      </c>
      <c r="G128" t="s">
        <v>0</v>
      </c>
      <c r="H128" s="1" t="s">
        <v>1</v>
      </c>
      <c r="I128" s="1" t="s">
        <v>1</v>
      </c>
      <c r="J128">
        <f>SUM(D128/(C128+D128))</f>
        <v>0.5</v>
      </c>
      <c r="K128" t="s">
        <v>1322</v>
      </c>
    </row>
    <row r="129" spans="1:11" x14ac:dyDescent="0.45">
      <c r="A129" t="s">
        <v>686</v>
      </c>
      <c r="B129" t="s">
        <v>31</v>
      </c>
      <c r="C129">
        <v>4</v>
      </c>
      <c r="D129">
        <v>6</v>
      </c>
      <c r="E129" t="s">
        <v>58</v>
      </c>
      <c r="F129" s="1" t="s">
        <v>1</v>
      </c>
      <c r="G129" t="s">
        <v>0</v>
      </c>
      <c r="H129" s="1" t="s">
        <v>1</v>
      </c>
      <c r="I129" s="1" t="s">
        <v>1</v>
      </c>
      <c r="J129">
        <f>SUM(D129/(C129+D129))</f>
        <v>0.6</v>
      </c>
      <c r="K129" t="s">
        <v>1318</v>
      </c>
    </row>
    <row r="130" spans="1:11" x14ac:dyDescent="0.45">
      <c r="A130" t="s">
        <v>19</v>
      </c>
      <c r="B130" t="s">
        <v>1351</v>
      </c>
      <c r="C130" t="s">
        <v>17</v>
      </c>
      <c r="D130" t="s">
        <v>16</v>
      </c>
      <c r="E130" t="s">
        <v>15</v>
      </c>
      <c r="F130" s="1" t="s">
        <v>14</v>
      </c>
      <c r="G130" t="s">
        <v>13</v>
      </c>
      <c r="H130" s="1" t="s">
        <v>12</v>
      </c>
      <c r="I130" s="1" t="s">
        <v>11</v>
      </c>
      <c r="J130" t="s">
        <v>1264</v>
      </c>
    </row>
    <row r="131" spans="1:11" x14ac:dyDescent="0.45">
      <c r="A131" t="s">
        <v>19</v>
      </c>
      <c r="B131" t="s">
        <v>1350</v>
      </c>
      <c r="C131" t="s">
        <v>17</v>
      </c>
      <c r="D131" t="s">
        <v>16</v>
      </c>
      <c r="E131" t="s">
        <v>15</v>
      </c>
      <c r="F131" s="1" t="s">
        <v>14</v>
      </c>
      <c r="G131" t="s">
        <v>13</v>
      </c>
      <c r="H131" s="1" t="s">
        <v>12</v>
      </c>
      <c r="I131" s="1" t="s">
        <v>11</v>
      </c>
      <c r="J131" t="s">
        <v>1264</v>
      </c>
    </row>
    <row r="132" spans="1:11" x14ac:dyDescent="0.45">
      <c r="A132" t="s">
        <v>683</v>
      </c>
      <c r="B132" t="s">
        <v>72</v>
      </c>
      <c r="C132">
        <v>4</v>
      </c>
      <c r="D132">
        <v>3</v>
      </c>
      <c r="E132" t="s">
        <v>178</v>
      </c>
      <c r="F132" s="1" t="s">
        <v>1</v>
      </c>
      <c r="G132" t="s">
        <v>0</v>
      </c>
      <c r="H132" s="1" t="s">
        <v>1</v>
      </c>
      <c r="I132" s="1" t="s">
        <v>1</v>
      </c>
      <c r="J132">
        <f>SUM(D132/(C132+D132))</f>
        <v>0.42857142857142855</v>
      </c>
      <c r="K132" t="s">
        <v>1431</v>
      </c>
    </row>
    <row r="133" spans="1:11" x14ac:dyDescent="0.45">
      <c r="A133" t="s">
        <v>688</v>
      </c>
      <c r="B133" t="s">
        <v>200</v>
      </c>
      <c r="C133">
        <v>4</v>
      </c>
      <c r="D133">
        <v>4</v>
      </c>
      <c r="E133" t="s">
        <v>65</v>
      </c>
      <c r="F133" s="1" t="s">
        <v>0</v>
      </c>
      <c r="G133" t="s">
        <v>0</v>
      </c>
      <c r="H133" s="1" t="s">
        <v>0</v>
      </c>
      <c r="I133" s="1" t="s">
        <v>1</v>
      </c>
      <c r="J133">
        <f>SUM(D133/(C133+D133))</f>
        <v>0.5</v>
      </c>
    </row>
    <row r="134" spans="1:11" x14ac:dyDescent="0.45">
      <c r="A134" t="s">
        <v>1430</v>
      </c>
      <c r="B134" t="s">
        <v>48</v>
      </c>
      <c r="C134">
        <v>1</v>
      </c>
      <c r="D134">
        <v>1</v>
      </c>
      <c r="E134" t="s">
        <v>77</v>
      </c>
      <c r="F134" s="1" t="s">
        <v>0</v>
      </c>
      <c r="G134" t="s">
        <v>0</v>
      </c>
      <c r="H134" s="1" t="s">
        <v>0</v>
      </c>
      <c r="I134" s="1" t="s">
        <v>0</v>
      </c>
      <c r="J134">
        <f>SUM(D134/(C134+D134))</f>
        <v>0.5</v>
      </c>
    </row>
    <row r="135" spans="1:11" x14ac:dyDescent="0.45">
      <c r="A135" t="s">
        <v>670</v>
      </c>
      <c r="B135" t="s">
        <v>342</v>
      </c>
      <c r="C135">
        <v>1</v>
      </c>
      <c r="D135">
        <v>3</v>
      </c>
      <c r="E135" t="s">
        <v>174</v>
      </c>
      <c r="F135" s="1" t="s">
        <v>174</v>
      </c>
      <c r="G135" t="s">
        <v>174</v>
      </c>
      <c r="H135" s="1" t="s">
        <v>174</v>
      </c>
      <c r="I135" s="1" t="s">
        <v>174</v>
      </c>
      <c r="J135" t="s">
        <v>174</v>
      </c>
    </row>
    <row r="136" spans="1:11" x14ac:dyDescent="0.45">
      <c r="A136" t="s">
        <v>19</v>
      </c>
      <c r="B136" t="s">
        <v>1348</v>
      </c>
      <c r="C136" t="s">
        <v>17</v>
      </c>
      <c r="D136" t="s">
        <v>16</v>
      </c>
      <c r="E136" t="s">
        <v>15</v>
      </c>
      <c r="F136" s="1" t="s">
        <v>14</v>
      </c>
      <c r="G136" t="s">
        <v>13</v>
      </c>
      <c r="H136" s="1" t="s">
        <v>12</v>
      </c>
      <c r="I136" s="1" t="s">
        <v>11</v>
      </c>
      <c r="J136" t="s">
        <v>1264</v>
      </c>
    </row>
    <row r="137" spans="1:11" x14ac:dyDescent="0.45">
      <c r="A137" t="s">
        <v>19</v>
      </c>
      <c r="B137" t="s">
        <v>1346</v>
      </c>
      <c r="C137" t="s">
        <v>17</v>
      </c>
      <c r="D137" t="s">
        <v>16</v>
      </c>
      <c r="E137" t="s">
        <v>15</v>
      </c>
      <c r="F137" s="1" t="s">
        <v>14</v>
      </c>
      <c r="G137" t="s">
        <v>13</v>
      </c>
      <c r="H137" s="1" t="s">
        <v>12</v>
      </c>
      <c r="I137" s="1" t="s">
        <v>11</v>
      </c>
      <c r="J137" t="s">
        <v>1264</v>
      </c>
    </row>
    <row r="138" spans="1:11" x14ac:dyDescent="0.45">
      <c r="A138" t="s">
        <v>688</v>
      </c>
      <c r="B138" t="s">
        <v>342</v>
      </c>
      <c r="C138">
        <v>0</v>
      </c>
      <c r="D138">
        <v>2</v>
      </c>
      <c r="E138" t="s">
        <v>174</v>
      </c>
      <c r="F138" s="1" t="s">
        <v>174</v>
      </c>
      <c r="G138" t="s">
        <v>174</v>
      </c>
      <c r="H138" s="1" t="s">
        <v>174</v>
      </c>
      <c r="I138" s="1" t="s">
        <v>174</v>
      </c>
      <c r="J138" t="s">
        <v>174</v>
      </c>
    </row>
    <row r="139" spans="1:11" x14ac:dyDescent="0.45">
      <c r="A139" t="s">
        <v>687</v>
      </c>
      <c r="B139" t="s">
        <v>36</v>
      </c>
      <c r="C139">
        <v>2</v>
      </c>
      <c r="D139">
        <v>2</v>
      </c>
      <c r="E139" t="s">
        <v>188</v>
      </c>
      <c r="F139" s="1" t="s">
        <v>1</v>
      </c>
      <c r="G139" t="s">
        <v>0</v>
      </c>
      <c r="H139" s="1" t="s">
        <v>1</v>
      </c>
      <c r="I139" s="1" t="s">
        <v>1</v>
      </c>
      <c r="J139">
        <f>SUM(D139/(C139+D139))</f>
        <v>0.5</v>
      </c>
      <c r="K139" t="s">
        <v>1322</v>
      </c>
    </row>
    <row r="140" spans="1:11" x14ac:dyDescent="0.45">
      <c r="A140" t="s">
        <v>686</v>
      </c>
      <c r="B140" t="s">
        <v>31</v>
      </c>
      <c r="C140">
        <v>2</v>
      </c>
      <c r="D140">
        <v>2</v>
      </c>
      <c r="E140" t="s">
        <v>58</v>
      </c>
      <c r="F140" s="1" t="s">
        <v>1</v>
      </c>
      <c r="G140" t="s">
        <v>0</v>
      </c>
      <c r="H140" s="1" t="s">
        <v>1</v>
      </c>
      <c r="I140" s="1" t="s">
        <v>1</v>
      </c>
      <c r="J140">
        <f>SUM(D140/(C140+D140))</f>
        <v>0.5</v>
      </c>
      <c r="K140" t="s">
        <v>1318</v>
      </c>
    </row>
    <row r="141" spans="1:11" x14ac:dyDescent="0.45">
      <c r="A141" t="s">
        <v>19</v>
      </c>
      <c r="B141" t="s">
        <v>1345</v>
      </c>
      <c r="C141" t="s">
        <v>17</v>
      </c>
      <c r="D141" t="s">
        <v>16</v>
      </c>
      <c r="E141" t="s">
        <v>15</v>
      </c>
      <c r="F141" s="1" t="s">
        <v>14</v>
      </c>
      <c r="G141" t="s">
        <v>13</v>
      </c>
      <c r="H141" s="1" t="s">
        <v>12</v>
      </c>
      <c r="I141" s="1" t="s">
        <v>11</v>
      </c>
      <c r="J141" t="s">
        <v>1264</v>
      </c>
    </row>
    <row r="142" spans="1:11" x14ac:dyDescent="0.45">
      <c r="A142" t="s">
        <v>1429</v>
      </c>
      <c r="B142" t="s">
        <v>44</v>
      </c>
      <c r="C142">
        <v>4</v>
      </c>
      <c r="D142">
        <v>2</v>
      </c>
      <c r="E142" t="s">
        <v>111</v>
      </c>
      <c r="F142" s="1" t="s">
        <v>1</v>
      </c>
      <c r="G142" t="s">
        <v>0</v>
      </c>
      <c r="H142" s="1" t="s">
        <v>1</v>
      </c>
      <c r="I142" s="1" t="s">
        <v>0</v>
      </c>
      <c r="J142">
        <f>SUM(D142/(C142+D142))</f>
        <v>0.33333333333333331</v>
      </c>
    </row>
  </sheetData>
  <conditionalFormatting sqref="F1:G6 F8:G9">
    <cfRule type="cellIs" dxfId="663" priority="396" operator="equal">
      <formula>"Y"</formula>
    </cfRule>
    <cfRule type="cellIs" dxfId="662" priority="397" operator="equal">
      <formula>"N"</formula>
    </cfRule>
  </conditionalFormatting>
  <conditionalFormatting sqref="F1:G6 F8:G11 F13:G14 F17:G17 F24:G44 F46:G61 F63:G66 F69:G77 F79:G95 F98:G108 F110:G110 F131:G141 F143:G159 F161:G161 F164:G164 F166:G166 F168:G175 F177:G188 F190:G207 F209:G225 F229:G1048576 F112:G129">
    <cfRule type="cellIs" dxfId="661" priority="394" operator="equal">
      <formula>"Y"</formula>
    </cfRule>
    <cfRule type="cellIs" dxfId="660" priority="395" operator="equal">
      <formula>"N"</formula>
    </cfRule>
  </conditionalFormatting>
  <conditionalFormatting sqref="F7:G7">
    <cfRule type="cellIs" dxfId="659" priority="392" operator="equal">
      <formula>"Y"</formula>
    </cfRule>
    <cfRule type="cellIs" dxfId="658" priority="393" operator="equal">
      <formula>"N"</formula>
    </cfRule>
  </conditionalFormatting>
  <conditionalFormatting sqref="F7:G7">
    <cfRule type="cellIs" dxfId="657" priority="390" operator="equal">
      <formula>"Y"</formula>
    </cfRule>
    <cfRule type="cellIs" dxfId="656" priority="391" operator="equal">
      <formula>"N"</formula>
    </cfRule>
  </conditionalFormatting>
  <conditionalFormatting sqref="F12:G12">
    <cfRule type="cellIs" dxfId="655" priority="388" operator="equal">
      <formula>"Y"</formula>
    </cfRule>
    <cfRule type="cellIs" dxfId="654" priority="389" operator="equal">
      <formula>"N"</formula>
    </cfRule>
  </conditionalFormatting>
  <conditionalFormatting sqref="F12:G12">
    <cfRule type="cellIs" dxfId="653" priority="386" operator="equal">
      <formula>"Y"</formula>
    </cfRule>
    <cfRule type="cellIs" dxfId="652" priority="387" operator="equal">
      <formula>"N"</formula>
    </cfRule>
  </conditionalFormatting>
  <conditionalFormatting sqref="F15:G15">
    <cfRule type="cellIs" dxfId="651" priority="384" operator="equal">
      <formula>"Y"</formula>
    </cfRule>
    <cfRule type="cellIs" dxfId="650" priority="385" operator="equal">
      <formula>"N"</formula>
    </cfRule>
  </conditionalFormatting>
  <conditionalFormatting sqref="F15:G15">
    <cfRule type="cellIs" dxfId="649" priority="382" operator="equal">
      <formula>"Y"</formula>
    </cfRule>
    <cfRule type="cellIs" dxfId="648" priority="383" operator="equal">
      <formula>"N"</formula>
    </cfRule>
  </conditionalFormatting>
  <conditionalFormatting sqref="F16:G16">
    <cfRule type="cellIs" dxfId="647" priority="380" operator="equal">
      <formula>"Y"</formula>
    </cfRule>
    <cfRule type="cellIs" dxfId="646" priority="381" operator="equal">
      <formula>"N"</formula>
    </cfRule>
  </conditionalFormatting>
  <conditionalFormatting sqref="F16:G16">
    <cfRule type="cellIs" dxfId="645" priority="378" operator="equal">
      <formula>"Y"</formula>
    </cfRule>
    <cfRule type="cellIs" dxfId="644" priority="379" operator="equal">
      <formula>"N"</formula>
    </cfRule>
  </conditionalFormatting>
  <conditionalFormatting sqref="F18:G18">
    <cfRule type="cellIs" dxfId="643" priority="376" operator="equal">
      <formula>"Y"</formula>
    </cfRule>
    <cfRule type="cellIs" dxfId="642" priority="377" operator="equal">
      <formula>"N"</formula>
    </cfRule>
  </conditionalFormatting>
  <conditionalFormatting sqref="F18:G18">
    <cfRule type="cellIs" dxfId="641" priority="374" operator="equal">
      <formula>"Y"</formula>
    </cfRule>
    <cfRule type="cellIs" dxfId="640" priority="375" operator="equal">
      <formula>"N"</formula>
    </cfRule>
  </conditionalFormatting>
  <conditionalFormatting sqref="F19:G19">
    <cfRule type="cellIs" dxfId="639" priority="372" operator="equal">
      <formula>"Y"</formula>
    </cfRule>
    <cfRule type="cellIs" dxfId="638" priority="373" operator="equal">
      <formula>"N"</formula>
    </cfRule>
  </conditionalFormatting>
  <conditionalFormatting sqref="F19:G19">
    <cfRule type="cellIs" dxfId="637" priority="370" operator="equal">
      <formula>"Y"</formula>
    </cfRule>
    <cfRule type="cellIs" dxfId="636" priority="371" operator="equal">
      <formula>"N"</formula>
    </cfRule>
  </conditionalFormatting>
  <conditionalFormatting sqref="F20:G20">
    <cfRule type="cellIs" dxfId="635" priority="368" operator="equal">
      <formula>"Y"</formula>
    </cfRule>
    <cfRule type="cellIs" dxfId="634" priority="369" operator="equal">
      <formula>"N"</formula>
    </cfRule>
  </conditionalFormatting>
  <conditionalFormatting sqref="F20:G20">
    <cfRule type="cellIs" dxfId="633" priority="366" operator="equal">
      <formula>"Y"</formula>
    </cfRule>
    <cfRule type="cellIs" dxfId="632" priority="367" operator="equal">
      <formula>"N"</formula>
    </cfRule>
  </conditionalFormatting>
  <conditionalFormatting sqref="F21:G21">
    <cfRule type="cellIs" dxfId="631" priority="364" operator="equal">
      <formula>"Y"</formula>
    </cfRule>
    <cfRule type="cellIs" dxfId="630" priority="365" operator="equal">
      <formula>"N"</formula>
    </cfRule>
  </conditionalFormatting>
  <conditionalFormatting sqref="F21:G21">
    <cfRule type="cellIs" dxfId="629" priority="362" operator="equal">
      <formula>"Y"</formula>
    </cfRule>
    <cfRule type="cellIs" dxfId="628" priority="363" operator="equal">
      <formula>"N"</formula>
    </cfRule>
  </conditionalFormatting>
  <conditionalFormatting sqref="F22:G22">
    <cfRule type="cellIs" dxfId="627" priority="360" operator="equal">
      <formula>"Y"</formula>
    </cfRule>
    <cfRule type="cellIs" dxfId="626" priority="361" operator="equal">
      <formula>"N"</formula>
    </cfRule>
  </conditionalFormatting>
  <conditionalFormatting sqref="F22:G22">
    <cfRule type="cellIs" dxfId="625" priority="358" operator="equal">
      <formula>"Y"</formula>
    </cfRule>
    <cfRule type="cellIs" dxfId="624" priority="359" operator="equal">
      <formula>"N"</formula>
    </cfRule>
  </conditionalFormatting>
  <conditionalFormatting sqref="F23:G23">
    <cfRule type="cellIs" dxfId="623" priority="356" operator="equal">
      <formula>"Y"</formula>
    </cfRule>
    <cfRule type="cellIs" dxfId="622" priority="357" operator="equal">
      <formula>"N"</formula>
    </cfRule>
  </conditionalFormatting>
  <conditionalFormatting sqref="F23:G23">
    <cfRule type="cellIs" dxfId="621" priority="354" operator="equal">
      <formula>"Y"</formula>
    </cfRule>
    <cfRule type="cellIs" dxfId="620" priority="355" operator="equal">
      <formula>"N"</formula>
    </cfRule>
  </conditionalFormatting>
  <conditionalFormatting sqref="F45:G45">
    <cfRule type="cellIs" dxfId="619" priority="352" operator="equal">
      <formula>"Y"</formula>
    </cfRule>
    <cfRule type="cellIs" dxfId="618" priority="353" operator="equal">
      <formula>"N"</formula>
    </cfRule>
  </conditionalFormatting>
  <conditionalFormatting sqref="F45:G45">
    <cfRule type="cellIs" dxfId="617" priority="350" operator="equal">
      <formula>"Y"</formula>
    </cfRule>
    <cfRule type="cellIs" dxfId="616" priority="351" operator="equal">
      <formula>"N"</formula>
    </cfRule>
  </conditionalFormatting>
  <conditionalFormatting sqref="F62:G62">
    <cfRule type="cellIs" dxfId="615" priority="348" operator="equal">
      <formula>"Y"</formula>
    </cfRule>
    <cfRule type="cellIs" dxfId="614" priority="349" operator="equal">
      <formula>"N"</formula>
    </cfRule>
  </conditionalFormatting>
  <conditionalFormatting sqref="F62:G62">
    <cfRule type="cellIs" dxfId="613" priority="346" operator="equal">
      <formula>"Y"</formula>
    </cfRule>
    <cfRule type="cellIs" dxfId="612" priority="347" operator="equal">
      <formula>"N"</formula>
    </cfRule>
  </conditionalFormatting>
  <conditionalFormatting sqref="F67:G67">
    <cfRule type="cellIs" dxfId="611" priority="344" operator="equal">
      <formula>"Y"</formula>
    </cfRule>
    <cfRule type="cellIs" dxfId="610" priority="345" operator="equal">
      <formula>"N"</formula>
    </cfRule>
  </conditionalFormatting>
  <conditionalFormatting sqref="F67:G67">
    <cfRule type="cellIs" dxfId="609" priority="342" operator="equal">
      <formula>"Y"</formula>
    </cfRule>
    <cfRule type="cellIs" dxfId="608" priority="343" operator="equal">
      <formula>"N"</formula>
    </cfRule>
  </conditionalFormatting>
  <conditionalFormatting sqref="F68:G68">
    <cfRule type="cellIs" dxfId="607" priority="340" operator="equal">
      <formula>"Y"</formula>
    </cfRule>
    <cfRule type="cellIs" dxfId="606" priority="341" operator="equal">
      <formula>"N"</formula>
    </cfRule>
  </conditionalFormatting>
  <conditionalFormatting sqref="F68:G68">
    <cfRule type="cellIs" dxfId="605" priority="338" operator="equal">
      <formula>"Y"</formula>
    </cfRule>
    <cfRule type="cellIs" dxfId="604" priority="339" operator="equal">
      <formula>"N"</formula>
    </cfRule>
  </conditionalFormatting>
  <conditionalFormatting sqref="F78:G78">
    <cfRule type="cellIs" dxfId="603" priority="336" operator="equal">
      <formula>"Y"</formula>
    </cfRule>
    <cfRule type="cellIs" dxfId="602" priority="337" operator="equal">
      <formula>"N"</formula>
    </cfRule>
  </conditionalFormatting>
  <conditionalFormatting sqref="F78:G78">
    <cfRule type="cellIs" dxfId="601" priority="334" operator="equal">
      <formula>"Y"</formula>
    </cfRule>
    <cfRule type="cellIs" dxfId="600" priority="335" operator="equal">
      <formula>"N"</formula>
    </cfRule>
  </conditionalFormatting>
  <conditionalFormatting sqref="F96:G96">
    <cfRule type="cellIs" dxfId="599" priority="332" operator="equal">
      <formula>"Y"</formula>
    </cfRule>
    <cfRule type="cellIs" dxfId="598" priority="333" operator="equal">
      <formula>"N"</formula>
    </cfRule>
  </conditionalFormatting>
  <conditionalFormatting sqref="F96:G96">
    <cfRule type="cellIs" dxfId="597" priority="330" operator="equal">
      <formula>"Y"</formula>
    </cfRule>
    <cfRule type="cellIs" dxfId="596" priority="331" operator="equal">
      <formula>"N"</formula>
    </cfRule>
  </conditionalFormatting>
  <conditionalFormatting sqref="F97:G97">
    <cfRule type="cellIs" dxfId="595" priority="328" operator="equal">
      <formula>"Y"</formula>
    </cfRule>
    <cfRule type="cellIs" dxfId="594" priority="329" operator="equal">
      <formula>"N"</formula>
    </cfRule>
  </conditionalFormatting>
  <conditionalFormatting sqref="F97:G97">
    <cfRule type="cellIs" dxfId="593" priority="326" operator="equal">
      <formula>"Y"</formula>
    </cfRule>
    <cfRule type="cellIs" dxfId="592" priority="327" operator="equal">
      <formula>"N"</formula>
    </cfRule>
  </conditionalFormatting>
  <conditionalFormatting sqref="F109:G109">
    <cfRule type="cellIs" dxfId="591" priority="324" operator="equal">
      <formula>"Y"</formula>
    </cfRule>
    <cfRule type="cellIs" dxfId="590" priority="325" operator="equal">
      <formula>"N"</formula>
    </cfRule>
  </conditionalFormatting>
  <conditionalFormatting sqref="F109:G109">
    <cfRule type="cellIs" dxfId="589" priority="322" operator="equal">
      <formula>"Y"</formula>
    </cfRule>
    <cfRule type="cellIs" dxfId="588" priority="323" operator="equal">
      <formula>"N"</formula>
    </cfRule>
  </conditionalFormatting>
  <conditionalFormatting sqref="F130:G130">
    <cfRule type="cellIs" dxfId="587" priority="320" operator="equal">
      <formula>"Y"</formula>
    </cfRule>
    <cfRule type="cellIs" dxfId="586" priority="321" operator="equal">
      <formula>"N"</formula>
    </cfRule>
  </conditionalFormatting>
  <conditionalFormatting sqref="F130:G130">
    <cfRule type="cellIs" dxfId="585" priority="318" operator="equal">
      <formula>"Y"</formula>
    </cfRule>
    <cfRule type="cellIs" dxfId="584" priority="319" operator="equal">
      <formula>"N"</formula>
    </cfRule>
  </conditionalFormatting>
  <conditionalFormatting sqref="F142:G142">
    <cfRule type="cellIs" dxfId="583" priority="316" operator="equal">
      <formula>"Y"</formula>
    </cfRule>
    <cfRule type="cellIs" dxfId="582" priority="317" operator="equal">
      <formula>"N"</formula>
    </cfRule>
  </conditionalFormatting>
  <conditionalFormatting sqref="F142:G142">
    <cfRule type="cellIs" dxfId="581" priority="314" operator="equal">
      <formula>"Y"</formula>
    </cfRule>
    <cfRule type="cellIs" dxfId="580" priority="315" operator="equal">
      <formula>"N"</formula>
    </cfRule>
  </conditionalFormatting>
  <conditionalFormatting sqref="F160:G160">
    <cfRule type="cellIs" dxfId="579" priority="312" operator="equal">
      <formula>"Y"</formula>
    </cfRule>
    <cfRule type="cellIs" dxfId="578" priority="313" operator="equal">
      <formula>"N"</formula>
    </cfRule>
  </conditionalFormatting>
  <conditionalFormatting sqref="F160:G160">
    <cfRule type="cellIs" dxfId="577" priority="310" operator="equal">
      <formula>"Y"</formula>
    </cfRule>
    <cfRule type="cellIs" dxfId="576" priority="311" operator="equal">
      <formula>"N"</formula>
    </cfRule>
  </conditionalFormatting>
  <conditionalFormatting sqref="F162:G162">
    <cfRule type="cellIs" dxfId="575" priority="308" operator="equal">
      <formula>"Y"</formula>
    </cfRule>
    <cfRule type="cellIs" dxfId="574" priority="309" operator="equal">
      <formula>"N"</formula>
    </cfRule>
  </conditionalFormatting>
  <conditionalFormatting sqref="F162:G162">
    <cfRule type="cellIs" dxfId="573" priority="306" operator="equal">
      <formula>"Y"</formula>
    </cfRule>
    <cfRule type="cellIs" dxfId="572" priority="307" operator="equal">
      <formula>"N"</formula>
    </cfRule>
  </conditionalFormatting>
  <conditionalFormatting sqref="F163:G163">
    <cfRule type="cellIs" dxfId="571" priority="304" operator="equal">
      <formula>"Y"</formula>
    </cfRule>
    <cfRule type="cellIs" dxfId="570" priority="305" operator="equal">
      <formula>"N"</formula>
    </cfRule>
  </conditionalFormatting>
  <conditionalFormatting sqref="F163:G163">
    <cfRule type="cellIs" dxfId="569" priority="302" operator="equal">
      <formula>"Y"</formula>
    </cfRule>
    <cfRule type="cellIs" dxfId="568" priority="303" operator="equal">
      <formula>"N"</formula>
    </cfRule>
  </conditionalFormatting>
  <conditionalFormatting sqref="F165:G165">
    <cfRule type="cellIs" dxfId="567" priority="300" operator="equal">
      <formula>"Y"</formula>
    </cfRule>
    <cfRule type="cellIs" dxfId="566" priority="301" operator="equal">
      <formula>"N"</formula>
    </cfRule>
  </conditionalFormatting>
  <conditionalFormatting sqref="F165:G165">
    <cfRule type="cellIs" dxfId="565" priority="298" operator="equal">
      <formula>"Y"</formula>
    </cfRule>
    <cfRule type="cellIs" dxfId="564" priority="299" operator="equal">
      <formula>"N"</formula>
    </cfRule>
  </conditionalFormatting>
  <conditionalFormatting sqref="F167:G167">
    <cfRule type="cellIs" dxfId="563" priority="296" operator="equal">
      <formula>"Y"</formula>
    </cfRule>
    <cfRule type="cellIs" dxfId="562" priority="297" operator="equal">
      <formula>"N"</formula>
    </cfRule>
  </conditionalFormatting>
  <conditionalFormatting sqref="F167:G167">
    <cfRule type="cellIs" dxfId="561" priority="294" operator="equal">
      <formula>"Y"</formula>
    </cfRule>
    <cfRule type="cellIs" dxfId="560" priority="295" operator="equal">
      <formula>"N"</formula>
    </cfRule>
  </conditionalFormatting>
  <conditionalFormatting sqref="F176:G176">
    <cfRule type="cellIs" dxfId="559" priority="292" operator="equal">
      <formula>"Y"</formula>
    </cfRule>
    <cfRule type="cellIs" dxfId="558" priority="293" operator="equal">
      <formula>"N"</formula>
    </cfRule>
  </conditionalFormatting>
  <conditionalFormatting sqref="F176:G176">
    <cfRule type="cellIs" dxfId="557" priority="290" operator="equal">
      <formula>"Y"</formula>
    </cfRule>
    <cfRule type="cellIs" dxfId="556" priority="291" operator="equal">
      <formula>"N"</formula>
    </cfRule>
  </conditionalFormatting>
  <conditionalFormatting sqref="F189:G189">
    <cfRule type="cellIs" dxfId="555" priority="288" operator="equal">
      <formula>"Y"</formula>
    </cfRule>
    <cfRule type="cellIs" dxfId="554" priority="289" operator="equal">
      <formula>"N"</formula>
    </cfRule>
  </conditionalFormatting>
  <conditionalFormatting sqref="F189:G189">
    <cfRule type="cellIs" dxfId="553" priority="286" operator="equal">
      <formula>"Y"</formula>
    </cfRule>
    <cfRule type="cellIs" dxfId="552" priority="287" operator="equal">
      <formula>"N"</formula>
    </cfRule>
  </conditionalFormatting>
  <conditionalFormatting sqref="F208:G208">
    <cfRule type="cellIs" dxfId="551" priority="284" operator="equal">
      <formula>"Y"</formula>
    </cfRule>
    <cfRule type="cellIs" dxfId="550" priority="285" operator="equal">
      <formula>"N"</formula>
    </cfRule>
  </conditionalFormatting>
  <conditionalFormatting sqref="F208:G208">
    <cfRule type="cellIs" dxfId="549" priority="282" operator="equal">
      <formula>"Y"</formula>
    </cfRule>
    <cfRule type="cellIs" dxfId="548" priority="283" operator="equal">
      <formula>"N"</formula>
    </cfRule>
  </conditionalFormatting>
  <conditionalFormatting sqref="F226:G226">
    <cfRule type="cellIs" dxfId="547" priority="280" operator="equal">
      <formula>"Y"</formula>
    </cfRule>
    <cfRule type="cellIs" dxfId="546" priority="281" operator="equal">
      <formula>"N"</formula>
    </cfRule>
  </conditionalFormatting>
  <conditionalFormatting sqref="F226:G226">
    <cfRule type="cellIs" dxfId="545" priority="278" operator="equal">
      <formula>"Y"</formula>
    </cfRule>
    <cfRule type="cellIs" dxfId="544" priority="279" operator="equal">
      <formula>"N"</formula>
    </cfRule>
  </conditionalFormatting>
  <conditionalFormatting sqref="F227:G227">
    <cfRule type="cellIs" dxfId="543" priority="276" operator="equal">
      <formula>"Y"</formula>
    </cfRule>
    <cfRule type="cellIs" dxfId="542" priority="277" operator="equal">
      <formula>"N"</formula>
    </cfRule>
  </conditionalFormatting>
  <conditionalFormatting sqref="F227:G227">
    <cfRule type="cellIs" dxfId="541" priority="274" operator="equal">
      <formula>"Y"</formula>
    </cfRule>
    <cfRule type="cellIs" dxfId="540" priority="275" operator="equal">
      <formula>"N"</formula>
    </cfRule>
  </conditionalFormatting>
  <conditionalFormatting sqref="F228:G228">
    <cfRule type="cellIs" dxfId="539" priority="272" operator="equal">
      <formula>"Y"</formula>
    </cfRule>
    <cfRule type="cellIs" dxfId="538" priority="273" operator="equal">
      <formula>"N"</formula>
    </cfRule>
  </conditionalFormatting>
  <conditionalFormatting sqref="F228:G228">
    <cfRule type="cellIs" dxfId="537" priority="270" operator="equal">
      <formula>"Y"</formula>
    </cfRule>
    <cfRule type="cellIs" dxfId="536" priority="271" operator="equal">
      <formula>"N"</formula>
    </cfRule>
  </conditionalFormatting>
  <conditionalFormatting sqref="F111:G111">
    <cfRule type="cellIs" dxfId="535" priority="268" operator="equal">
      <formula>"Y"</formula>
    </cfRule>
    <cfRule type="cellIs" dxfId="534" priority="269" operator="equal">
      <formula>"N"</formula>
    </cfRule>
  </conditionalFormatting>
  <conditionalFormatting sqref="F111:G111">
    <cfRule type="cellIs" dxfId="533" priority="266" operator="equal">
      <formula>"Y"</formula>
    </cfRule>
    <cfRule type="cellIs" dxfId="532" priority="267" operator="equal">
      <formula>"N"</formula>
    </cfRule>
  </conditionalFormatting>
  <conditionalFormatting sqref="H1:H6 H8:H9">
    <cfRule type="cellIs" dxfId="531" priority="264" operator="equal">
      <formula>"Y"</formula>
    </cfRule>
    <cfRule type="cellIs" dxfId="530" priority="265" operator="equal">
      <formula>"N"</formula>
    </cfRule>
  </conditionalFormatting>
  <conditionalFormatting sqref="H1:H6 H8:H11 H13:H14 H17 H24:H44 H46:H61 H63:H66 H69:H77 H79:H95 H98:H108 H110 H131:H141 H143:H159 H161 H164 H166 H168:H175 H177:H188 H190:H207 H209:H225 H229:H1048576 H112:H129">
    <cfRule type="cellIs" dxfId="529" priority="262" operator="equal">
      <formula>"Y"</formula>
    </cfRule>
    <cfRule type="cellIs" dxfId="528" priority="263" operator="equal">
      <formula>"N"</formula>
    </cfRule>
  </conditionalFormatting>
  <conditionalFormatting sqref="H7">
    <cfRule type="cellIs" dxfId="527" priority="260" operator="equal">
      <formula>"Y"</formula>
    </cfRule>
    <cfRule type="cellIs" dxfId="526" priority="261" operator="equal">
      <formula>"N"</formula>
    </cfRule>
  </conditionalFormatting>
  <conditionalFormatting sqref="H7">
    <cfRule type="cellIs" dxfId="525" priority="258" operator="equal">
      <formula>"Y"</formula>
    </cfRule>
    <cfRule type="cellIs" dxfId="524" priority="259" operator="equal">
      <formula>"N"</formula>
    </cfRule>
  </conditionalFormatting>
  <conditionalFormatting sqref="H12">
    <cfRule type="cellIs" dxfId="523" priority="256" operator="equal">
      <formula>"Y"</formula>
    </cfRule>
    <cfRule type="cellIs" dxfId="522" priority="257" operator="equal">
      <formula>"N"</formula>
    </cfRule>
  </conditionalFormatting>
  <conditionalFormatting sqref="H12">
    <cfRule type="cellIs" dxfId="521" priority="254" operator="equal">
      <formula>"Y"</formula>
    </cfRule>
    <cfRule type="cellIs" dxfId="520" priority="255" operator="equal">
      <formula>"N"</formula>
    </cfRule>
  </conditionalFormatting>
  <conditionalFormatting sqref="H15">
    <cfRule type="cellIs" dxfId="519" priority="252" operator="equal">
      <formula>"Y"</formula>
    </cfRule>
    <cfRule type="cellIs" dxfId="518" priority="253" operator="equal">
      <formula>"N"</formula>
    </cfRule>
  </conditionalFormatting>
  <conditionalFormatting sqref="H15">
    <cfRule type="cellIs" dxfId="517" priority="250" operator="equal">
      <formula>"Y"</formula>
    </cfRule>
    <cfRule type="cellIs" dxfId="516" priority="251" operator="equal">
      <formula>"N"</formula>
    </cfRule>
  </conditionalFormatting>
  <conditionalFormatting sqref="H16">
    <cfRule type="cellIs" dxfId="515" priority="248" operator="equal">
      <formula>"Y"</formula>
    </cfRule>
    <cfRule type="cellIs" dxfId="514" priority="249" operator="equal">
      <formula>"N"</formula>
    </cfRule>
  </conditionalFormatting>
  <conditionalFormatting sqref="H16">
    <cfRule type="cellIs" dxfId="513" priority="246" operator="equal">
      <formula>"Y"</formula>
    </cfRule>
    <cfRule type="cellIs" dxfId="512" priority="247" operator="equal">
      <formula>"N"</formula>
    </cfRule>
  </conditionalFormatting>
  <conditionalFormatting sqref="H18">
    <cfRule type="cellIs" dxfId="511" priority="244" operator="equal">
      <formula>"Y"</formula>
    </cfRule>
    <cfRule type="cellIs" dxfId="510" priority="245" operator="equal">
      <formula>"N"</formula>
    </cfRule>
  </conditionalFormatting>
  <conditionalFormatting sqref="H18">
    <cfRule type="cellIs" dxfId="509" priority="242" operator="equal">
      <formula>"Y"</formula>
    </cfRule>
    <cfRule type="cellIs" dxfId="508" priority="243" operator="equal">
      <formula>"N"</formula>
    </cfRule>
  </conditionalFormatting>
  <conditionalFormatting sqref="H19">
    <cfRule type="cellIs" dxfId="507" priority="240" operator="equal">
      <formula>"Y"</formula>
    </cfRule>
    <cfRule type="cellIs" dxfId="506" priority="241" operator="equal">
      <formula>"N"</formula>
    </cfRule>
  </conditionalFormatting>
  <conditionalFormatting sqref="H19">
    <cfRule type="cellIs" dxfId="505" priority="238" operator="equal">
      <formula>"Y"</formula>
    </cfRule>
    <cfRule type="cellIs" dxfId="504" priority="239" operator="equal">
      <formula>"N"</formula>
    </cfRule>
  </conditionalFormatting>
  <conditionalFormatting sqref="H20">
    <cfRule type="cellIs" dxfId="503" priority="236" operator="equal">
      <formula>"Y"</formula>
    </cfRule>
    <cfRule type="cellIs" dxfId="502" priority="237" operator="equal">
      <formula>"N"</formula>
    </cfRule>
  </conditionalFormatting>
  <conditionalFormatting sqref="H20">
    <cfRule type="cellIs" dxfId="501" priority="234" operator="equal">
      <formula>"Y"</formula>
    </cfRule>
    <cfRule type="cellIs" dxfId="500" priority="235" operator="equal">
      <formula>"N"</formula>
    </cfRule>
  </conditionalFormatting>
  <conditionalFormatting sqref="H21">
    <cfRule type="cellIs" dxfId="499" priority="232" operator="equal">
      <formula>"Y"</formula>
    </cfRule>
    <cfRule type="cellIs" dxfId="498" priority="233" operator="equal">
      <formula>"N"</formula>
    </cfRule>
  </conditionalFormatting>
  <conditionalFormatting sqref="H21">
    <cfRule type="cellIs" dxfId="497" priority="230" operator="equal">
      <formula>"Y"</formula>
    </cfRule>
    <cfRule type="cellIs" dxfId="496" priority="231" operator="equal">
      <formula>"N"</formula>
    </cfRule>
  </conditionalFormatting>
  <conditionalFormatting sqref="H22">
    <cfRule type="cellIs" dxfId="495" priority="228" operator="equal">
      <formula>"Y"</formula>
    </cfRule>
    <cfRule type="cellIs" dxfId="494" priority="229" operator="equal">
      <formula>"N"</formula>
    </cfRule>
  </conditionalFormatting>
  <conditionalFormatting sqref="H22">
    <cfRule type="cellIs" dxfId="493" priority="226" operator="equal">
      <formula>"Y"</formula>
    </cfRule>
    <cfRule type="cellIs" dxfId="492" priority="227" operator="equal">
      <formula>"N"</formula>
    </cfRule>
  </conditionalFormatting>
  <conditionalFormatting sqref="H23">
    <cfRule type="cellIs" dxfId="491" priority="224" operator="equal">
      <formula>"Y"</formula>
    </cfRule>
    <cfRule type="cellIs" dxfId="490" priority="225" operator="equal">
      <formula>"N"</formula>
    </cfRule>
  </conditionalFormatting>
  <conditionalFormatting sqref="H23">
    <cfRule type="cellIs" dxfId="489" priority="222" operator="equal">
      <formula>"Y"</formula>
    </cfRule>
    <cfRule type="cellIs" dxfId="488" priority="223" operator="equal">
      <formula>"N"</formula>
    </cfRule>
  </conditionalFormatting>
  <conditionalFormatting sqref="H45">
    <cfRule type="cellIs" dxfId="487" priority="220" operator="equal">
      <formula>"Y"</formula>
    </cfRule>
    <cfRule type="cellIs" dxfId="486" priority="221" operator="equal">
      <formula>"N"</formula>
    </cfRule>
  </conditionalFormatting>
  <conditionalFormatting sqref="H45">
    <cfRule type="cellIs" dxfId="485" priority="218" operator="equal">
      <formula>"Y"</formula>
    </cfRule>
    <cfRule type="cellIs" dxfId="484" priority="219" operator="equal">
      <formula>"N"</formula>
    </cfRule>
  </conditionalFormatting>
  <conditionalFormatting sqref="H62">
    <cfRule type="cellIs" dxfId="483" priority="216" operator="equal">
      <formula>"Y"</formula>
    </cfRule>
    <cfRule type="cellIs" dxfId="482" priority="217" operator="equal">
      <formula>"N"</formula>
    </cfRule>
  </conditionalFormatting>
  <conditionalFormatting sqref="H62">
    <cfRule type="cellIs" dxfId="481" priority="214" operator="equal">
      <formula>"Y"</formula>
    </cfRule>
    <cfRule type="cellIs" dxfId="480" priority="215" operator="equal">
      <formula>"N"</formula>
    </cfRule>
  </conditionalFormatting>
  <conditionalFormatting sqref="H67">
    <cfRule type="cellIs" dxfId="479" priority="212" operator="equal">
      <formula>"Y"</formula>
    </cfRule>
    <cfRule type="cellIs" dxfId="478" priority="213" operator="equal">
      <formula>"N"</formula>
    </cfRule>
  </conditionalFormatting>
  <conditionalFormatting sqref="H67">
    <cfRule type="cellIs" dxfId="477" priority="210" operator="equal">
      <formula>"Y"</formula>
    </cfRule>
    <cfRule type="cellIs" dxfId="476" priority="211" operator="equal">
      <formula>"N"</formula>
    </cfRule>
  </conditionalFormatting>
  <conditionalFormatting sqref="H68">
    <cfRule type="cellIs" dxfId="475" priority="208" operator="equal">
      <formula>"Y"</formula>
    </cfRule>
    <cfRule type="cellIs" dxfId="474" priority="209" operator="equal">
      <formula>"N"</formula>
    </cfRule>
  </conditionalFormatting>
  <conditionalFormatting sqref="H68">
    <cfRule type="cellIs" dxfId="473" priority="206" operator="equal">
      <formula>"Y"</formula>
    </cfRule>
    <cfRule type="cellIs" dxfId="472" priority="207" operator="equal">
      <formula>"N"</formula>
    </cfRule>
  </conditionalFormatting>
  <conditionalFormatting sqref="H78">
    <cfRule type="cellIs" dxfId="471" priority="204" operator="equal">
      <formula>"Y"</formula>
    </cfRule>
    <cfRule type="cellIs" dxfId="470" priority="205" operator="equal">
      <formula>"N"</formula>
    </cfRule>
  </conditionalFormatting>
  <conditionalFormatting sqref="H78">
    <cfRule type="cellIs" dxfId="469" priority="202" operator="equal">
      <formula>"Y"</formula>
    </cfRule>
    <cfRule type="cellIs" dxfId="468" priority="203" operator="equal">
      <formula>"N"</formula>
    </cfRule>
  </conditionalFormatting>
  <conditionalFormatting sqref="H96">
    <cfRule type="cellIs" dxfId="467" priority="200" operator="equal">
      <formula>"Y"</formula>
    </cfRule>
    <cfRule type="cellIs" dxfId="466" priority="201" operator="equal">
      <formula>"N"</formula>
    </cfRule>
  </conditionalFormatting>
  <conditionalFormatting sqref="H96">
    <cfRule type="cellIs" dxfId="465" priority="198" operator="equal">
      <formula>"Y"</formula>
    </cfRule>
    <cfRule type="cellIs" dxfId="464" priority="199" operator="equal">
      <formula>"N"</formula>
    </cfRule>
  </conditionalFormatting>
  <conditionalFormatting sqref="H97">
    <cfRule type="cellIs" dxfId="463" priority="196" operator="equal">
      <formula>"Y"</formula>
    </cfRule>
    <cfRule type="cellIs" dxfId="462" priority="197" operator="equal">
      <formula>"N"</formula>
    </cfRule>
  </conditionalFormatting>
  <conditionalFormatting sqref="H97">
    <cfRule type="cellIs" dxfId="461" priority="194" operator="equal">
      <formula>"Y"</formula>
    </cfRule>
    <cfRule type="cellIs" dxfId="460" priority="195" operator="equal">
      <formula>"N"</formula>
    </cfRule>
  </conditionalFormatting>
  <conditionalFormatting sqref="H109">
    <cfRule type="cellIs" dxfId="459" priority="192" operator="equal">
      <formula>"Y"</formula>
    </cfRule>
    <cfRule type="cellIs" dxfId="458" priority="193" operator="equal">
      <formula>"N"</formula>
    </cfRule>
  </conditionalFormatting>
  <conditionalFormatting sqref="H109">
    <cfRule type="cellIs" dxfId="457" priority="190" operator="equal">
      <formula>"Y"</formula>
    </cfRule>
    <cfRule type="cellIs" dxfId="456" priority="191" operator="equal">
      <formula>"N"</formula>
    </cfRule>
  </conditionalFormatting>
  <conditionalFormatting sqref="H130">
    <cfRule type="cellIs" dxfId="455" priority="188" operator="equal">
      <formula>"Y"</formula>
    </cfRule>
    <cfRule type="cellIs" dxfId="454" priority="189" operator="equal">
      <formula>"N"</formula>
    </cfRule>
  </conditionalFormatting>
  <conditionalFormatting sqref="H130">
    <cfRule type="cellIs" dxfId="453" priority="186" operator="equal">
      <formula>"Y"</formula>
    </cfRule>
    <cfRule type="cellIs" dxfId="452" priority="187" operator="equal">
      <formula>"N"</formula>
    </cfRule>
  </conditionalFormatting>
  <conditionalFormatting sqref="H142">
    <cfRule type="cellIs" dxfId="451" priority="184" operator="equal">
      <formula>"Y"</formula>
    </cfRule>
    <cfRule type="cellIs" dxfId="450" priority="185" operator="equal">
      <formula>"N"</formula>
    </cfRule>
  </conditionalFormatting>
  <conditionalFormatting sqref="H142">
    <cfRule type="cellIs" dxfId="449" priority="182" operator="equal">
      <formula>"Y"</formula>
    </cfRule>
    <cfRule type="cellIs" dxfId="448" priority="183" operator="equal">
      <formula>"N"</formula>
    </cfRule>
  </conditionalFormatting>
  <conditionalFormatting sqref="H160">
    <cfRule type="cellIs" dxfId="447" priority="180" operator="equal">
      <formula>"Y"</formula>
    </cfRule>
    <cfRule type="cellIs" dxfId="446" priority="181" operator="equal">
      <formula>"N"</formula>
    </cfRule>
  </conditionalFormatting>
  <conditionalFormatting sqref="H160">
    <cfRule type="cellIs" dxfId="445" priority="178" operator="equal">
      <formula>"Y"</formula>
    </cfRule>
    <cfRule type="cellIs" dxfId="444" priority="179" operator="equal">
      <formula>"N"</formula>
    </cfRule>
  </conditionalFormatting>
  <conditionalFormatting sqref="H162">
    <cfRule type="cellIs" dxfId="443" priority="176" operator="equal">
      <formula>"Y"</formula>
    </cfRule>
    <cfRule type="cellIs" dxfId="442" priority="177" operator="equal">
      <formula>"N"</formula>
    </cfRule>
  </conditionalFormatting>
  <conditionalFormatting sqref="H162">
    <cfRule type="cellIs" dxfId="441" priority="174" operator="equal">
      <formula>"Y"</formula>
    </cfRule>
    <cfRule type="cellIs" dxfId="440" priority="175" operator="equal">
      <formula>"N"</formula>
    </cfRule>
  </conditionalFormatting>
  <conditionalFormatting sqref="H163">
    <cfRule type="cellIs" dxfId="439" priority="172" operator="equal">
      <formula>"Y"</formula>
    </cfRule>
    <cfRule type="cellIs" dxfId="438" priority="173" operator="equal">
      <formula>"N"</formula>
    </cfRule>
  </conditionalFormatting>
  <conditionalFormatting sqref="H163">
    <cfRule type="cellIs" dxfId="437" priority="170" operator="equal">
      <formula>"Y"</formula>
    </cfRule>
    <cfRule type="cellIs" dxfId="436" priority="171" operator="equal">
      <formula>"N"</formula>
    </cfRule>
  </conditionalFormatting>
  <conditionalFormatting sqref="H165">
    <cfRule type="cellIs" dxfId="435" priority="168" operator="equal">
      <formula>"Y"</formula>
    </cfRule>
    <cfRule type="cellIs" dxfId="434" priority="169" operator="equal">
      <formula>"N"</formula>
    </cfRule>
  </conditionalFormatting>
  <conditionalFormatting sqref="H165">
    <cfRule type="cellIs" dxfId="433" priority="166" operator="equal">
      <formula>"Y"</formula>
    </cfRule>
    <cfRule type="cellIs" dxfId="432" priority="167" operator="equal">
      <formula>"N"</formula>
    </cfRule>
  </conditionalFormatting>
  <conditionalFormatting sqref="H167">
    <cfRule type="cellIs" dxfId="431" priority="164" operator="equal">
      <formula>"Y"</formula>
    </cfRule>
    <cfRule type="cellIs" dxfId="430" priority="165" operator="equal">
      <formula>"N"</formula>
    </cfRule>
  </conditionalFormatting>
  <conditionalFormatting sqref="H167">
    <cfRule type="cellIs" dxfId="429" priority="162" operator="equal">
      <formula>"Y"</formula>
    </cfRule>
    <cfRule type="cellIs" dxfId="428" priority="163" operator="equal">
      <formula>"N"</formula>
    </cfRule>
  </conditionalFormatting>
  <conditionalFormatting sqref="H176">
    <cfRule type="cellIs" dxfId="427" priority="160" operator="equal">
      <formula>"Y"</formula>
    </cfRule>
    <cfRule type="cellIs" dxfId="426" priority="161" operator="equal">
      <formula>"N"</formula>
    </cfRule>
  </conditionalFormatting>
  <conditionalFormatting sqref="H176">
    <cfRule type="cellIs" dxfId="425" priority="158" operator="equal">
      <formula>"Y"</formula>
    </cfRule>
    <cfRule type="cellIs" dxfId="424" priority="159" operator="equal">
      <formula>"N"</formula>
    </cfRule>
  </conditionalFormatting>
  <conditionalFormatting sqref="H189">
    <cfRule type="cellIs" dxfId="423" priority="156" operator="equal">
      <formula>"Y"</formula>
    </cfRule>
    <cfRule type="cellIs" dxfId="422" priority="157" operator="equal">
      <formula>"N"</formula>
    </cfRule>
  </conditionalFormatting>
  <conditionalFormatting sqref="H189">
    <cfRule type="cellIs" dxfId="421" priority="154" operator="equal">
      <formula>"Y"</formula>
    </cfRule>
    <cfRule type="cellIs" dxfId="420" priority="155" operator="equal">
      <formula>"N"</formula>
    </cfRule>
  </conditionalFormatting>
  <conditionalFormatting sqref="H208">
    <cfRule type="cellIs" dxfId="419" priority="152" operator="equal">
      <formula>"Y"</formula>
    </cfRule>
    <cfRule type="cellIs" dxfId="418" priority="153" operator="equal">
      <formula>"N"</formula>
    </cfRule>
  </conditionalFormatting>
  <conditionalFormatting sqref="H208">
    <cfRule type="cellIs" dxfId="417" priority="150" operator="equal">
      <formula>"Y"</formula>
    </cfRule>
    <cfRule type="cellIs" dxfId="416" priority="151" operator="equal">
      <formula>"N"</formula>
    </cfRule>
  </conditionalFormatting>
  <conditionalFormatting sqref="H226">
    <cfRule type="cellIs" dxfId="415" priority="148" operator="equal">
      <formula>"Y"</formula>
    </cfRule>
    <cfRule type="cellIs" dxfId="414" priority="149" operator="equal">
      <formula>"N"</formula>
    </cfRule>
  </conditionalFormatting>
  <conditionalFormatting sqref="H226">
    <cfRule type="cellIs" dxfId="413" priority="146" operator="equal">
      <formula>"Y"</formula>
    </cfRule>
    <cfRule type="cellIs" dxfId="412" priority="147" operator="equal">
      <formula>"N"</formula>
    </cfRule>
  </conditionalFormatting>
  <conditionalFormatting sqref="H227">
    <cfRule type="cellIs" dxfId="411" priority="144" operator="equal">
      <formula>"Y"</formula>
    </cfRule>
    <cfRule type="cellIs" dxfId="410" priority="145" operator="equal">
      <formula>"N"</formula>
    </cfRule>
  </conditionalFormatting>
  <conditionalFormatting sqref="H227">
    <cfRule type="cellIs" dxfId="409" priority="142" operator="equal">
      <formula>"Y"</formula>
    </cfRule>
    <cfRule type="cellIs" dxfId="408" priority="143" operator="equal">
      <formula>"N"</formula>
    </cfRule>
  </conditionalFormatting>
  <conditionalFormatting sqref="H228">
    <cfRule type="cellIs" dxfId="407" priority="140" operator="equal">
      <formula>"Y"</formula>
    </cfRule>
    <cfRule type="cellIs" dxfId="406" priority="141" operator="equal">
      <formula>"N"</formula>
    </cfRule>
  </conditionalFormatting>
  <conditionalFormatting sqref="H228">
    <cfRule type="cellIs" dxfId="405" priority="138" operator="equal">
      <formula>"Y"</formula>
    </cfRule>
    <cfRule type="cellIs" dxfId="404" priority="139" operator="equal">
      <formula>"N"</formula>
    </cfRule>
  </conditionalFormatting>
  <conditionalFormatting sqref="H111">
    <cfRule type="cellIs" dxfId="403" priority="136" operator="equal">
      <formula>"Y"</formula>
    </cfRule>
    <cfRule type="cellIs" dxfId="402" priority="137" operator="equal">
      <formula>"N"</formula>
    </cfRule>
  </conditionalFormatting>
  <conditionalFormatting sqref="H111">
    <cfRule type="cellIs" dxfId="401" priority="134" operator="equal">
      <formula>"Y"</formula>
    </cfRule>
    <cfRule type="cellIs" dxfId="400" priority="135" operator="equal">
      <formula>"N"</formula>
    </cfRule>
  </conditionalFormatting>
  <conditionalFormatting sqref="I1:I6 I8:I9">
    <cfRule type="cellIs" dxfId="399" priority="132" operator="equal">
      <formula>"Y"</formula>
    </cfRule>
    <cfRule type="cellIs" dxfId="398" priority="133" operator="equal">
      <formula>"N"</formula>
    </cfRule>
  </conditionalFormatting>
  <conditionalFormatting sqref="I1:I6 I8:I11 I13:I14 I17 I24:I44 I46:I61 I63:I66 I69:I77 I79:I95 I98:I108 I110 I131:I141 I143:I159 I161 I164 I166 I168:I175 I177:I188 I190:I207 I209:I225 I229:I1048576 I112:I129">
    <cfRule type="cellIs" dxfId="397" priority="130" operator="equal">
      <formula>"Y"</formula>
    </cfRule>
    <cfRule type="cellIs" dxfId="396" priority="131" operator="equal">
      <formula>"N"</formula>
    </cfRule>
  </conditionalFormatting>
  <conditionalFormatting sqref="I7">
    <cfRule type="cellIs" dxfId="395" priority="128" operator="equal">
      <formula>"Y"</formula>
    </cfRule>
    <cfRule type="cellIs" dxfId="394" priority="129" operator="equal">
      <formula>"N"</formula>
    </cfRule>
  </conditionalFormatting>
  <conditionalFormatting sqref="I7">
    <cfRule type="cellIs" dxfId="393" priority="126" operator="equal">
      <formula>"Y"</formula>
    </cfRule>
    <cfRule type="cellIs" dxfId="392" priority="127" operator="equal">
      <formula>"N"</formula>
    </cfRule>
  </conditionalFormatting>
  <conditionalFormatting sqref="I12">
    <cfRule type="cellIs" dxfId="391" priority="124" operator="equal">
      <formula>"Y"</formula>
    </cfRule>
    <cfRule type="cellIs" dxfId="390" priority="125" operator="equal">
      <formula>"N"</formula>
    </cfRule>
  </conditionalFormatting>
  <conditionalFormatting sqref="I12">
    <cfRule type="cellIs" dxfId="389" priority="122" operator="equal">
      <formula>"Y"</formula>
    </cfRule>
    <cfRule type="cellIs" dxfId="388" priority="123" operator="equal">
      <formula>"N"</formula>
    </cfRule>
  </conditionalFormatting>
  <conditionalFormatting sqref="I15">
    <cfRule type="cellIs" dxfId="387" priority="120" operator="equal">
      <formula>"Y"</formula>
    </cfRule>
    <cfRule type="cellIs" dxfId="386" priority="121" operator="equal">
      <formula>"N"</formula>
    </cfRule>
  </conditionalFormatting>
  <conditionalFormatting sqref="I15">
    <cfRule type="cellIs" dxfId="385" priority="118" operator="equal">
      <formula>"Y"</formula>
    </cfRule>
    <cfRule type="cellIs" dxfId="384" priority="119" operator="equal">
      <formula>"N"</formula>
    </cfRule>
  </conditionalFormatting>
  <conditionalFormatting sqref="I16">
    <cfRule type="cellIs" dxfId="383" priority="116" operator="equal">
      <formula>"Y"</formula>
    </cfRule>
    <cfRule type="cellIs" dxfId="382" priority="117" operator="equal">
      <formula>"N"</formula>
    </cfRule>
  </conditionalFormatting>
  <conditionalFormatting sqref="I16">
    <cfRule type="cellIs" dxfId="381" priority="114" operator="equal">
      <formula>"Y"</formula>
    </cfRule>
    <cfRule type="cellIs" dxfId="380" priority="115" operator="equal">
      <formula>"N"</formula>
    </cfRule>
  </conditionalFormatting>
  <conditionalFormatting sqref="I18">
    <cfRule type="cellIs" dxfId="379" priority="112" operator="equal">
      <formula>"Y"</formula>
    </cfRule>
    <cfRule type="cellIs" dxfId="378" priority="113" operator="equal">
      <formula>"N"</formula>
    </cfRule>
  </conditionalFormatting>
  <conditionalFormatting sqref="I18">
    <cfRule type="cellIs" dxfId="377" priority="110" operator="equal">
      <formula>"Y"</formula>
    </cfRule>
    <cfRule type="cellIs" dxfId="376" priority="111" operator="equal">
      <formula>"N"</formula>
    </cfRule>
  </conditionalFormatting>
  <conditionalFormatting sqref="I19">
    <cfRule type="cellIs" dxfId="375" priority="108" operator="equal">
      <formula>"Y"</formula>
    </cfRule>
    <cfRule type="cellIs" dxfId="374" priority="109" operator="equal">
      <formula>"N"</formula>
    </cfRule>
  </conditionalFormatting>
  <conditionalFormatting sqref="I19">
    <cfRule type="cellIs" dxfId="373" priority="106" operator="equal">
      <formula>"Y"</formula>
    </cfRule>
    <cfRule type="cellIs" dxfId="372" priority="107" operator="equal">
      <formula>"N"</formula>
    </cfRule>
  </conditionalFormatting>
  <conditionalFormatting sqref="I20">
    <cfRule type="cellIs" dxfId="371" priority="104" operator="equal">
      <formula>"Y"</formula>
    </cfRule>
    <cfRule type="cellIs" dxfId="370" priority="105" operator="equal">
      <formula>"N"</formula>
    </cfRule>
  </conditionalFormatting>
  <conditionalFormatting sqref="I20">
    <cfRule type="cellIs" dxfId="369" priority="102" operator="equal">
      <formula>"Y"</formula>
    </cfRule>
    <cfRule type="cellIs" dxfId="368" priority="103" operator="equal">
      <formula>"N"</formula>
    </cfRule>
  </conditionalFormatting>
  <conditionalFormatting sqref="I21">
    <cfRule type="cellIs" dxfId="367" priority="100" operator="equal">
      <formula>"Y"</formula>
    </cfRule>
    <cfRule type="cellIs" dxfId="366" priority="101" operator="equal">
      <formula>"N"</formula>
    </cfRule>
  </conditionalFormatting>
  <conditionalFormatting sqref="I21">
    <cfRule type="cellIs" dxfId="365" priority="98" operator="equal">
      <formula>"Y"</formula>
    </cfRule>
    <cfRule type="cellIs" dxfId="364" priority="99" operator="equal">
      <formula>"N"</formula>
    </cfRule>
  </conditionalFormatting>
  <conditionalFormatting sqref="I22">
    <cfRule type="cellIs" dxfId="363" priority="96" operator="equal">
      <formula>"Y"</formula>
    </cfRule>
    <cfRule type="cellIs" dxfId="362" priority="97" operator="equal">
      <formula>"N"</formula>
    </cfRule>
  </conditionalFormatting>
  <conditionalFormatting sqref="I22">
    <cfRule type="cellIs" dxfId="361" priority="94" operator="equal">
      <formula>"Y"</formula>
    </cfRule>
    <cfRule type="cellIs" dxfId="360" priority="95" operator="equal">
      <formula>"N"</formula>
    </cfRule>
  </conditionalFormatting>
  <conditionalFormatting sqref="I23">
    <cfRule type="cellIs" dxfId="359" priority="92" operator="equal">
      <formula>"Y"</formula>
    </cfRule>
    <cfRule type="cellIs" dxfId="358" priority="93" operator="equal">
      <formula>"N"</formula>
    </cfRule>
  </conditionalFormatting>
  <conditionalFormatting sqref="I23">
    <cfRule type="cellIs" dxfId="357" priority="90" operator="equal">
      <formula>"Y"</formula>
    </cfRule>
    <cfRule type="cellIs" dxfId="356" priority="91" operator="equal">
      <formula>"N"</formula>
    </cfRule>
  </conditionalFormatting>
  <conditionalFormatting sqref="I45">
    <cfRule type="cellIs" dxfId="355" priority="88" operator="equal">
      <formula>"Y"</formula>
    </cfRule>
    <cfRule type="cellIs" dxfId="354" priority="89" operator="equal">
      <formula>"N"</formula>
    </cfRule>
  </conditionalFormatting>
  <conditionalFormatting sqref="I45">
    <cfRule type="cellIs" dxfId="353" priority="86" operator="equal">
      <formula>"Y"</formula>
    </cfRule>
    <cfRule type="cellIs" dxfId="352" priority="87" operator="equal">
      <formula>"N"</formula>
    </cfRule>
  </conditionalFormatting>
  <conditionalFormatting sqref="I62">
    <cfRule type="cellIs" dxfId="351" priority="84" operator="equal">
      <formula>"Y"</formula>
    </cfRule>
    <cfRule type="cellIs" dxfId="350" priority="85" operator="equal">
      <formula>"N"</formula>
    </cfRule>
  </conditionalFormatting>
  <conditionalFormatting sqref="I62">
    <cfRule type="cellIs" dxfId="349" priority="82" operator="equal">
      <formula>"Y"</formula>
    </cfRule>
    <cfRule type="cellIs" dxfId="348" priority="83" operator="equal">
      <formula>"N"</formula>
    </cfRule>
  </conditionalFormatting>
  <conditionalFormatting sqref="I67">
    <cfRule type="cellIs" dxfId="347" priority="80" operator="equal">
      <formula>"Y"</formula>
    </cfRule>
    <cfRule type="cellIs" dxfId="346" priority="81" operator="equal">
      <formula>"N"</formula>
    </cfRule>
  </conditionalFormatting>
  <conditionalFormatting sqref="I67">
    <cfRule type="cellIs" dxfId="345" priority="78" operator="equal">
      <formula>"Y"</formula>
    </cfRule>
    <cfRule type="cellIs" dxfId="344" priority="79" operator="equal">
      <formula>"N"</formula>
    </cfRule>
  </conditionalFormatting>
  <conditionalFormatting sqref="I68">
    <cfRule type="cellIs" dxfId="343" priority="76" operator="equal">
      <formula>"Y"</formula>
    </cfRule>
    <cfRule type="cellIs" dxfId="342" priority="77" operator="equal">
      <formula>"N"</formula>
    </cfRule>
  </conditionalFormatting>
  <conditionalFormatting sqref="I68">
    <cfRule type="cellIs" dxfId="341" priority="74" operator="equal">
      <formula>"Y"</formula>
    </cfRule>
    <cfRule type="cellIs" dxfId="340" priority="75" operator="equal">
      <formula>"N"</formula>
    </cfRule>
  </conditionalFormatting>
  <conditionalFormatting sqref="I78">
    <cfRule type="cellIs" dxfId="339" priority="72" operator="equal">
      <formula>"Y"</formula>
    </cfRule>
    <cfRule type="cellIs" dxfId="338" priority="73" operator="equal">
      <formula>"N"</formula>
    </cfRule>
  </conditionalFormatting>
  <conditionalFormatting sqref="I78">
    <cfRule type="cellIs" dxfId="337" priority="70" operator="equal">
      <formula>"Y"</formula>
    </cfRule>
    <cfRule type="cellIs" dxfId="336" priority="71" operator="equal">
      <formula>"N"</formula>
    </cfRule>
  </conditionalFormatting>
  <conditionalFormatting sqref="I96">
    <cfRule type="cellIs" dxfId="335" priority="68" operator="equal">
      <formula>"Y"</formula>
    </cfRule>
    <cfRule type="cellIs" dxfId="334" priority="69" operator="equal">
      <formula>"N"</formula>
    </cfRule>
  </conditionalFormatting>
  <conditionalFormatting sqref="I96">
    <cfRule type="cellIs" dxfId="333" priority="66" operator="equal">
      <formula>"Y"</formula>
    </cfRule>
    <cfRule type="cellIs" dxfId="332" priority="67" operator="equal">
      <formula>"N"</formula>
    </cfRule>
  </conditionalFormatting>
  <conditionalFormatting sqref="I97">
    <cfRule type="cellIs" dxfId="331" priority="64" operator="equal">
      <formula>"Y"</formula>
    </cfRule>
    <cfRule type="cellIs" dxfId="330" priority="65" operator="equal">
      <formula>"N"</formula>
    </cfRule>
  </conditionalFormatting>
  <conditionalFormatting sqref="I97">
    <cfRule type="cellIs" dxfId="329" priority="62" operator="equal">
      <formula>"Y"</formula>
    </cfRule>
    <cfRule type="cellIs" dxfId="328" priority="63" operator="equal">
      <formula>"N"</formula>
    </cfRule>
  </conditionalFormatting>
  <conditionalFormatting sqref="I109">
    <cfRule type="cellIs" dxfId="327" priority="60" operator="equal">
      <formula>"Y"</formula>
    </cfRule>
    <cfRule type="cellIs" dxfId="326" priority="61" operator="equal">
      <formula>"N"</formula>
    </cfRule>
  </conditionalFormatting>
  <conditionalFormatting sqref="I109">
    <cfRule type="cellIs" dxfId="325" priority="58" operator="equal">
      <formula>"Y"</formula>
    </cfRule>
    <cfRule type="cellIs" dxfId="324" priority="59" operator="equal">
      <formula>"N"</formula>
    </cfRule>
  </conditionalFormatting>
  <conditionalFormatting sqref="I130">
    <cfRule type="cellIs" dxfId="323" priority="56" operator="equal">
      <formula>"Y"</formula>
    </cfRule>
    <cfRule type="cellIs" dxfId="322" priority="57" operator="equal">
      <formula>"N"</formula>
    </cfRule>
  </conditionalFormatting>
  <conditionalFormatting sqref="I130">
    <cfRule type="cellIs" dxfId="321" priority="54" operator="equal">
      <formula>"Y"</formula>
    </cfRule>
    <cfRule type="cellIs" dxfId="320" priority="55" operator="equal">
      <formula>"N"</formula>
    </cfRule>
  </conditionalFormatting>
  <conditionalFormatting sqref="I142">
    <cfRule type="cellIs" dxfId="319" priority="52" operator="equal">
      <formula>"Y"</formula>
    </cfRule>
    <cfRule type="cellIs" dxfId="318" priority="53" operator="equal">
      <formula>"N"</formula>
    </cfRule>
  </conditionalFormatting>
  <conditionalFormatting sqref="I142">
    <cfRule type="cellIs" dxfId="317" priority="50" operator="equal">
      <formula>"Y"</formula>
    </cfRule>
    <cfRule type="cellIs" dxfId="316" priority="51" operator="equal">
      <formula>"N"</formula>
    </cfRule>
  </conditionalFormatting>
  <conditionalFormatting sqref="I160">
    <cfRule type="cellIs" dxfId="315" priority="48" operator="equal">
      <formula>"Y"</formula>
    </cfRule>
    <cfRule type="cellIs" dxfId="314" priority="49" operator="equal">
      <formula>"N"</formula>
    </cfRule>
  </conditionalFormatting>
  <conditionalFormatting sqref="I160">
    <cfRule type="cellIs" dxfId="313" priority="46" operator="equal">
      <formula>"Y"</formula>
    </cfRule>
    <cfRule type="cellIs" dxfId="312" priority="47" operator="equal">
      <formula>"N"</formula>
    </cfRule>
  </conditionalFormatting>
  <conditionalFormatting sqref="I162">
    <cfRule type="cellIs" dxfId="311" priority="44" operator="equal">
      <formula>"Y"</formula>
    </cfRule>
    <cfRule type="cellIs" dxfId="310" priority="45" operator="equal">
      <formula>"N"</formula>
    </cfRule>
  </conditionalFormatting>
  <conditionalFormatting sqref="I162">
    <cfRule type="cellIs" dxfId="309" priority="42" operator="equal">
      <formula>"Y"</formula>
    </cfRule>
    <cfRule type="cellIs" dxfId="308" priority="43" operator="equal">
      <formula>"N"</formula>
    </cfRule>
  </conditionalFormatting>
  <conditionalFormatting sqref="I163">
    <cfRule type="cellIs" dxfId="307" priority="40" operator="equal">
      <formula>"Y"</formula>
    </cfRule>
    <cfRule type="cellIs" dxfId="306" priority="41" operator="equal">
      <formula>"N"</formula>
    </cfRule>
  </conditionalFormatting>
  <conditionalFormatting sqref="I163">
    <cfRule type="cellIs" dxfId="305" priority="38" operator="equal">
      <formula>"Y"</formula>
    </cfRule>
    <cfRule type="cellIs" dxfId="304" priority="39" operator="equal">
      <formula>"N"</formula>
    </cfRule>
  </conditionalFormatting>
  <conditionalFormatting sqref="I165">
    <cfRule type="cellIs" dxfId="303" priority="36" operator="equal">
      <formula>"Y"</formula>
    </cfRule>
    <cfRule type="cellIs" dxfId="302" priority="37" operator="equal">
      <formula>"N"</formula>
    </cfRule>
  </conditionalFormatting>
  <conditionalFormatting sqref="I165">
    <cfRule type="cellIs" dxfId="301" priority="34" operator="equal">
      <formula>"Y"</formula>
    </cfRule>
    <cfRule type="cellIs" dxfId="300" priority="35" operator="equal">
      <formula>"N"</formula>
    </cfRule>
  </conditionalFormatting>
  <conditionalFormatting sqref="I167">
    <cfRule type="cellIs" dxfId="299" priority="32" operator="equal">
      <formula>"Y"</formula>
    </cfRule>
    <cfRule type="cellIs" dxfId="298" priority="33" operator="equal">
      <formula>"N"</formula>
    </cfRule>
  </conditionalFormatting>
  <conditionalFormatting sqref="I167">
    <cfRule type="cellIs" dxfId="297" priority="30" operator="equal">
      <formula>"Y"</formula>
    </cfRule>
    <cfRule type="cellIs" dxfId="296" priority="31" operator="equal">
      <formula>"N"</formula>
    </cfRule>
  </conditionalFormatting>
  <conditionalFormatting sqref="I176">
    <cfRule type="cellIs" dxfId="295" priority="28" operator="equal">
      <formula>"Y"</formula>
    </cfRule>
    <cfRule type="cellIs" dxfId="294" priority="29" operator="equal">
      <formula>"N"</formula>
    </cfRule>
  </conditionalFormatting>
  <conditionalFormatting sqref="I176">
    <cfRule type="cellIs" dxfId="293" priority="26" operator="equal">
      <formula>"Y"</formula>
    </cfRule>
    <cfRule type="cellIs" dxfId="292" priority="27" operator="equal">
      <formula>"N"</formula>
    </cfRule>
  </conditionalFormatting>
  <conditionalFormatting sqref="I189">
    <cfRule type="cellIs" dxfId="291" priority="24" operator="equal">
      <formula>"Y"</formula>
    </cfRule>
    <cfRule type="cellIs" dxfId="290" priority="25" operator="equal">
      <formula>"N"</formula>
    </cfRule>
  </conditionalFormatting>
  <conditionalFormatting sqref="I189">
    <cfRule type="cellIs" dxfId="289" priority="22" operator="equal">
      <formula>"Y"</formula>
    </cfRule>
    <cfRule type="cellIs" dxfId="288" priority="23" operator="equal">
      <formula>"N"</formula>
    </cfRule>
  </conditionalFormatting>
  <conditionalFormatting sqref="I208">
    <cfRule type="cellIs" dxfId="287" priority="20" operator="equal">
      <formula>"Y"</formula>
    </cfRule>
    <cfRule type="cellIs" dxfId="286" priority="21" operator="equal">
      <formula>"N"</formula>
    </cfRule>
  </conditionalFormatting>
  <conditionalFormatting sqref="I208">
    <cfRule type="cellIs" dxfId="285" priority="18" operator="equal">
      <formula>"Y"</formula>
    </cfRule>
    <cfRule type="cellIs" dxfId="284" priority="19" operator="equal">
      <formula>"N"</formula>
    </cfRule>
  </conditionalFormatting>
  <conditionalFormatting sqref="I226">
    <cfRule type="cellIs" dxfId="283" priority="16" operator="equal">
      <formula>"Y"</formula>
    </cfRule>
    <cfRule type="cellIs" dxfId="282" priority="17" operator="equal">
      <formula>"N"</formula>
    </cfRule>
  </conditionalFormatting>
  <conditionalFormatting sqref="I226">
    <cfRule type="cellIs" dxfId="281" priority="14" operator="equal">
      <formula>"Y"</formula>
    </cfRule>
    <cfRule type="cellIs" dxfId="280" priority="15" operator="equal">
      <formula>"N"</formula>
    </cfRule>
  </conditionalFormatting>
  <conditionalFormatting sqref="I227">
    <cfRule type="cellIs" dxfId="279" priority="12" operator="equal">
      <formula>"Y"</formula>
    </cfRule>
    <cfRule type="cellIs" dxfId="278" priority="13" operator="equal">
      <formula>"N"</formula>
    </cfRule>
  </conditionalFormatting>
  <conditionalFormatting sqref="I227">
    <cfRule type="cellIs" dxfId="277" priority="10" operator="equal">
      <formula>"Y"</formula>
    </cfRule>
    <cfRule type="cellIs" dxfId="276" priority="11" operator="equal">
      <formula>"N"</formula>
    </cfRule>
  </conditionalFormatting>
  <conditionalFormatting sqref="I228">
    <cfRule type="cellIs" dxfId="275" priority="8" operator="equal">
      <formula>"Y"</formula>
    </cfRule>
    <cfRule type="cellIs" dxfId="274" priority="9" operator="equal">
      <formula>"N"</formula>
    </cfRule>
  </conditionalFormatting>
  <conditionalFormatting sqref="I228">
    <cfRule type="cellIs" dxfId="273" priority="6" operator="equal">
      <formula>"Y"</formula>
    </cfRule>
    <cfRule type="cellIs" dxfId="272" priority="7" operator="equal">
      <formula>"N"</formula>
    </cfRule>
  </conditionalFormatting>
  <conditionalFormatting sqref="I111">
    <cfRule type="cellIs" dxfId="271" priority="4" operator="equal">
      <formula>"Y"</formula>
    </cfRule>
    <cfRule type="cellIs" dxfId="270" priority="5" operator="equal">
      <formula>"N"</formula>
    </cfRule>
  </conditionalFormatting>
  <conditionalFormatting sqref="I111">
    <cfRule type="cellIs" dxfId="269" priority="2" operator="equal">
      <formula>"Y"</formula>
    </cfRule>
    <cfRule type="cellIs" dxfId="268" priority="3" operator="equal">
      <formula>"N"</formula>
    </cfRule>
  </conditionalFormatting>
  <conditionalFormatting sqref="A1:A1048576">
    <cfRule type="duplicateValues" dxfId="267" priority="1"/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workbookViewId="0">
      <selection activeCell="N6" sqref="N6"/>
    </sheetView>
  </sheetViews>
  <sheetFormatPr defaultRowHeight="14.25" x14ac:dyDescent="0.45"/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f>COUNTIF(H:H,"Y")</f>
        <v>1</v>
      </c>
      <c r="M1" t="s">
        <v>1312</v>
      </c>
      <c r="N1" t="s">
        <v>1343</v>
      </c>
    </row>
    <row r="2" spans="1:14" x14ac:dyDescent="0.45">
      <c r="A2" t="s">
        <v>970</v>
      </c>
      <c r="B2" t="s">
        <v>229</v>
      </c>
      <c r="C2">
        <v>0</v>
      </c>
      <c r="D2">
        <v>4</v>
      </c>
      <c r="E2" t="s">
        <v>1349</v>
      </c>
      <c r="F2" t="s">
        <v>174</v>
      </c>
      <c r="G2" t="s">
        <v>174</v>
      </c>
      <c r="H2" t="s">
        <v>174</v>
      </c>
      <c r="I2" t="s">
        <v>174</v>
      </c>
      <c r="J2" t="s">
        <v>174</v>
      </c>
      <c r="K2" t="s">
        <v>218</v>
      </c>
      <c r="L2">
        <f>COUNTIF(G:G,"Y")</f>
        <v>0</v>
      </c>
      <c r="M2" t="s">
        <v>1312</v>
      </c>
      <c r="N2" t="s">
        <v>1343</v>
      </c>
    </row>
    <row r="3" spans="1:14" x14ac:dyDescent="0.45">
      <c r="A3" t="s">
        <v>969</v>
      </c>
      <c r="B3" t="s">
        <v>342</v>
      </c>
      <c r="C3">
        <v>0</v>
      </c>
      <c r="D3">
        <v>2</v>
      </c>
      <c r="E3" t="s">
        <v>1349</v>
      </c>
      <c r="F3" t="s">
        <v>174</v>
      </c>
      <c r="G3" t="s">
        <v>174</v>
      </c>
      <c r="H3" t="s">
        <v>174</v>
      </c>
      <c r="I3" t="s">
        <v>174</v>
      </c>
      <c r="J3" t="s">
        <v>174</v>
      </c>
    </row>
    <row r="4" spans="1:14" x14ac:dyDescent="0.45">
      <c r="A4" t="s">
        <v>19</v>
      </c>
      <c r="B4" t="s">
        <v>1403</v>
      </c>
      <c r="C4" t="s">
        <v>17</v>
      </c>
      <c r="D4" t="s">
        <v>16</v>
      </c>
      <c r="E4" t="s">
        <v>15</v>
      </c>
      <c r="F4" t="s">
        <v>14</v>
      </c>
      <c r="G4" t="s">
        <v>13</v>
      </c>
      <c r="H4" t="s">
        <v>12</v>
      </c>
      <c r="I4" t="s">
        <v>11</v>
      </c>
      <c r="J4" t="s">
        <v>1264</v>
      </c>
    </row>
    <row r="5" spans="1:14" x14ac:dyDescent="0.45">
      <c r="A5" t="s">
        <v>970</v>
      </c>
      <c r="B5" t="s">
        <v>229</v>
      </c>
      <c r="C5">
        <v>0</v>
      </c>
      <c r="D5">
        <v>3</v>
      </c>
      <c r="E5" t="s">
        <v>1349</v>
      </c>
      <c r="F5" t="s">
        <v>174</v>
      </c>
      <c r="G5" t="s">
        <v>174</v>
      </c>
      <c r="H5" t="s">
        <v>174</v>
      </c>
      <c r="I5" t="s">
        <v>174</v>
      </c>
      <c r="J5" t="s">
        <v>174</v>
      </c>
    </row>
    <row r="6" spans="1:14" x14ac:dyDescent="0.45">
      <c r="A6" t="s">
        <v>969</v>
      </c>
      <c r="B6" t="s">
        <v>342</v>
      </c>
      <c r="C6">
        <v>0</v>
      </c>
      <c r="D6">
        <v>3</v>
      </c>
      <c r="E6" t="s">
        <v>1349</v>
      </c>
      <c r="F6" t="s">
        <v>174</v>
      </c>
      <c r="G6" t="s">
        <v>174</v>
      </c>
      <c r="H6" t="s">
        <v>174</v>
      </c>
      <c r="I6" t="s">
        <v>174</v>
      </c>
      <c r="J6" t="s">
        <v>174</v>
      </c>
    </row>
    <row r="7" spans="1:14" x14ac:dyDescent="0.45">
      <c r="A7" t="s">
        <v>19</v>
      </c>
      <c r="B7" t="s">
        <v>1400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  <c r="J7" t="s">
        <v>1264</v>
      </c>
    </row>
    <row r="8" spans="1:14" x14ac:dyDescent="0.45">
      <c r="A8" t="s">
        <v>970</v>
      </c>
      <c r="B8" t="s">
        <v>229</v>
      </c>
      <c r="C8">
        <v>0</v>
      </c>
      <c r="D8">
        <v>1</v>
      </c>
      <c r="E8" t="s">
        <v>1349</v>
      </c>
      <c r="F8" t="s">
        <v>174</v>
      </c>
      <c r="G8" t="s">
        <v>174</v>
      </c>
      <c r="H8" t="s">
        <v>174</v>
      </c>
      <c r="I8" t="s">
        <v>174</v>
      </c>
      <c r="J8" t="s">
        <v>174</v>
      </c>
    </row>
    <row r="9" spans="1:14" x14ac:dyDescent="0.45">
      <c r="A9" t="s">
        <v>19</v>
      </c>
      <c r="B9" t="s">
        <v>1399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970</v>
      </c>
      <c r="B10" t="s">
        <v>229</v>
      </c>
      <c r="C10">
        <v>0</v>
      </c>
      <c r="D10">
        <v>11</v>
      </c>
      <c r="E10" t="s">
        <v>1349</v>
      </c>
      <c r="F10" t="s">
        <v>174</v>
      </c>
      <c r="G10" t="s">
        <v>174</v>
      </c>
      <c r="H10" t="s">
        <v>174</v>
      </c>
      <c r="I10" t="s">
        <v>174</v>
      </c>
      <c r="J10" t="s">
        <v>174</v>
      </c>
    </row>
    <row r="11" spans="1:14" x14ac:dyDescent="0.45">
      <c r="A11" t="s">
        <v>969</v>
      </c>
      <c r="B11" t="s">
        <v>342</v>
      </c>
      <c r="C11">
        <v>0</v>
      </c>
      <c r="D11">
        <v>10</v>
      </c>
      <c r="E11" t="s">
        <v>1349</v>
      </c>
      <c r="F11" t="s">
        <v>174</v>
      </c>
      <c r="G11" t="s">
        <v>174</v>
      </c>
      <c r="H11" t="s">
        <v>174</v>
      </c>
      <c r="I11" t="s">
        <v>174</v>
      </c>
      <c r="J11" t="s">
        <v>174</v>
      </c>
    </row>
    <row r="12" spans="1:14" x14ac:dyDescent="0.45">
      <c r="A12" t="s">
        <v>19</v>
      </c>
      <c r="B12" t="s">
        <v>1398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  <c r="J12" t="s">
        <v>1264</v>
      </c>
    </row>
    <row r="13" spans="1:14" x14ac:dyDescent="0.45">
      <c r="A13" t="s">
        <v>970</v>
      </c>
      <c r="B13" t="s">
        <v>229</v>
      </c>
      <c r="C13">
        <v>0</v>
      </c>
      <c r="D13">
        <v>2</v>
      </c>
      <c r="E13" t="s">
        <v>1349</v>
      </c>
      <c r="F13" t="s">
        <v>174</v>
      </c>
      <c r="G13" t="s">
        <v>174</v>
      </c>
      <c r="H13" t="s">
        <v>174</v>
      </c>
      <c r="I13" t="s">
        <v>174</v>
      </c>
      <c r="J13" t="s">
        <v>174</v>
      </c>
    </row>
    <row r="14" spans="1:14" x14ac:dyDescent="0.45">
      <c r="A14" t="s">
        <v>19</v>
      </c>
      <c r="B14" t="s">
        <v>1397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  <c r="J14" t="s">
        <v>1264</v>
      </c>
    </row>
    <row r="15" spans="1:14" x14ac:dyDescent="0.45">
      <c r="A15" t="s">
        <v>970</v>
      </c>
      <c r="B15" t="s">
        <v>229</v>
      </c>
      <c r="C15">
        <v>0</v>
      </c>
      <c r="D15">
        <v>11</v>
      </c>
      <c r="E15" t="s">
        <v>1349</v>
      </c>
      <c r="F15" t="s">
        <v>174</v>
      </c>
      <c r="G15" t="s">
        <v>174</v>
      </c>
      <c r="H15" t="s">
        <v>174</v>
      </c>
      <c r="I15" t="s">
        <v>174</v>
      </c>
      <c r="J15" t="s">
        <v>174</v>
      </c>
    </row>
    <row r="16" spans="1:14" x14ac:dyDescent="0.45">
      <c r="A16" t="s">
        <v>969</v>
      </c>
      <c r="B16" t="s">
        <v>342</v>
      </c>
      <c r="C16">
        <v>0</v>
      </c>
      <c r="D16">
        <v>11</v>
      </c>
      <c r="E16" t="s">
        <v>1349</v>
      </c>
      <c r="F16" t="s">
        <v>174</v>
      </c>
      <c r="G16" t="s">
        <v>174</v>
      </c>
      <c r="H16" t="s">
        <v>174</v>
      </c>
      <c r="I16" t="s">
        <v>174</v>
      </c>
      <c r="J16" t="s">
        <v>174</v>
      </c>
    </row>
    <row r="17" spans="1:10" x14ac:dyDescent="0.45">
      <c r="A17" t="s">
        <v>19</v>
      </c>
      <c r="B17" t="s">
        <v>1396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  <c r="J17" t="s">
        <v>1264</v>
      </c>
    </row>
    <row r="18" spans="1:10" x14ac:dyDescent="0.45">
      <c r="A18" t="s">
        <v>970</v>
      </c>
      <c r="B18" t="s">
        <v>229</v>
      </c>
      <c r="C18">
        <v>0</v>
      </c>
      <c r="D18">
        <v>1</v>
      </c>
      <c r="E18" t="s">
        <v>1349</v>
      </c>
      <c r="F18" t="s">
        <v>174</v>
      </c>
      <c r="G18" t="s">
        <v>174</v>
      </c>
      <c r="H18" t="s">
        <v>174</v>
      </c>
      <c r="I18" t="s">
        <v>174</v>
      </c>
      <c r="J18" t="s">
        <v>174</v>
      </c>
    </row>
    <row r="19" spans="1:10" x14ac:dyDescent="0.45">
      <c r="A19" t="s">
        <v>969</v>
      </c>
      <c r="B19" t="s">
        <v>342</v>
      </c>
      <c r="C19">
        <v>0</v>
      </c>
      <c r="D19">
        <v>3</v>
      </c>
      <c r="E19" t="s">
        <v>1349</v>
      </c>
      <c r="F19" t="s">
        <v>174</v>
      </c>
      <c r="G19" t="s">
        <v>174</v>
      </c>
      <c r="H19" t="s">
        <v>174</v>
      </c>
      <c r="I19" t="s">
        <v>174</v>
      </c>
      <c r="J19" t="s">
        <v>174</v>
      </c>
    </row>
    <row r="20" spans="1:10" x14ac:dyDescent="0.45">
      <c r="A20" t="s">
        <v>19</v>
      </c>
      <c r="B20" t="s">
        <v>1395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  <c r="J20" t="s">
        <v>1264</v>
      </c>
    </row>
    <row r="21" spans="1:10" x14ac:dyDescent="0.45">
      <c r="A21" t="s">
        <v>970</v>
      </c>
      <c r="B21" t="s">
        <v>229</v>
      </c>
      <c r="C21">
        <v>0</v>
      </c>
      <c r="D21">
        <v>2</v>
      </c>
      <c r="E21" t="s">
        <v>1349</v>
      </c>
      <c r="F21" t="s">
        <v>174</v>
      </c>
      <c r="G21" t="s">
        <v>174</v>
      </c>
      <c r="H21" t="s">
        <v>174</v>
      </c>
      <c r="I21" t="s">
        <v>174</v>
      </c>
      <c r="J21" t="s">
        <v>174</v>
      </c>
    </row>
    <row r="22" spans="1:10" x14ac:dyDescent="0.45">
      <c r="A22" t="s">
        <v>19</v>
      </c>
      <c r="B22" t="s">
        <v>1394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  <c r="J22" t="s">
        <v>1264</v>
      </c>
    </row>
    <row r="23" spans="1:10" x14ac:dyDescent="0.45">
      <c r="A23" t="s">
        <v>1444</v>
      </c>
      <c r="B23" t="s">
        <v>72</v>
      </c>
      <c r="C23">
        <v>0</v>
      </c>
      <c r="D23">
        <v>1</v>
      </c>
      <c r="E23" t="s">
        <v>185</v>
      </c>
      <c r="F23" t="s">
        <v>1</v>
      </c>
      <c r="G23" t="s">
        <v>0</v>
      </c>
      <c r="H23" t="s">
        <v>1</v>
      </c>
      <c r="I23" t="s">
        <v>0</v>
      </c>
      <c r="J23">
        <f>SUM(D23/(C23+D23))</f>
        <v>1</v>
      </c>
    </row>
    <row r="24" spans="1:10" x14ac:dyDescent="0.45">
      <c r="A24" t="s">
        <v>970</v>
      </c>
      <c r="B24" t="s">
        <v>229</v>
      </c>
      <c r="C24">
        <v>0</v>
      </c>
      <c r="D24">
        <v>4</v>
      </c>
      <c r="E24" t="s">
        <v>1349</v>
      </c>
      <c r="F24" t="s">
        <v>174</v>
      </c>
      <c r="G24" t="s">
        <v>174</v>
      </c>
      <c r="H24" t="s">
        <v>174</v>
      </c>
      <c r="I24" t="s">
        <v>174</v>
      </c>
      <c r="J24" t="s">
        <v>174</v>
      </c>
    </row>
    <row r="25" spans="1:10" x14ac:dyDescent="0.45">
      <c r="A25" t="s">
        <v>969</v>
      </c>
      <c r="B25" t="s">
        <v>342</v>
      </c>
      <c r="C25">
        <v>0</v>
      </c>
      <c r="D25">
        <v>5</v>
      </c>
      <c r="E25" t="s">
        <v>1349</v>
      </c>
      <c r="F25" t="s">
        <v>174</v>
      </c>
      <c r="G25" t="s">
        <v>174</v>
      </c>
      <c r="H25" t="s">
        <v>174</v>
      </c>
      <c r="I25" t="s">
        <v>174</v>
      </c>
      <c r="J25" t="s">
        <v>174</v>
      </c>
    </row>
    <row r="26" spans="1:10" x14ac:dyDescent="0.45">
      <c r="A26" t="s">
        <v>19</v>
      </c>
      <c r="B26" t="s">
        <v>1393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  <c r="J26" t="s">
        <v>1264</v>
      </c>
    </row>
    <row r="27" spans="1:10" x14ac:dyDescent="0.45">
      <c r="A27" t="s">
        <v>970</v>
      </c>
      <c r="B27" t="s">
        <v>115</v>
      </c>
      <c r="C27">
        <v>0</v>
      </c>
      <c r="D27">
        <v>1</v>
      </c>
      <c r="E27" t="s">
        <v>338</v>
      </c>
      <c r="F27" t="s">
        <v>0</v>
      </c>
      <c r="G27" t="s">
        <v>0</v>
      </c>
      <c r="H27" t="s">
        <v>0</v>
      </c>
      <c r="I27" t="s">
        <v>1</v>
      </c>
      <c r="J27">
        <f>SUM(D27/(C27+D27))</f>
        <v>1</v>
      </c>
    </row>
    <row r="28" spans="1:10" x14ac:dyDescent="0.45">
      <c r="A28" t="s">
        <v>19</v>
      </c>
      <c r="B28" t="s">
        <v>1392</v>
      </c>
      <c r="C28" t="s">
        <v>17</v>
      </c>
      <c r="D28" t="s">
        <v>16</v>
      </c>
      <c r="E28" t="s">
        <v>15</v>
      </c>
      <c r="F28" t="s">
        <v>14</v>
      </c>
      <c r="G28" t="s">
        <v>13</v>
      </c>
      <c r="H28" t="s">
        <v>12</v>
      </c>
      <c r="I28" t="s">
        <v>11</v>
      </c>
      <c r="J28" t="s">
        <v>1264</v>
      </c>
    </row>
    <row r="29" spans="1:10" x14ac:dyDescent="0.45">
      <c r="A29" t="s">
        <v>1443</v>
      </c>
      <c r="B29" t="s">
        <v>21</v>
      </c>
      <c r="C29">
        <v>2</v>
      </c>
      <c r="D29">
        <v>2</v>
      </c>
      <c r="E29" t="s">
        <v>99</v>
      </c>
      <c r="F29" t="s">
        <v>0</v>
      </c>
      <c r="G29" t="s">
        <v>0</v>
      </c>
      <c r="H29" t="s">
        <v>0</v>
      </c>
      <c r="I29" t="s">
        <v>0</v>
      </c>
      <c r="J29">
        <f>SUM(D29/(C29+D29))</f>
        <v>0.5</v>
      </c>
    </row>
    <row r="30" spans="1:10" x14ac:dyDescent="0.45">
      <c r="A30" t="s">
        <v>970</v>
      </c>
      <c r="B30" t="s">
        <v>229</v>
      </c>
      <c r="C30">
        <v>0</v>
      </c>
      <c r="D30">
        <v>4</v>
      </c>
      <c r="E30" t="s">
        <v>1349</v>
      </c>
      <c r="F30" t="s">
        <v>174</v>
      </c>
      <c r="G30" t="s">
        <v>174</v>
      </c>
      <c r="H30" t="s">
        <v>174</v>
      </c>
      <c r="I30" t="s">
        <v>174</v>
      </c>
      <c r="J30" t="s">
        <v>174</v>
      </c>
    </row>
    <row r="31" spans="1:10" x14ac:dyDescent="0.45">
      <c r="A31" t="s">
        <v>969</v>
      </c>
      <c r="B31" t="s">
        <v>342</v>
      </c>
      <c r="C31">
        <v>0</v>
      </c>
      <c r="D31">
        <v>6</v>
      </c>
      <c r="E31" t="s">
        <v>1349</v>
      </c>
      <c r="F31" t="s">
        <v>174</v>
      </c>
      <c r="G31" t="s">
        <v>174</v>
      </c>
      <c r="H31" t="s">
        <v>174</v>
      </c>
      <c r="I31" t="s">
        <v>174</v>
      </c>
      <c r="J31" t="s">
        <v>174</v>
      </c>
    </row>
    <row r="32" spans="1:10" x14ac:dyDescent="0.45">
      <c r="A32" t="s">
        <v>19</v>
      </c>
      <c r="B32" t="s">
        <v>1391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  <c r="J32" t="s">
        <v>1264</v>
      </c>
    </row>
    <row r="33" spans="1:10" x14ac:dyDescent="0.45">
      <c r="A33" t="s">
        <v>970</v>
      </c>
      <c r="B33" t="s">
        <v>229</v>
      </c>
      <c r="C33">
        <v>0</v>
      </c>
      <c r="D33">
        <v>3</v>
      </c>
      <c r="E33" t="s">
        <v>1349</v>
      </c>
      <c r="F33" t="s">
        <v>174</v>
      </c>
      <c r="G33" t="s">
        <v>174</v>
      </c>
      <c r="H33" t="s">
        <v>174</v>
      </c>
      <c r="I33" t="s">
        <v>174</v>
      </c>
      <c r="J33" t="s">
        <v>174</v>
      </c>
    </row>
    <row r="34" spans="1:10" x14ac:dyDescent="0.45">
      <c r="A34" t="s">
        <v>19</v>
      </c>
      <c r="B34" t="s">
        <v>1390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  <c r="J34" t="s">
        <v>1264</v>
      </c>
    </row>
    <row r="35" spans="1:10" x14ac:dyDescent="0.45">
      <c r="A35" t="s">
        <v>19</v>
      </c>
      <c r="B35" t="s">
        <v>1389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  <c r="J35" t="s">
        <v>1264</v>
      </c>
    </row>
    <row r="36" spans="1:10" x14ac:dyDescent="0.45">
      <c r="A36" t="s">
        <v>970</v>
      </c>
      <c r="B36" t="s">
        <v>229</v>
      </c>
      <c r="C36">
        <v>0</v>
      </c>
      <c r="D36">
        <v>2</v>
      </c>
      <c r="E36" t="s">
        <v>1349</v>
      </c>
      <c r="F36" t="s">
        <v>174</v>
      </c>
      <c r="G36" t="s">
        <v>174</v>
      </c>
      <c r="H36" t="s">
        <v>174</v>
      </c>
      <c r="I36" t="s">
        <v>174</v>
      </c>
      <c r="J36" t="s">
        <v>174</v>
      </c>
    </row>
    <row r="37" spans="1:10" x14ac:dyDescent="0.45">
      <c r="A37" t="s">
        <v>969</v>
      </c>
      <c r="B37" t="s">
        <v>48</v>
      </c>
      <c r="C37">
        <v>0</v>
      </c>
      <c r="D37">
        <v>1</v>
      </c>
      <c r="E37" t="s">
        <v>159</v>
      </c>
      <c r="F37" t="s">
        <v>0</v>
      </c>
      <c r="G37" t="s">
        <v>0</v>
      </c>
      <c r="H37" t="s">
        <v>0</v>
      </c>
      <c r="I37" t="s">
        <v>1</v>
      </c>
      <c r="J37">
        <f>SUM(D37/(C37+D37))</f>
        <v>1</v>
      </c>
    </row>
    <row r="38" spans="1:10" x14ac:dyDescent="0.45">
      <c r="A38" t="s">
        <v>19</v>
      </c>
      <c r="B38" t="s">
        <v>1388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  <c r="J38" t="s">
        <v>1264</v>
      </c>
    </row>
    <row r="39" spans="1:10" x14ac:dyDescent="0.45">
      <c r="A39" t="s">
        <v>970</v>
      </c>
      <c r="B39" t="s">
        <v>229</v>
      </c>
      <c r="C39">
        <v>0</v>
      </c>
      <c r="D39">
        <v>4</v>
      </c>
      <c r="E39" t="s">
        <v>1349</v>
      </c>
      <c r="F39" t="s">
        <v>174</v>
      </c>
      <c r="G39" t="s">
        <v>174</v>
      </c>
      <c r="H39" t="s">
        <v>174</v>
      </c>
      <c r="I39" t="s">
        <v>174</v>
      </c>
      <c r="J39" t="s">
        <v>174</v>
      </c>
    </row>
    <row r="40" spans="1:10" x14ac:dyDescent="0.45">
      <c r="A40" t="s">
        <v>969</v>
      </c>
      <c r="B40" t="s">
        <v>48</v>
      </c>
      <c r="C40">
        <v>1</v>
      </c>
      <c r="D40">
        <v>3</v>
      </c>
      <c r="E40" t="s">
        <v>159</v>
      </c>
      <c r="F40" t="s">
        <v>0</v>
      </c>
      <c r="G40" t="s">
        <v>0</v>
      </c>
      <c r="H40" t="s">
        <v>0</v>
      </c>
      <c r="I40" t="s">
        <v>1</v>
      </c>
      <c r="J40">
        <f>SUM(D40/(C40+D40))</f>
        <v>0.75</v>
      </c>
    </row>
    <row r="41" spans="1:10" x14ac:dyDescent="0.45">
      <c r="A41" t="s">
        <v>19</v>
      </c>
      <c r="B41" t="s">
        <v>1387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  <c r="J41" t="s">
        <v>1264</v>
      </c>
    </row>
    <row r="42" spans="1:10" x14ac:dyDescent="0.45">
      <c r="A42" t="s">
        <v>970</v>
      </c>
      <c r="B42" t="s">
        <v>229</v>
      </c>
      <c r="C42">
        <v>0</v>
      </c>
      <c r="D42">
        <v>4</v>
      </c>
      <c r="E42" t="s">
        <v>1349</v>
      </c>
      <c r="F42" t="s">
        <v>174</v>
      </c>
      <c r="G42" t="s">
        <v>174</v>
      </c>
      <c r="H42" t="s">
        <v>174</v>
      </c>
      <c r="I42" t="s">
        <v>174</v>
      </c>
      <c r="J42" t="s">
        <v>174</v>
      </c>
    </row>
    <row r="43" spans="1:10" x14ac:dyDescent="0.45">
      <c r="A43" t="s">
        <v>19</v>
      </c>
      <c r="B43" t="s">
        <v>1386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  <c r="J43" t="s">
        <v>1264</v>
      </c>
    </row>
    <row r="44" spans="1:10" x14ac:dyDescent="0.45">
      <c r="A44" t="s">
        <v>970</v>
      </c>
      <c r="B44" t="s">
        <v>229</v>
      </c>
      <c r="C44">
        <v>0</v>
      </c>
      <c r="D44">
        <v>11</v>
      </c>
      <c r="E44" t="s">
        <v>1349</v>
      </c>
      <c r="F44" t="s">
        <v>174</v>
      </c>
      <c r="G44" t="s">
        <v>174</v>
      </c>
      <c r="H44" t="s">
        <v>174</v>
      </c>
      <c r="I44" t="s">
        <v>174</v>
      </c>
      <c r="J44" t="s">
        <v>174</v>
      </c>
    </row>
    <row r="45" spans="1:10" x14ac:dyDescent="0.45">
      <c r="A45" t="s">
        <v>969</v>
      </c>
      <c r="B45" t="s">
        <v>48</v>
      </c>
      <c r="C45">
        <v>3</v>
      </c>
      <c r="D45">
        <v>6</v>
      </c>
      <c r="E45" t="s">
        <v>159</v>
      </c>
      <c r="F45" t="s">
        <v>0</v>
      </c>
      <c r="G45" t="s">
        <v>0</v>
      </c>
      <c r="H45" t="s">
        <v>0</v>
      </c>
      <c r="I45" t="s">
        <v>1</v>
      </c>
      <c r="J45">
        <f>SUM(D45/(C45+D45))</f>
        <v>0.66666666666666663</v>
      </c>
    </row>
    <row r="46" spans="1:10" x14ac:dyDescent="0.45">
      <c r="A46" t="s">
        <v>19</v>
      </c>
      <c r="B46" t="s">
        <v>1385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  <c r="J46" t="s">
        <v>1264</v>
      </c>
    </row>
    <row r="47" spans="1:10" x14ac:dyDescent="0.45">
      <c r="A47" t="s">
        <v>970</v>
      </c>
      <c r="B47" t="s">
        <v>229</v>
      </c>
      <c r="C47">
        <v>0</v>
      </c>
      <c r="D47">
        <v>6</v>
      </c>
      <c r="E47" t="s">
        <v>1349</v>
      </c>
      <c r="F47" t="s">
        <v>174</v>
      </c>
      <c r="G47" t="s">
        <v>174</v>
      </c>
      <c r="H47" t="s">
        <v>174</v>
      </c>
      <c r="I47" t="s">
        <v>174</v>
      </c>
      <c r="J47" t="s">
        <v>174</v>
      </c>
    </row>
    <row r="48" spans="1:10" x14ac:dyDescent="0.45">
      <c r="A48" t="s">
        <v>19</v>
      </c>
      <c r="B48" t="s">
        <v>1383</v>
      </c>
      <c r="C48" t="s">
        <v>17</v>
      </c>
      <c r="D48" t="s">
        <v>16</v>
      </c>
      <c r="E48" t="s">
        <v>15</v>
      </c>
      <c r="F48" t="s">
        <v>14</v>
      </c>
      <c r="G48" t="s">
        <v>13</v>
      </c>
      <c r="H48" t="s">
        <v>12</v>
      </c>
      <c r="I48" t="s">
        <v>11</v>
      </c>
      <c r="J48" t="s">
        <v>1264</v>
      </c>
    </row>
    <row r="49" spans="1:10" x14ac:dyDescent="0.45">
      <c r="A49" t="s">
        <v>970</v>
      </c>
      <c r="B49" t="s">
        <v>229</v>
      </c>
      <c r="C49">
        <v>0</v>
      </c>
      <c r="D49">
        <v>4</v>
      </c>
      <c r="E49" t="s">
        <v>1349</v>
      </c>
      <c r="F49" t="s">
        <v>174</v>
      </c>
      <c r="G49" t="s">
        <v>174</v>
      </c>
      <c r="H49" t="s">
        <v>174</v>
      </c>
      <c r="I49" t="s">
        <v>174</v>
      </c>
      <c r="J49" t="s">
        <v>174</v>
      </c>
    </row>
    <row r="50" spans="1:10" x14ac:dyDescent="0.45">
      <c r="A50" t="s">
        <v>19</v>
      </c>
      <c r="B50" t="s">
        <v>1382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  <c r="J50" t="s">
        <v>1264</v>
      </c>
    </row>
    <row r="51" spans="1:10" x14ac:dyDescent="0.45">
      <c r="A51" t="s">
        <v>970</v>
      </c>
      <c r="B51" t="s">
        <v>229</v>
      </c>
      <c r="C51">
        <v>0</v>
      </c>
      <c r="D51">
        <v>1</v>
      </c>
      <c r="E51" t="s">
        <v>1349</v>
      </c>
      <c r="F51" t="s">
        <v>174</v>
      </c>
      <c r="G51" t="s">
        <v>174</v>
      </c>
      <c r="H51" t="s">
        <v>174</v>
      </c>
      <c r="I51" t="s">
        <v>174</v>
      </c>
      <c r="J51" t="s">
        <v>174</v>
      </c>
    </row>
    <row r="52" spans="1:10" x14ac:dyDescent="0.45">
      <c r="A52" t="s">
        <v>19</v>
      </c>
      <c r="B52" t="s">
        <v>1381</v>
      </c>
      <c r="C52" t="s">
        <v>17</v>
      </c>
      <c r="D52" t="s">
        <v>16</v>
      </c>
      <c r="E52" t="s">
        <v>15</v>
      </c>
      <c r="F52" t="s">
        <v>14</v>
      </c>
      <c r="G52" t="s">
        <v>13</v>
      </c>
      <c r="H52" t="s">
        <v>12</v>
      </c>
      <c r="I52" t="s">
        <v>11</v>
      </c>
      <c r="J52" t="s">
        <v>1264</v>
      </c>
    </row>
    <row r="53" spans="1:10" x14ac:dyDescent="0.45">
      <c r="A53" t="s">
        <v>970</v>
      </c>
      <c r="B53" t="s">
        <v>229</v>
      </c>
      <c r="C53">
        <v>0</v>
      </c>
      <c r="D53">
        <v>3</v>
      </c>
      <c r="E53" t="s">
        <v>1349</v>
      </c>
      <c r="F53" t="s">
        <v>174</v>
      </c>
      <c r="G53" t="s">
        <v>174</v>
      </c>
      <c r="H53" t="s">
        <v>174</v>
      </c>
      <c r="I53" t="s">
        <v>174</v>
      </c>
      <c r="J53" t="s">
        <v>174</v>
      </c>
    </row>
    <row r="54" spans="1:10" x14ac:dyDescent="0.45">
      <c r="A54" t="s">
        <v>969</v>
      </c>
      <c r="B54" t="s">
        <v>342</v>
      </c>
      <c r="C54">
        <v>0</v>
      </c>
      <c r="D54">
        <v>3</v>
      </c>
      <c r="E54" t="s">
        <v>1349</v>
      </c>
      <c r="F54" t="s">
        <v>174</v>
      </c>
      <c r="G54" t="s">
        <v>174</v>
      </c>
      <c r="H54" t="s">
        <v>174</v>
      </c>
      <c r="I54" t="s">
        <v>174</v>
      </c>
      <c r="J54" t="s">
        <v>174</v>
      </c>
    </row>
    <row r="55" spans="1:10" x14ac:dyDescent="0.45">
      <c r="A55" t="s">
        <v>19</v>
      </c>
      <c r="B55" t="s">
        <v>1380</v>
      </c>
      <c r="C55" t="s">
        <v>17</v>
      </c>
      <c r="D55" t="s">
        <v>16</v>
      </c>
      <c r="E55" t="s">
        <v>15</v>
      </c>
      <c r="F55" t="s">
        <v>14</v>
      </c>
      <c r="G55" t="s">
        <v>13</v>
      </c>
      <c r="H55" t="s">
        <v>12</v>
      </c>
      <c r="I55" t="s">
        <v>11</v>
      </c>
      <c r="J55" t="s">
        <v>1264</v>
      </c>
    </row>
    <row r="56" spans="1:10" x14ac:dyDescent="0.45">
      <c r="A56" t="s">
        <v>970</v>
      </c>
      <c r="B56" t="s">
        <v>115</v>
      </c>
      <c r="C56">
        <v>0</v>
      </c>
      <c r="D56">
        <v>1</v>
      </c>
      <c r="E56" t="s">
        <v>338</v>
      </c>
      <c r="F56" t="s">
        <v>0</v>
      </c>
      <c r="G56" t="s">
        <v>0</v>
      </c>
      <c r="H56" t="s">
        <v>0</v>
      </c>
      <c r="I56" t="s">
        <v>1</v>
      </c>
      <c r="J56">
        <f>SUM(D56/(C56+D56))</f>
        <v>1</v>
      </c>
    </row>
    <row r="57" spans="1:10" x14ac:dyDescent="0.45">
      <c r="A57" t="s">
        <v>1442</v>
      </c>
      <c r="B57" t="s">
        <v>48</v>
      </c>
      <c r="C57">
        <v>0</v>
      </c>
      <c r="D57">
        <v>1</v>
      </c>
      <c r="E57" t="s">
        <v>68</v>
      </c>
      <c r="F57" t="s">
        <v>0</v>
      </c>
      <c r="G57" t="s">
        <v>0</v>
      </c>
      <c r="H57" t="s">
        <v>0</v>
      </c>
      <c r="I57" t="s">
        <v>0</v>
      </c>
      <c r="J57">
        <f>SUM(D57/(C57+D57))</f>
        <v>1</v>
      </c>
    </row>
    <row r="58" spans="1:10" x14ac:dyDescent="0.45">
      <c r="A58" t="s">
        <v>19</v>
      </c>
      <c r="B58" t="s">
        <v>1379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  <c r="J58" t="s">
        <v>1264</v>
      </c>
    </row>
    <row r="59" spans="1:10" x14ac:dyDescent="0.45">
      <c r="A59" t="s">
        <v>970</v>
      </c>
      <c r="B59" t="s">
        <v>229</v>
      </c>
      <c r="C59">
        <v>0</v>
      </c>
      <c r="D59">
        <v>4</v>
      </c>
      <c r="E59" t="s">
        <v>1349</v>
      </c>
      <c r="F59" t="s">
        <v>174</v>
      </c>
      <c r="G59" t="s">
        <v>174</v>
      </c>
      <c r="H59" t="s">
        <v>174</v>
      </c>
      <c r="I59" t="s">
        <v>174</v>
      </c>
      <c r="J59" t="s">
        <v>174</v>
      </c>
    </row>
    <row r="60" spans="1:10" x14ac:dyDescent="0.45">
      <c r="A60" t="s">
        <v>19</v>
      </c>
      <c r="B60" t="s">
        <v>1378</v>
      </c>
      <c r="C60" t="s">
        <v>17</v>
      </c>
      <c r="D60" t="s">
        <v>16</v>
      </c>
      <c r="E60" t="s">
        <v>15</v>
      </c>
      <c r="F60" t="s">
        <v>14</v>
      </c>
      <c r="G60" t="s">
        <v>13</v>
      </c>
      <c r="H60" t="s">
        <v>12</v>
      </c>
      <c r="I60" t="s">
        <v>11</v>
      </c>
      <c r="J60" t="s">
        <v>1264</v>
      </c>
    </row>
    <row r="61" spans="1:10" x14ac:dyDescent="0.45">
      <c r="A61" t="s">
        <v>970</v>
      </c>
      <c r="B61" t="s">
        <v>229</v>
      </c>
      <c r="C61">
        <v>0</v>
      </c>
      <c r="D61">
        <v>2</v>
      </c>
      <c r="E61" t="s">
        <v>1349</v>
      </c>
      <c r="F61" t="s">
        <v>174</v>
      </c>
      <c r="G61" t="s">
        <v>174</v>
      </c>
      <c r="H61" t="s">
        <v>174</v>
      </c>
      <c r="I61" t="s">
        <v>174</v>
      </c>
      <c r="J61" t="s">
        <v>174</v>
      </c>
    </row>
    <row r="62" spans="1:10" x14ac:dyDescent="0.45">
      <c r="A62" t="s">
        <v>19</v>
      </c>
      <c r="B62" t="s">
        <v>1377</v>
      </c>
      <c r="C62" t="s">
        <v>17</v>
      </c>
      <c r="D62" t="s">
        <v>16</v>
      </c>
      <c r="E62" t="s">
        <v>15</v>
      </c>
      <c r="F62" t="s">
        <v>14</v>
      </c>
      <c r="G62" t="s">
        <v>13</v>
      </c>
      <c r="H62" t="s">
        <v>12</v>
      </c>
      <c r="I62" t="s">
        <v>11</v>
      </c>
      <c r="J62" t="s">
        <v>1264</v>
      </c>
    </row>
    <row r="63" spans="1:10" x14ac:dyDescent="0.45">
      <c r="A63" t="s">
        <v>970</v>
      </c>
      <c r="B63" t="s">
        <v>229</v>
      </c>
      <c r="C63">
        <v>0</v>
      </c>
      <c r="D63">
        <v>3</v>
      </c>
      <c r="E63" t="s">
        <v>1349</v>
      </c>
      <c r="F63" t="s">
        <v>174</v>
      </c>
      <c r="G63" t="s">
        <v>174</v>
      </c>
      <c r="H63" t="s">
        <v>174</v>
      </c>
      <c r="I63" t="s">
        <v>174</v>
      </c>
      <c r="J63" t="s">
        <v>174</v>
      </c>
    </row>
    <row r="64" spans="1:10" x14ac:dyDescent="0.45">
      <c r="A64" t="s">
        <v>969</v>
      </c>
      <c r="B64" t="s">
        <v>48</v>
      </c>
      <c r="C64">
        <v>2</v>
      </c>
      <c r="D64">
        <v>3</v>
      </c>
      <c r="E64" t="s">
        <v>159</v>
      </c>
      <c r="F64" t="s">
        <v>0</v>
      </c>
      <c r="G64" t="s">
        <v>0</v>
      </c>
      <c r="H64" t="s">
        <v>0</v>
      </c>
      <c r="I64" t="s">
        <v>1</v>
      </c>
      <c r="J64">
        <f>SUM(D64/(C64+D64))</f>
        <v>0.6</v>
      </c>
    </row>
    <row r="65" spans="1:10" x14ac:dyDescent="0.45">
      <c r="A65" t="s">
        <v>19</v>
      </c>
      <c r="B65" t="s">
        <v>1376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  <c r="J65" t="s">
        <v>1264</v>
      </c>
    </row>
    <row r="66" spans="1:10" x14ac:dyDescent="0.45">
      <c r="A66" t="s">
        <v>970</v>
      </c>
      <c r="B66" t="s">
        <v>115</v>
      </c>
      <c r="C66">
        <v>0</v>
      </c>
      <c r="D66">
        <v>1</v>
      </c>
      <c r="E66" t="s">
        <v>338</v>
      </c>
      <c r="F66" t="s">
        <v>0</v>
      </c>
      <c r="G66" t="s">
        <v>0</v>
      </c>
      <c r="H66" t="s">
        <v>0</v>
      </c>
      <c r="I66" t="s">
        <v>1</v>
      </c>
      <c r="J66">
        <f>SUM(D66/(C66+D66))</f>
        <v>1</v>
      </c>
    </row>
    <row r="67" spans="1:10" x14ac:dyDescent="0.45">
      <c r="A67" t="s">
        <v>19</v>
      </c>
      <c r="B67" t="s">
        <v>1374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  <c r="J67" t="s">
        <v>1264</v>
      </c>
    </row>
    <row r="68" spans="1:10" x14ac:dyDescent="0.45">
      <c r="A68" t="s">
        <v>970</v>
      </c>
      <c r="B68" t="s">
        <v>229</v>
      </c>
      <c r="C68">
        <v>0</v>
      </c>
      <c r="D68">
        <v>4</v>
      </c>
      <c r="E68" t="s">
        <v>1349</v>
      </c>
      <c r="F68" t="s">
        <v>174</v>
      </c>
      <c r="G68" t="s">
        <v>174</v>
      </c>
      <c r="H68" t="s">
        <v>174</v>
      </c>
      <c r="I68" t="s">
        <v>174</v>
      </c>
      <c r="J68" t="s">
        <v>174</v>
      </c>
    </row>
    <row r="69" spans="1:10" x14ac:dyDescent="0.45">
      <c r="A69" t="s">
        <v>19</v>
      </c>
      <c r="B69" t="s">
        <v>1373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  <c r="J69" t="s">
        <v>1264</v>
      </c>
    </row>
    <row r="70" spans="1:10" x14ac:dyDescent="0.45">
      <c r="A70" t="s">
        <v>970</v>
      </c>
      <c r="B70" t="s">
        <v>229</v>
      </c>
      <c r="C70">
        <v>0</v>
      </c>
      <c r="D70">
        <v>7</v>
      </c>
      <c r="E70" t="s">
        <v>1349</v>
      </c>
      <c r="F70" t="s">
        <v>174</v>
      </c>
      <c r="G70" t="s">
        <v>174</v>
      </c>
      <c r="H70" t="s">
        <v>174</v>
      </c>
      <c r="I70" t="s">
        <v>174</v>
      </c>
      <c r="J70" t="s">
        <v>174</v>
      </c>
    </row>
    <row r="71" spans="1:10" x14ac:dyDescent="0.45">
      <c r="A71" t="s">
        <v>969</v>
      </c>
      <c r="B71" t="s">
        <v>342</v>
      </c>
      <c r="C71">
        <v>0</v>
      </c>
      <c r="D71">
        <v>6</v>
      </c>
      <c r="E71" t="s">
        <v>1349</v>
      </c>
      <c r="F71" t="s">
        <v>174</v>
      </c>
      <c r="G71" t="s">
        <v>174</v>
      </c>
      <c r="H71" t="s">
        <v>174</v>
      </c>
      <c r="I71" t="s">
        <v>174</v>
      </c>
      <c r="J71" t="s">
        <v>174</v>
      </c>
    </row>
    <row r="72" spans="1:10" x14ac:dyDescent="0.45">
      <c r="A72" t="s">
        <v>19</v>
      </c>
      <c r="B72" t="s">
        <v>1372</v>
      </c>
      <c r="C72" t="s">
        <v>17</v>
      </c>
      <c r="D72" t="s">
        <v>16</v>
      </c>
      <c r="E72" t="s">
        <v>15</v>
      </c>
      <c r="F72" t="s">
        <v>14</v>
      </c>
      <c r="G72" t="s">
        <v>13</v>
      </c>
      <c r="H72" t="s">
        <v>12</v>
      </c>
      <c r="I72" t="s">
        <v>11</v>
      </c>
      <c r="J72" t="s">
        <v>1264</v>
      </c>
    </row>
    <row r="73" spans="1:10" x14ac:dyDescent="0.45">
      <c r="A73" t="s">
        <v>970</v>
      </c>
      <c r="B73" t="s">
        <v>229</v>
      </c>
      <c r="C73">
        <v>0</v>
      </c>
      <c r="D73">
        <v>7</v>
      </c>
      <c r="E73" t="s">
        <v>1349</v>
      </c>
      <c r="F73" t="s">
        <v>174</v>
      </c>
      <c r="G73" t="s">
        <v>174</v>
      </c>
      <c r="H73" t="s">
        <v>174</v>
      </c>
      <c r="I73" t="s">
        <v>174</v>
      </c>
      <c r="J73" t="s">
        <v>174</v>
      </c>
    </row>
    <row r="74" spans="1:10" x14ac:dyDescent="0.45">
      <c r="A74" t="s">
        <v>969</v>
      </c>
      <c r="B74" t="s">
        <v>342</v>
      </c>
      <c r="C74">
        <v>0</v>
      </c>
      <c r="D74">
        <v>4</v>
      </c>
      <c r="E74" t="s">
        <v>1349</v>
      </c>
      <c r="F74" t="s">
        <v>174</v>
      </c>
      <c r="G74" t="s">
        <v>174</v>
      </c>
      <c r="H74" t="s">
        <v>174</v>
      </c>
      <c r="I74" t="s">
        <v>174</v>
      </c>
      <c r="J74" t="s">
        <v>174</v>
      </c>
    </row>
    <row r="75" spans="1:10" x14ac:dyDescent="0.45">
      <c r="A75" t="s">
        <v>19</v>
      </c>
      <c r="B75" t="s">
        <v>1371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  <c r="J75" t="s">
        <v>1264</v>
      </c>
    </row>
    <row r="76" spans="1:10" x14ac:dyDescent="0.45">
      <c r="A76" t="s">
        <v>970</v>
      </c>
      <c r="B76" t="s">
        <v>229</v>
      </c>
      <c r="C76">
        <v>0</v>
      </c>
      <c r="D76">
        <v>5</v>
      </c>
      <c r="E76" t="s">
        <v>1349</v>
      </c>
      <c r="F76" t="s">
        <v>174</v>
      </c>
      <c r="G76" t="s">
        <v>174</v>
      </c>
      <c r="H76" t="s">
        <v>174</v>
      </c>
      <c r="I76" t="s">
        <v>174</v>
      </c>
      <c r="J76" t="s">
        <v>174</v>
      </c>
    </row>
    <row r="77" spans="1:10" x14ac:dyDescent="0.45">
      <c r="A77" t="s">
        <v>969</v>
      </c>
      <c r="B77" t="s">
        <v>342</v>
      </c>
      <c r="C77">
        <v>0</v>
      </c>
      <c r="D77">
        <v>4</v>
      </c>
      <c r="E77" t="s">
        <v>1349</v>
      </c>
      <c r="F77" t="s">
        <v>174</v>
      </c>
      <c r="G77" t="s">
        <v>174</v>
      </c>
      <c r="H77" t="s">
        <v>174</v>
      </c>
      <c r="I77" t="s">
        <v>174</v>
      </c>
      <c r="J77" t="s">
        <v>174</v>
      </c>
    </row>
    <row r="78" spans="1:10" x14ac:dyDescent="0.45">
      <c r="A78" t="s">
        <v>19</v>
      </c>
      <c r="B78" t="s">
        <v>1370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  <c r="J78" t="s">
        <v>1264</v>
      </c>
    </row>
    <row r="79" spans="1:10" x14ac:dyDescent="0.45">
      <c r="A79" t="s">
        <v>970</v>
      </c>
      <c r="B79" t="s">
        <v>229</v>
      </c>
      <c r="C79">
        <v>0</v>
      </c>
      <c r="D79">
        <v>4</v>
      </c>
      <c r="E79" t="s">
        <v>1349</v>
      </c>
      <c r="F79" t="s">
        <v>174</v>
      </c>
      <c r="G79" t="s">
        <v>174</v>
      </c>
      <c r="H79" t="s">
        <v>174</v>
      </c>
      <c r="I79" t="s">
        <v>174</v>
      </c>
      <c r="J79" t="s">
        <v>174</v>
      </c>
    </row>
    <row r="80" spans="1:10" x14ac:dyDescent="0.45">
      <c r="A80" t="s">
        <v>969</v>
      </c>
      <c r="B80" t="s">
        <v>342</v>
      </c>
      <c r="C80">
        <v>0</v>
      </c>
      <c r="D80">
        <v>5</v>
      </c>
      <c r="E80" t="s">
        <v>1349</v>
      </c>
      <c r="F80" t="s">
        <v>174</v>
      </c>
      <c r="G80" t="s">
        <v>174</v>
      </c>
      <c r="H80" t="s">
        <v>174</v>
      </c>
      <c r="I80" t="s">
        <v>174</v>
      </c>
      <c r="J80" t="s">
        <v>174</v>
      </c>
    </row>
    <row r="81" spans="1:10" x14ac:dyDescent="0.45">
      <c r="A81" t="s">
        <v>19</v>
      </c>
      <c r="B81" t="s">
        <v>1369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  <c r="J81" t="s">
        <v>1264</v>
      </c>
    </row>
    <row r="82" spans="1:10" x14ac:dyDescent="0.45">
      <c r="A82" t="s">
        <v>970</v>
      </c>
      <c r="B82" t="s">
        <v>229</v>
      </c>
      <c r="C82">
        <v>0</v>
      </c>
      <c r="D82">
        <v>2</v>
      </c>
      <c r="E82" t="s">
        <v>1349</v>
      </c>
      <c r="F82" t="s">
        <v>174</v>
      </c>
      <c r="G82" t="s">
        <v>174</v>
      </c>
      <c r="H82" t="s">
        <v>174</v>
      </c>
      <c r="I82" t="s">
        <v>174</v>
      </c>
      <c r="J82" t="s">
        <v>174</v>
      </c>
    </row>
    <row r="83" spans="1:10" x14ac:dyDescent="0.45">
      <c r="A83" t="s">
        <v>19</v>
      </c>
      <c r="B83" t="s">
        <v>1368</v>
      </c>
      <c r="C83" t="s">
        <v>17</v>
      </c>
      <c r="D83" t="s">
        <v>16</v>
      </c>
      <c r="E83" t="s">
        <v>15</v>
      </c>
      <c r="F83" t="s">
        <v>14</v>
      </c>
      <c r="G83" t="s">
        <v>13</v>
      </c>
      <c r="H83" t="s">
        <v>12</v>
      </c>
      <c r="I83" t="s">
        <v>11</v>
      </c>
      <c r="J83" t="s">
        <v>1264</v>
      </c>
    </row>
    <row r="84" spans="1:10" x14ac:dyDescent="0.45">
      <c r="A84" t="s">
        <v>970</v>
      </c>
      <c r="B84" t="s">
        <v>229</v>
      </c>
      <c r="C84">
        <v>0</v>
      </c>
      <c r="D84">
        <v>4</v>
      </c>
      <c r="E84" t="s">
        <v>1349</v>
      </c>
      <c r="F84" t="s">
        <v>174</v>
      </c>
      <c r="G84" t="s">
        <v>174</v>
      </c>
      <c r="H84" t="s">
        <v>174</v>
      </c>
      <c r="I84" t="s">
        <v>174</v>
      </c>
      <c r="J84" t="s">
        <v>174</v>
      </c>
    </row>
    <row r="85" spans="1:10" x14ac:dyDescent="0.45">
      <c r="A85" t="s">
        <v>969</v>
      </c>
      <c r="B85" t="s">
        <v>48</v>
      </c>
      <c r="C85">
        <v>2</v>
      </c>
      <c r="D85">
        <v>3</v>
      </c>
      <c r="E85" t="s">
        <v>159</v>
      </c>
      <c r="F85" t="s">
        <v>0</v>
      </c>
      <c r="G85" t="s">
        <v>0</v>
      </c>
      <c r="H85" t="s">
        <v>0</v>
      </c>
      <c r="I85" t="s">
        <v>1</v>
      </c>
      <c r="J85">
        <f>SUM(D85/(C85+D85))</f>
        <v>0.6</v>
      </c>
    </row>
    <row r="86" spans="1:10" x14ac:dyDescent="0.45">
      <c r="A86" t="s">
        <v>19</v>
      </c>
      <c r="B86" t="s">
        <v>1366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  <c r="J86" t="s">
        <v>1264</v>
      </c>
    </row>
    <row r="87" spans="1:10" x14ac:dyDescent="0.45">
      <c r="A87" t="s">
        <v>19</v>
      </c>
      <c r="B87" t="s">
        <v>1365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  <c r="J87" t="s">
        <v>1264</v>
      </c>
    </row>
    <row r="88" spans="1:10" x14ac:dyDescent="0.45">
      <c r="A88" t="s">
        <v>19</v>
      </c>
      <c r="B88" t="s">
        <v>1363</v>
      </c>
      <c r="C88" t="s">
        <v>17</v>
      </c>
      <c r="D88" t="s">
        <v>16</v>
      </c>
      <c r="E88" t="s">
        <v>15</v>
      </c>
      <c r="F88" t="s">
        <v>14</v>
      </c>
      <c r="G88" t="s">
        <v>13</v>
      </c>
      <c r="H88" t="s">
        <v>12</v>
      </c>
      <c r="I88" t="s">
        <v>11</v>
      </c>
      <c r="J88" t="s">
        <v>1264</v>
      </c>
    </row>
    <row r="89" spans="1:10" x14ac:dyDescent="0.45">
      <c r="A89" t="s">
        <v>970</v>
      </c>
      <c r="B89" t="s">
        <v>229</v>
      </c>
      <c r="C89">
        <v>0</v>
      </c>
      <c r="D89">
        <v>2</v>
      </c>
      <c r="E89" t="s">
        <v>1349</v>
      </c>
      <c r="F89" t="s">
        <v>174</v>
      </c>
      <c r="G89" t="s">
        <v>174</v>
      </c>
      <c r="H89" t="s">
        <v>174</v>
      </c>
      <c r="I89" t="s">
        <v>174</v>
      </c>
      <c r="J89" t="s">
        <v>174</v>
      </c>
    </row>
    <row r="90" spans="1:10" x14ac:dyDescent="0.45">
      <c r="A90" t="s">
        <v>969</v>
      </c>
      <c r="B90" t="s">
        <v>342</v>
      </c>
      <c r="C90">
        <v>0</v>
      </c>
      <c r="D90">
        <v>4</v>
      </c>
      <c r="E90" t="s">
        <v>1349</v>
      </c>
      <c r="F90" t="s">
        <v>174</v>
      </c>
      <c r="G90" t="s">
        <v>174</v>
      </c>
      <c r="H90" t="s">
        <v>174</v>
      </c>
      <c r="I90" t="s">
        <v>174</v>
      </c>
      <c r="J90" t="s">
        <v>174</v>
      </c>
    </row>
    <row r="91" spans="1:10" x14ac:dyDescent="0.45">
      <c r="A91" t="s">
        <v>19</v>
      </c>
      <c r="B91" t="s">
        <v>1362</v>
      </c>
      <c r="C91" t="s">
        <v>17</v>
      </c>
      <c r="D91" t="s">
        <v>16</v>
      </c>
      <c r="E91" t="s">
        <v>15</v>
      </c>
      <c r="F91" t="s">
        <v>14</v>
      </c>
      <c r="G91" t="s">
        <v>13</v>
      </c>
      <c r="H91" t="s">
        <v>12</v>
      </c>
      <c r="I91" t="s">
        <v>11</v>
      </c>
      <c r="J91" t="s">
        <v>1264</v>
      </c>
    </row>
    <row r="92" spans="1:10" x14ac:dyDescent="0.45">
      <c r="A92" t="s">
        <v>970</v>
      </c>
      <c r="B92" t="s">
        <v>229</v>
      </c>
      <c r="C92">
        <v>0</v>
      </c>
      <c r="D92">
        <v>4</v>
      </c>
      <c r="E92" t="s">
        <v>1349</v>
      </c>
      <c r="F92" t="s">
        <v>174</v>
      </c>
      <c r="G92" t="s">
        <v>174</v>
      </c>
      <c r="H92" t="s">
        <v>174</v>
      </c>
      <c r="I92" t="s">
        <v>174</v>
      </c>
      <c r="J92" t="s">
        <v>174</v>
      </c>
    </row>
    <row r="93" spans="1:10" x14ac:dyDescent="0.45">
      <c r="A93" t="s">
        <v>19</v>
      </c>
      <c r="B93" t="s">
        <v>1361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  <c r="J93" t="s">
        <v>1264</v>
      </c>
    </row>
    <row r="94" spans="1:10" x14ac:dyDescent="0.45">
      <c r="A94" t="s">
        <v>970</v>
      </c>
      <c r="B94" t="s">
        <v>229</v>
      </c>
      <c r="C94">
        <v>0</v>
      </c>
      <c r="D94">
        <v>3</v>
      </c>
      <c r="E94" t="s">
        <v>1349</v>
      </c>
      <c r="F94" t="s">
        <v>174</v>
      </c>
      <c r="G94" t="s">
        <v>174</v>
      </c>
      <c r="H94" t="s">
        <v>174</v>
      </c>
      <c r="I94" t="s">
        <v>174</v>
      </c>
      <c r="J94" t="s">
        <v>174</v>
      </c>
    </row>
    <row r="95" spans="1:10" x14ac:dyDescent="0.45">
      <c r="A95" t="s">
        <v>969</v>
      </c>
      <c r="B95" t="s">
        <v>342</v>
      </c>
      <c r="C95">
        <v>0</v>
      </c>
      <c r="D95">
        <v>6</v>
      </c>
      <c r="E95" t="s">
        <v>1349</v>
      </c>
      <c r="F95" t="s">
        <v>174</v>
      </c>
      <c r="G95" t="s">
        <v>174</v>
      </c>
      <c r="H95" t="s">
        <v>174</v>
      </c>
      <c r="I95" t="s">
        <v>174</v>
      </c>
      <c r="J95" t="s">
        <v>174</v>
      </c>
    </row>
    <row r="96" spans="1:10" x14ac:dyDescent="0.45">
      <c r="A96" t="s">
        <v>19</v>
      </c>
      <c r="B96" t="s">
        <v>1360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  <c r="J96" t="s">
        <v>1264</v>
      </c>
    </row>
    <row r="97" spans="1:10" x14ac:dyDescent="0.45">
      <c r="A97" t="s">
        <v>970</v>
      </c>
      <c r="B97" t="s">
        <v>229</v>
      </c>
      <c r="C97">
        <v>0</v>
      </c>
      <c r="D97">
        <v>5</v>
      </c>
      <c r="E97" t="s">
        <v>1349</v>
      </c>
      <c r="F97" t="s">
        <v>174</v>
      </c>
      <c r="G97" t="s">
        <v>174</v>
      </c>
      <c r="H97" t="s">
        <v>174</v>
      </c>
      <c r="I97" t="s">
        <v>174</v>
      </c>
      <c r="J97" t="s">
        <v>174</v>
      </c>
    </row>
    <row r="98" spans="1:10" x14ac:dyDescent="0.45">
      <c r="A98" t="s">
        <v>969</v>
      </c>
      <c r="B98" t="s">
        <v>342</v>
      </c>
      <c r="C98">
        <v>0</v>
      </c>
      <c r="D98">
        <v>9</v>
      </c>
      <c r="E98" t="s">
        <v>1349</v>
      </c>
      <c r="F98" t="s">
        <v>174</v>
      </c>
      <c r="G98" t="s">
        <v>174</v>
      </c>
      <c r="H98" t="s">
        <v>174</v>
      </c>
      <c r="I98" t="s">
        <v>174</v>
      </c>
      <c r="J98" t="s">
        <v>174</v>
      </c>
    </row>
    <row r="99" spans="1:10" x14ac:dyDescent="0.45">
      <c r="A99" t="s">
        <v>19</v>
      </c>
      <c r="B99" t="s">
        <v>1359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  <c r="J99" t="s">
        <v>1264</v>
      </c>
    </row>
    <row r="100" spans="1:10" x14ac:dyDescent="0.45">
      <c r="A100" t="s">
        <v>970</v>
      </c>
      <c r="B100" t="s">
        <v>229</v>
      </c>
      <c r="C100">
        <v>0</v>
      </c>
      <c r="D100">
        <v>5</v>
      </c>
      <c r="E100" t="s">
        <v>1349</v>
      </c>
      <c r="F100" t="s">
        <v>174</v>
      </c>
      <c r="G100" t="s">
        <v>174</v>
      </c>
      <c r="H100" t="s">
        <v>174</v>
      </c>
      <c r="I100" t="s">
        <v>174</v>
      </c>
      <c r="J100" t="s">
        <v>174</v>
      </c>
    </row>
    <row r="101" spans="1:10" x14ac:dyDescent="0.45">
      <c r="A101" t="s">
        <v>969</v>
      </c>
      <c r="B101" t="s">
        <v>342</v>
      </c>
      <c r="C101">
        <v>0</v>
      </c>
      <c r="D101">
        <v>6</v>
      </c>
      <c r="E101" t="s">
        <v>1349</v>
      </c>
      <c r="F101" t="s">
        <v>174</v>
      </c>
      <c r="G101" t="s">
        <v>174</v>
      </c>
      <c r="H101" t="s">
        <v>174</v>
      </c>
      <c r="I101" t="s">
        <v>174</v>
      </c>
      <c r="J101" t="s">
        <v>174</v>
      </c>
    </row>
    <row r="102" spans="1:10" x14ac:dyDescent="0.45">
      <c r="A102" t="s">
        <v>19</v>
      </c>
      <c r="B102" t="s">
        <v>1358</v>
      </c>
      <c r="C102" t="s">
        <v>17</v>
      </c>
      <c r="D102" t="s">
        <v>16</v>
      </c>
      <c r="E102" t="s">
        <v>15</v>
      </c>
      <c r="F102" t="s">
        <v>14</v>
      </c>
      <c r="G102" t="s">
        <v>13</v>
      </c>
      <c r="H102" t="s">
        <v>12</v>
      </c>
      <c r="I102" t="s">
        <v>11</v>
      </c>
      <c r="J102" t="s">
        <v>1264</v>
      </c>
    </row>
    <row r="103" spans="1:10" x14ac:dyDescent="0.45">
      <c r="A103" t="s">
        <v>970</v>
      </c>
      <c r="B103" t="s">
        <v>229</v>
      </c>
      <c r="C103">
        <v>0</v>
      </c>
      <c r="D103">
        <v>3</v>
      </c>
      <c r="E103" t="s">
        <v>1349</v>
      </c>
      <c r="F103" t="s">
        <v>174</v>
      </c>
      <c r="G103" t="s">
        <v>174</v>
      </c>
      <c r="H103" t="s">
        <v>174</v>
      </c>
      <c r="I103" t="s">
        <v>174</v>
      </c>
      <c r="J103" t="s">
        <v>174</v>
      </c>
    </row>
    <row r="104" spans="1:10" x14ac:dyDescent="0.45">
      <c r="A104" t="s">
        <v>19</v>
      </c>
      <c r="B104" t="s">
        <v>1357</v>
      </c>
      <c r="C104" t="s">
        <v>17</v>
      </c>
      <c r="D104" t="s">
        <v>16</v>
      </c>
      <c r="E104" t="s">
        <v>15</v>
      </c>
      <c r="F104" t="s">
        <v>14</v>
      </c>
      <c r="G104" t="s">
        <v>13</v>
      </c>
      <c r="H104" t="s">
        <v>12</v>
      </c>
      <c r="I104" t="s">
        <v>11</v>
      </c>
      <c r="J104" t="s">
        <v>1264</v>
      </c>
    </row>
    <row r="105" spans="1:10" x14ac:dyDescent="0.45">
      <c r="A105" t="s">
        <v>1441</v>
      </c>
      <c r="B105" t="s">
        <v>200</v>
      </c>
      <c r="C105">
        <v>0</v>
      </c>
      <c r="D105">
        <v>1</v>
      </c>
      <c r="E105" t="s">
        <v>53</v>
      </c>
      <c r="F105" t="s">
        <v>0</v>
      </c>
      <c r="G105" t="s">
        <v>0</v>
      </c>
      <c r="H105" t="s">
        <v>0</v>
      </c>
      <c r="I105" t="s">
        <v>0</v>
      </c>
      <c r="J105">
        <f>SUM(D105/(C105+D105))</f>
        <v>1</v>
      </c>
    </row>
    <row r="106" spans="1:10" x14ac:dyDescent="0.45">
      <c r="A106" t="s">
        <v>970</v>
      </c>
      <c r="B106" t="s">
        <v>229</v>
      </c>
      <c r="C106">
        <v>0</v>
      </c>
      <c r="D106">
        <v>5</v>
      </c>
      <c r="E106" t="s">
        <v>1349</v>
      </c>
      <c r="F106" t="s">
        <v>174</v>
      </c>
      <c r="G106" t="s">
        <v>174</v>
      </c>
      <c r="H106" t="s">
        <v>174</v>
      </c>
      <c r="I106" t="s">
        <v>174</v>
      </c>
      <c r="J106" t="s">
        <v>174</v>
      </c>
    </row>
    <row r="107" spans="1:10" x14ac:dyDescent="0.45">
      <c r="A107" t="s">
        <v>969</v>
      </c>
      <c r="B107" t="s">
        <v>48</v>
      </c>
      <c r="C107">
        <v>3</v>
      </c>
      <c r="D107">
        <v>3</v>
      </c>
      <c r="E107" t="s">
        <v>159</v>
      </c>
      <c r="F107" t="s">
        <v>0</v>
      </c>
      <c r="G107" t="s">
        <v>0</v>
      </c>
      <c r="H107" t="s">
        <v>0</v>
      </c>
      <c r="I107" t="s">
        <v>1</v>
      </c>
      <c r="J107">
        <f>SUM(D107/(C107+D107))</f>
        <v>0.5</v>
      </c>
    </row>
    <row r="108" spans="1:10" x14ac:dyDescent="0.45">
      <c r="A108" t="s">
        <v>19</v>
      </c>
      <c r="B108" t="s">
        <v>1356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  <c r="J108" t="s">
        <v>1264</v>
      </c>
    </row>
    <row r="109" spans="1:10" x14ac:dyDescent="0.45">
      <c r="A109" t="s">
        <v>970</v>
      </c>
      <c r="B109" t="s">
        <v>229</v>
      </c>
      <c r="C109">
        <v>0</v>
      </c>
      <c r="D109">
        <v>8</v>
      </c>
      <c r="E109" t="s">
        <v>1349</v>
      </c>
      <c r="F109" t="s">
        <v>174</v>
      </c>
      <c r="G109" t="s">
        <v>174</v>
      </c>
      <c r="H109" t="s">
        <v>174</v>
      </c>
      <c r="I109" t="s">
        <v>174</v>
      </c>
      <c r="J109" t="s">
        <v>174</v>
      </c>
    </row>
    <row r="110" spans="1:10" x14ac:dyDescent="0.45">
      <c r="A110" t="s">
        <v>969</v>
      </c>
      <c r="B110" t="s">
        <v>48</v>
      </c>
      <c r="C110">
        <v>2</v>
      </c>
      <c r="D110">
        <v>5</v>
      </c>
      <c r="E110" t="s">
        <v>159</v>
      </c>
      <c r="F110" t="s">
        <v>0</v>
      </c>
      <c r="G110" t="s">
        <v>0</v>
      </c>
      <c r="H110" t="s">
        <v>0</v>
      </c>
      <c r="I110" t="s">
        <v>1</v>
      </c>
      <c r="J110">
        <f>SUM(D110/(C110+D110))</f>
        <v>0.7142857142857143</v>
      </c>
    </row>
    <row r="111" spans="1:10" x14ac:dyDescent="0.45">
      <c r="A111" t="s">
        <v>19</v>
      </c>
      <c r="B111" t="s">
        <v>1355</v>
      </c>
      <c r="C111" t="s">
        <v>17</v>
      </c>
      <c r="D111" t="s">
        <v>16</v>
      </c>
      <c r="E111" t="s">
        <v>15</v>
      </c>
      <c r="F111" t="s">
        <v>14</v>
      </c>
      <c r="G111" t="s">
        <v>13</v>
      </c>
      <c r="H111" t="s">
        <v>12</v>
      </c>
      <c r="I111" t="s">
        <v>11</v>
      </c>
      <c r="J111" t="s">
        <v>1264</v>
      </c>
    </row>
    <row r="112" spans="1:10" x14ac:dyDescent="0.45">
      <c r="A112" t="s">
        <v>970</v>
      </c>
      <c r="B112" t="s">
        <v>229</v>
      </c>
      <c r="C112">
        <v>0</v>
      </c>
      <c r="D112">
        <v>8</v>
      </c>
      <c r="E112" t="s">
        <v>1349</v>
      </c>
      <c r="F112" t="s">
        <v>174</v>
      </c>
      <c r="G112" t="s">
        <v>174</v>
      </c>
      <c r="H112" t="s">
        <v>174</v>
      </c>
      <c r="I112" t="s">
        <v>174</v>
      </c>
      <c r="J112" t="s">
        <v>174</v>
      </c>
    </row>
    <row r="113" spans="1:10" x14ac:dyDescent="0.45">
      <c r="A113" t="s">
        <v>969</v>
      </c>
      <c r="B113" t="s">
        <v>342</v>
      </c>
      <c r="C113">
        <v>0</v>
      </c>
      <c r="D113">
        <v>9</v>
      </c>
      <c r="E113" t="s">
        <v>1349</v>
      </c>
      <c r="F113" t="s">
        <v>174</v>
      </c>
      <c r="G113" t="s">
        <v>174</v>
      </c>
      <c r="H113" t="s">
        <v>174</v>
      </c>
      <c r="I113" t="s">
        <v>174</v>
      </c>
      <c r="J113" t="s">
        <v>174</v>
      </c>
    </row>
    <row r="114" spans="1:10" x14ac:dyDescent="0.45">
      <c r="A114" t="s">
        <v>19</v>
      </c>
      <c r="B114" t="s">
        <v>1354</v>
      </c>
      <c r="C114" t="s">
        <v>17</v>
      </c>
      <c r="D114" t="s">
        <v>16</v>
      </c>
      <c r="E114" t="s">
        <v>15</v>
      </c>
      <c r="F114" t="s">
        <v>14</v>
      </c>
      <c r="G114" t="s">
        <v>13</v>
      </c>
      <c r="H114" t="s">
        <v>12</v>
      </c>
      <c r="I114" t="s">
        <v>11</v>
      </c>
      <c r="J114" t="s">
        <v>1264</v>
      </c>
    </row>
    <row r="115" spans="1:10" x14ac:dyDescent="0.45">
      <c r="A115" t="s">
        <v>970</v>
      </c>
      <c r="B115" t="s">
        <v>229</v>
      </c>
      <c r="C115">
        <v>0</v>
      </c>
      <c r="D115">
        <v>7</v>
      </c>
      <c r="E115" t="s">
        <v>1349</v>
      </c>
      <c r="F115" t="s">
        <v>174</v>
      </c>
      <c r="G115" t="s">
        <v>174</v>
      </c>
      <c r="H115" t="s">
        <v>174</v>
      </c>
      <c r="I115" t="s">
        <v>174</v>
      </c>
      <c r="J115" t="s">
        <v>174</v>
      </c>
    </row>
    <row r="116" spans="1:10" x14ac:dyDescent="0.45">
      <c r="A116" t="s">
        <v>969</v>
      </c>
      <c r="B116" t="s">
        <v>342</v>
      </c>
      <c r="C116">
        <v>0</v>
      </c>
      <c r="D116">
        <v>8</v>
      </c>
      <c r="E116" t="s">
        <v>1349</v>
      </c>
      <c r="F116" t="s">
        <v>174</v>
      </c>
      <c r="G116" t="s">
        <v>174</v>
      </c>
      <c r="H116" t="s">
        <v>174</v>
      </c>
      <c r="I116" t="s">
        <v>174</v>
      </c>
      <c r="J116" t="s">
        <v>174</v>
      </c>
    </row>
    <row r="117" spans="1:10" x14ac:dyDescent="0.45">
      <c r="A117" t="s">
        <v>19</v>
      </c>
      <c r="B117" t="s">
        <v>1353</v>
      </c>
      <c r="C117" t="s">
        <v>17</v>
      </c>
      <c r="D117" t="s">
        <v>16</v>
      </c>
      <c r="E117" t="s">
        <v>15</v>
      </c>
      <c r="F117" t="s">
        <v>14</v>
      </c>
      <c r="G117" t="s">
        <v>13</v>
      </c>
      <c r="H117" t="s">
        <v>12</v>
      </c>
      <c r="I117" t="s">
        <v>11</v>
      </c>
      <c r="J117" t="s">
        <v>1264</v>
      </c>
    </row>
    <row r="118" spans="1:10" x14ac:dyDescent="0.45">
      <c r="A118" t="s">
        <v>970</v>
      </c>
      <c r="B118" t="s">
        <v>229</v>
      </c>
      <c r="C118">
        <v>0</v>
      </c>
      <c r="D118">
        <v>1</v>
      </c>
      <c r="E118" t="s">
        <v>1349</v>
      </c>
      <c r="F118" t="s">
        <v>174</v>
      </c>
      <c r="G118" t="s">
        <v>174</v>
      </c>
      <c r="H118" t="s">
        <v>174</v>
      </c>
      <c r="I118" t="s">
        <v>174</v>
      </c>
      <c r="J118" t="s">
        <v>174</v>
      </c>
    </row>
    <row r="119" spans="1:10" x14ac:dyDescent="0.45">
      <c r="A119" t="s">
        <v>1440</v>
      </c>
      <c r="B119" t="s">
        <v>229</v>
      </c>
      <c r="C119">
        <v>0</v>
      </c>
      <c r="D119">
        <v>1</v>
      </c>
      <c r="E119" t="s">
        <v>1349</v>
      </c>
      <c r="F119" t="s">
        <v>174</v>
      </c>
      <c r="G119" t="s">
        <v>174</v>
      </c>
      <c r="H119" t="s">
        <v>174</v>
      </c>
      <c r="I119" t="s">
        <v>174</v>
      </c>
      <c r="J119" t="s">
        <v>174</v>
      </c>
    </row>
    <row r="120" spans="1:10" x14ac:dyDescent="0.45">
      <c r="A120" t="s">
        <v>19</v>
      </c>
      <c r="B120" t="s">
        <v>1351</v>
      </c>
      <c r="C120" t="s">
        <v>17</v>
      </c>
      <c r="D120" t="s">
        <v>16</v>
      </c>
      <c r="E120" t="s">
        <v>15</v>
      </c>
      <c r="F120" t="s">
        <v>14</v>
      </c>
      <c r="G120" t="s">
        <v>13</v>
      </c>
      <c r="H120" t="s">
        <v>12</v>
      </c>
      <c r="I120" t="s">
        <v>11</v>
      </c>
      <c r="J120" t="s">
        <v>1264</v>
      </c>
    </row>
    <row r="121" spans="1:10" x14ac:dyDescent="0.45">
      <c r="A121" t="s">
        <v>19</v>
      </c>
      <c r="B121" t="s">
        <v>1350</v>
      </c>
      <c r="C121" t="s">
        <v>17</v>
      </c>
      <c r="D121" t="s">
        <v>16</v>
      </c>
      <c r="E121" t="s">
        <v>15</v>
      </c>
      <c r="F121" t="s">
        <v>14</v>
      </c>
      <c r="G121" t="s">
        <v>13</v>
      </c>
      <c r="H121" t="s">
        <v>12</v>
      </c>
      <c r="I121" t="s">
        <v>11</v>
      </c>
      <c r="J121" t="s">
        <v>1264</v>
      </c>
    </row>
    <row r="122" spans="1:10" x14ac:dyDescent="0.45">
      <c r="A122" t="s">
        <v>969</v>
      </c>
      <c r="B122" t="s">
        <v>342</v>
      </c>
      <c r="C122">
        <v>0</v>
      </c>
      <c r="D122">
        <v>2</v>
      </c>
      <c r="E122" t="s">
        <v>1349</v>
      </c>
      <c r="F122" t="s">
        <v>174</v>
      </c>
      <c r="G122" t="s">
        <v>174</v>
      </c>
      <c r="H122" t="s">
        <v>174</v>
      </c>
      <c r="I122" t="s">
        <v>174</v>
      </c>
      <c r="J122" t="s">
        <v>174</v>
      </c>
    </row>
    <row r="123" spans="1:10" x14ac:dyDescent="0.45">
      <c r="A123" t="s">
        <v>19</v>
      </c>
      <c r="B123" t="s">
        <v>1348</v>
      </c>
      <c r="C123" t="s">
        <v>17</v>
      </c>
      <c r="D123" t="s">
        <v>16</v>
      </c>
      <c r="E123" t="s">
        <v>15</v>
      </c>
      <c r="F123" t="s">
        <v>14</v>
      </c>
      <c r="G123" t="s">
        <v>13</v>
      </c>
      <c r="H123" t="s">
        <v>12</v>
      </c>
      <c r="I123" t="s">
        <v>11</v>
      </c>
      <c r="J123" t="s">
        <v>1264</v>
      </c>
    </row>
    <row r="124" spans="1:10" x14ac:dyDescent="0.45">
      <c r="A124" t="s">
        <v>970</v>
      </c>
      <c r="B124" t="s">
        <v>115</v>
      </c>
      <c r="C124">
        <v>0</v>
      </c>
      <c r="D124">
        <v>1</v>
      </c>
      <c r="E124" t="s">
        <v>338</v>
      </c>
      <c r="F124" t="s">
        <v>0</v>
      </c>
      <c r="G124" t="s">
        <v>0</v>
      </c>
      <c r="H124" t="s">
        <v>0</v>
      </c>
      <c r="I124" t="s">
        <v>1</v>
      </c>
      <c r="J124">
        <f>SUM(D124/(C124+D124))</f>
        <v>1</v>
      </c>
    </row>
    <row r="125" spans="1:10" x14ac:dyDescent="0.45">
      <c r="A125" t="s">
        <v>969</v>
      </c>
      <c r="B125" t="s">
        <v>48</v>
      </c>
      <c r="C125">
        <v>1</v>
      </c>
      <c r="D125">
        <v>3</v>
      </c>
      <c r="E125" t="s">
        <v>159</v>
      </c>
      <c r="F125" t="s">
        <v>0</v>
      </c>
      <c r="G125" t="s">
        <v>0</v>
      </c>
      <c r="H125" t="s">
        <v>0</v>
      </c>
      <c r="I125" t="s">
        <v>1</v>
      </c>
      <c r="J125">
        <f>SUM(D125/(C125+D125))</f>
        <v>0.75</v>
      </c>
    </row>
    <row r="126" spans="1:10" x14ac:dyDescent="0.45">
      <c r="A126" t="s">
        <v>19</v>
      </c>
      <c r="B126" t="s">
        <v>1346</v>
      </c>
      <c r="C126" t="s">
        <v>17</v>
      </c>
      <c r="D126" t="s">
        <v>16</v>
      </c>
      <c r="E126" t="s">
        <v>15</v>
      </c>
      <c r="F126" t="s">
        <v>14</v>
      </c>
      <c r="G126" t="s">
        <v>13</v>
      </c>
      <c r="H126" t="s">
        <v>12</v>
      </c>
      <c r="I126" t="s">
        <v>11</v>
      </c>
      <c r="J126" t="s">
        <v>1264</v>
      </c>
    </row>
    <row r="127" spans="1:10" x14ac:dyDescent="0.45">
      <c r="A127" t="s">
        <v>1439</v>
      </c>
      <c r="B127" t="s">
        <v>31</v>
      </c>
      <c r="C127">
        <v>0</v>
      </c>
      <c r="D127">
        <v>1</v>
      </c>
      <c r="E127" t="s">
        <v>180</v>
      </c>
      <c r="F127" t="s">
        <v>0</v>
      </c>
      <c r="G127" t="s">
        <v>0</v>
      </c>
      <c r="H127" t="s">
        <v>0</v>
      </c>
      <c r="I127" t="s">
        <v>0</v>
      </c>
      <c r="J127">
        <f>SUM(D127/(C127+D127))</f>
        <v>1</v>
      </c>
    </row>
    <row r="128" spans="1:10" x14ac:dyDescent="0.45">
      <c r="A128" t="s">
        <v>19</v>
      </c>
      <c r="B128" t="s">
        <v>1345</v>
      </c>
      <c r="C128" t="s">
        <v>17</v>
      </c>
      <c r="D128" t="s">
        <v>16</v>
      </c>
      <c r="E128" t="s">
        <v>15</v>
      </c>
      <c r="F128" t="s">
        <v>14</v>
      </c>
      <c r="G128" t="s">
        <v>13</v>
      </c>
      <c r="H128" t="s">
        <v>12</v>
      </c>
      <c r="I128" t="s">
        <v>11</v>
      </c>
      <c r="J128" t="s">
        <v>1264</v>
      </c>
    </row>
    <row r="129" spans="1:10" x14ac:dyDescent="0.45">
      <c r="A129" t="s">
        <v>970</v>
      </c>
      <c r="B129" t="s">
        <v>229</v>
      </c>
      <c r="C129">
        <v>0</v>
      </c>
      <c r="D129">
        <v>5</v>
      </c>
      <c r="E129" t="s">
        <v>1349</v>
      </c>
      <c r="F129" t="s">
        <v>174</v>
      </c>
      <c r="G129" t="s">
        <v>174</v>
      </c>
      <c r="H129" t="s">
        <v>174</v>
      </c>
      <c r="I129" t="s">
        <v>174</v>
      </c>
      <c r="J129" t="s">
        <v>174</v>
      </c>
    </row>
  </sheetData>
  <conditionalFormatting sqref="K1:K51 J55:J63 F1:I64">
    <cfRule type="cellIs" dxfId="266" priority="80" operator="equal">
      <formula>"Y"</formula>
    </cfRule>
    <cfRule type="cellIs" dxfId="265" priority="81" operator="equal">
      <formula>"N"</formula>
    </cfRule>
  </conditionalFormatting>
  <conditionalFormatting sqref="A1:A1048576">
    <cfRule type="duplicateValues" dxfId="264" priority="79"/>
  </conditionalFormatting>
  <conditionalFormatting sqref="F65:J74">
    <cfRule type="cellIs" dxfId="263" priority="77" operator="equal">
      <formula>"Y"</formula>
    </cfRule>
    <cfRule type="cellIs" dxfId="262" priority="78" operator="equal">
      <formula>"N"</formula>
    </cfRule>
  </conditionalFormatting>
  <conditionalFormatting sqref="F76:J76">
    <cfRule type="cellIs" dxfId="261" priority="75" operator="equal">
      <formula>"Y"</formula>
    </cfRule>
    <cfRule type="cellIs" dxfId="260" priority="76" operator="equal">
      <formula>"N"</formula>
    </cfRule>
  </conditionalFormatting>
  <conditionalFormatting sqref="F77:J77">
    <cfRule type="cellIs" dxfId="259" priority="73" operator="equal">
      <formula>"Y"</formula>
    </cfRule>
    <cfRule type="cellIs" dxfId="258" priority="74" operator="equal">
      <formula>"N"</formula>
    </cfRule>
  </conditionalFormatting>
  <conditionalFormatting sqref="F78:J78">
    <cfRule type="cellIs" dxfId="257" priority="71" operator="equal">
      <formula>"Y"</formula>
    </cfRule>
    <cfRule type="cellIs" dxfId="256" priority="72" operator="equal">
      <formula>"N"</formula>
    </cfRule>
  </conditionalFormatting>
  <conditionalFormatting sqref="F80:J80">
    <cfRule type="cellIs" dxfId="255" priority="69" operator="equal">
      <formula>"Y"</formula>
    </cfRule>
    <cfRule type="cellIs" dxfId="254" priority="70" operator="equal">
      <formula>"N"</formula>
    </cfRule>
  </conditionalFormatting>
  <conditionalFormatting sqref="F81:J81">
    <cfRule type="cellIs" dxfId="253" priority="67" operator="equal">
      <formula>"Y"</formula>
    </cfRule>
    <cfRule type="cellIs" dxfId="252" priority="68" operator="equal">
      <formula>"N"</formula>
    </cfRule>
  </conditionalFormatting>
  <conditionalFormatting sqref="F82:J82">
    <cfRule type="cellIs" dxfId="251" priority="65" operator="equal">
      <formula>"Y"</formula>
    </cfRule>
    <cfRule type="cellIs" dxfId="250" priority="66" operator="equal">
      <formula>"N"</formula>
    </cfRule>
  </conditionalFormatting>
  <conditionalFormatting sqref="F83:J83">
    <cfRule type="cellIs" dxfId="249" priority="63" operator="equal">
      <formula>"Y"</formula>
    </cfRule>
    <cfRule type="cellIs" dxfId="248" priority="64" operator="equal">
      <formula>"N"</formula>
    </cfRule>
  </conditionalFormatting>
  <conditionalFormatting sqref="F84:J84">
    <cfRule type="cellIs" dxfId="247" priority="61" operator="equal">
      <formula>"Y"</formula>
    </cfRule>
    <cfRule type="cellIs" dxfId="246" priority="62" operator="equal">
      <formula>"N"</formula>
    </cfRule>
  </conditionalFormatting>
  <conditionalFormatting sqref="F85:J85">
    <cfRule type="cellIs" dxfId="245" priority="59" operator="equal">
      <formula>"Y"</formula>
    </cfRule>
    <cfRule type="cellIs" dxfId="244" priority="60" operator="equal">
      <formula>"N"</formula>
    </cfRule>
  </conditionalFormatting>
  <conditionalFormatting sqref="F86:J86">
    <cfRule type="cellIs" dxfId="243" priority="57" operator="equal">
      <formula>"Y"</formula>
    </cfRule>
    <cfRule type="cellIs" dxfId="242" priority="58" operator="equal">
      <formula>"N"</formula>
    </cfRule>
  </conditionalFormatting>
  <conditionalFormatting sqref="F87:J87">
    <cfRule type="cellIs" dxfId="241" priority="55" operator="equal">
      <formula>"Y"</formula>
    </cfRule>
    <cfRule type="cellIs" dxfId="240" priority="56" operator="equal">
      <formula>"N"</formula>
    </cfRule>
  </conditionalFormatting>
  <conditionalFormatting sqref="F88:J88">
    <cfRule type="cellIs" dxfId="239" priority="53" operator="equal">
      <formula>"Y"</formula>
    </cfRule>
    <cfRule type="cellIs" dxfId="238" priority="54" operator="equal">
      <formula>"N"</formula>
    </cfRule>
  </conditionalFormatting>
  <conditionalFormatting sqref="F89:J89">
    <cfRule type="cellIs" dxfId="237" priority="51" operator="equal">
      <formula>"Y"</formula>
    </cfRule>
    <cfRule type="cellIs" dxfId="236" priority="52" operator="equal">
      <formula>"N"</formula>
    </cfRule>
  </conditionalFormatting>
  <conditionalFormatting sqref="F90:J90">
    <cfRule type="cellIs" dxfId="235" priority="49" operator="equal">
      <formula>"Y"</formula>
    </cfRule>
    <cfRule type="cellIs" dxfId="234" priority="50" operator="equal">
      <formula>"N"</formula>
    </cfRule>
  </conditionalFormatting>
  <conditionalFormatting sqref="F91:J91">
    <cfRule type="cellIs" dxfId="233" priority="47" operator="equal">
      <formula>"Y"</formula>
    </cfRule>
    <cfRule type="cellIs" dxfId="232" priority="48" operator="equal">
      <formula>"N"</formula>
    </cfRule>
  </conditionalFormatting>
  <conditionalFormatting sqref="F92:J92">
    <cfRule type="cellIs" dxfId="231" priority="45" operator="equal">
      <formula>"Y"</formula>
    </cfRule>
    <cfRule type="cellIs" dxfId="230" priority="46" operator="equal">
      <formula>"N"</formula>
    </cfRule>
  </conditionalFormatting>
  <conditionalFormatting sqref="F93:J93">
    <cfRule type="cellIs" dxfId="229" priority="43" operator="equal">
      <formula>"Y"</formula>
    </cfRule>
    <cfRule type="cellIs" dxfId="228" priority="44" operator="equal">
      <formula>"N"</formula>
    </cfRule>
  </conditionalFormatting>
  <conditionalFormatting sqref="F94:J94">
    <cfRule type="cellIs" dxfId="227" priority="41" operator="equal">
      <formula>"Y"</formula>
    </cfRule>
    <cfRule type="cellIs" dxfId="226" priority="42" operator="equal">
      <formula>"N"</formula>
    </cfRule>
  </conditionalFormatting>
  <conditionalFormatting sqref="F95:J95">
    <cfRule type="cellIs" dxfId="225" priority="39" operator="equal">
      <formula>"Y"</formula>
    </cfRule>
    <cfRule type="cellIs" dxfId="224" priority="40" operator="equal">
      <formula>"N"</formula>
    </cfRule>
  </conditionalFormatting>
  <conditionalFormatting sqref="F96:J96">
    <cfRule type="cellIs" dxfId="223" priority="37" operator="equal">
      <formula>"Y"</formula>
    </cfRule>
    <cfRule type="cellIs" dxfId="222" priority="38" operator="equal">
      <formula>"N"</formula>
    </cfRule>
  </conditionalFormatting>
  <conditionalFormatting sqref="F97:J97">
    <cfRule type="cellIs" dxfId="221" priority="35" operator="equal">
      <formula>"Y"</formula>
    </cfRule>
    <cfRule type="cellIs" dxfId="220" priority="36" operator="equal">
      <formula>"N"</formula>
    </cfRule>
  </conditionalFormatting>
  <conditionalFormatting sqref="F99:J106">
    <cfRule type="cellIs" dxfId="219" priority="33" operator="equal">
      <formula>"Y"</formula>
    </cfRule>
    <cfRule type="cellIs" dxfId="218" priority="34" operator="equal">
      <formula>"N"</formula>
    </cfRule>
  </conditionalFormatting>
  <conditionalFormatting sqref="F75:I75">
    <cfRule type="cellIs" dxfId="217" priority="31" operator="equal">
      <formula>"Y"</formula>
    </cfRule>
    <cfRule type="cellIs" dxfId="216" priority="32" operator="equal">
      <formula>"N"</formula>
    </cfRule>
  </conditionalFormatting>
  <conditionalFormatting sqref="F79:I79">
    <cfRule type="cellIs" dxfId="215" priority="29" operator="equal">
      <formula>"Y"</formula>
    </cfRule>
    <cfRule type="cellIs" dxfId="214" priority="30" operator="equal">
      <formula>"N"</formula>
    </cfRule>
  </conditionalFormatting>
  <conditionalFormatting sqref="F98:I98">
    <cfRule type="cellIs" dxfId="213" priority="27" operator="equal">
      <formula>"Y"</formula>
    </cfRule>
    <cfRule type="cellIs" dxfId="212" priority="28" operator="equal">
      <formula>"N"</formula>
    </cfRule>
  </conditionalFormatting>
  <conditionalFormatting sqref="F110:J110">
    <cfRule type="cellIs" dxfId="211" priority="25" operator="equal">
      <formula>"Y"</formula>
    </cfRule>
    <cfRule type="cellIs" dxfId="210" priority="26" operator="equal">
      <formula>"N"</formula>
    </cfRule>
  </conditionalFormatting>
  <conditionalFormatting sqref="F112:J112">
    <cfRule type="cellIs" dxfId="209" priority="23" operator="equal">
      <formula>"Y"</formula>
    </cfRule>
    <cfRule type="cellIs" dxfId="208" priority="24" operator="equal">
      <formula>"N"</formula>
    </cfRule>
  </conditionalFormatting>
  <conditionalFormatting sqref="F113:J113">
    <cfRule type="cellIs" dxfId="207" priority="21" operator="equal">
      <formula>"Y"</formula>
    </cfRule>
    <cfRule type="cellIs" dxfId="206" priority="22" operator="equal">
      <formula>"N"</formula>
    </cfRule>
  </conditionalFormatting>
  <conditionalFormatting sqref="F114:J114">
    <cfRule type="cellIs" dxfId="205" priority="19" operator="equal">
      <formula>"Y"</formula>
    </cfRule>
    <cfRule type="cellIs" dxfId="204" priority="20" operator="equal">
      <formula>"N"</formula>
    </cfRule>
  </conditionalFormatting>
  <conditionalFormatting sqref="F115:J115">
    <cfRule type="cellIs" dxfId="203" priority="17" operator="equal">
      <formula>"Y"</formula>
    </cfRule>
    <cfRule type="cellIs" dxfId="202" priority="18" operator="equal">
      <formula>"N"</formula>
    </cfRule>
  </conditionalFormatting>
  <conditionalFormatting sqref="F117:J117">
    <cfRule type="cellIs" dxfId="201" priority="15" operator="equal">
      <formula>"Y"</formula>
    </cfRule>
    <cfRule type="cellIs" dxfId="200" priority="16" operator="equal">
      <formula>"N"</formula>
    </cfRule>
  </conditionalFormatting>
  <conditionalFormatting sqref="F118:J118">
    <cfRule type="cellIs" dxfId="199" priority="13" operator="equal">
      <formula>"Y"</formula>
    </cfRule>
    <cfRule type="cellIs" dxfId="198" priority="14" operator="equal">
      <formula>"N"</formula>
    </cfRule>
  </conditionalFormatting>
  <conditionalFormatting sqref="F119:J119">
    <cfRule type="cellIs" dxfId="197" priority="11" operator="equal">
      <formula>"Y"</formula>
    </cfRule>
    <cfRule type="cellIs" dxfId="196" priority="12" operator="equal">
      <formula>"N"</formula>
    </cfRule>
  </conditionalFormatting>
  <conditionalFormatting sqref="F120:J120">
    <cfRule type="cellIs" dxfId="195" priority="9" operator="equal">
      <formula>"Y"</formula>
    </cfRule>
    <cfRule type="cellIs" dxfId="194" priority="10" operator="equal">
      <formula>"N"</formula>
    </cfRule>
  </conditionalFormatting>
  <conditionalFormatting sqref="F123:J123">
    <cfRule type="cellIs" dxfId="193" priority="7" operator="equal">
      <formula>"Y"</formula>
    </cfRule>
    <cfRule type="cellIs" dxfId="192" priority="8" operator="equal">
      <formula>"N"</formula>
    </cfRule>
  </conditionalFormatting>
  <conditionalFormatting sqref="F124:J124">
    <cfRule type="cellIs" dxfId="191" priority="5" operator="equal">
      <formula>"Y"</formula>
    </cfRule>
    <cfRule type="cellIs" dxfId="190" priority="6" operator="equal">
      <formula>"N"</formula>
    </cfRule>
  </conditionalFormatting>
  <conditionalFormatting sqref="F125:J125">
    <cfRule type="cellIs" dxfId="189" priority="3" operator="equal">
      <formula>"Y"</formula>
    </cfRule>
    <cfRule type="cellIs" dxfId="188" priority="4" operator="equal">
      <formula>"N"</formula>
    </cfRule>
  </conditionalFormatting>
  <conditionalFormatting sqref="F1:I1048576">
    <cfRule type="cellIs" dxfId="187" priority="1" operator="equal">
      <formula>"Y"</formula>
    </cfRule>
    <cfRule type="cellIs" dxfId="186" priority="2" operator="equal">
      <formula>"N"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H1" workbookViewId="0">
      <selection activeCell="N8" sqref="N8"/>
    </sheetView>
  </sheetViews>
  <sheetFormatPr defaultRowHeight="14.25" x14ac:dyDescent="0.45"/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f>COUNTIF(H:H,"Y")</f>
        <v>0</v>
      </c>
      <c r="M1" t="s">
        <v>1312</v>
      </c>
      <c r="N1" t="s">
        <v>1343</v>
      </c>
    </row>
    <row r="2" spans="1:14" x14ac:dyDescent="0.45">
      <c r="A2" t="s">
        <v>19</v>
      </c>
      <c r="B2" t="s">
        <v>1403</v>
      </c>
      <c r="C2" t="s">
        <v>17</v>
      </c>
      <c r="D2" t="s">
        <v>16</v>
      </c>
      <c r="E2" t="s">
        <v>15</v>
      </c>
      <c r="F2" t="s">
        <v>14</v>
      </c>
      <c r="G2" t="s">
        <v>13</v>
      </c>
      <c r="H2" t="s">
        <v>12</v>
      </c>
      <c r="I2" t="s">
        <v>11</v>
      </c>
      <c r="J2" t="s">
        <v>1264</v>
      </c>
      <c r="K2" t="s">
        <v>218</v>
      </c>
      <c r="L2">
        <f>COUNTIF(G:G,"Y")</f>
        <v>11</v>
      </c>
      <c r="M2" t="s">
        <v>1312</v>
      </c>
      <c r="N2">
        <v>0.16964727272727201</v>
      </c>
    </row>
    <row r="3" spans="1:14" x14ac:dyDescent="0.45">
      <c r="A3" t="s">
        <v>19</v>
      </c>
      <c r="B3" t="s">
        <v>1400</v>
      </c>
      <c r="C3" t="s">
        <v>17</v>
      </c>
      <c r="D3" t="s">
        <v>16</v>
      </c>
      <c r="E3" t="s">
        <v>15</v>
      </c>
      <c r="F3" t="s">
        <v>14</v>
      </c>
      <c r="G3" t="s">
        <v>13</v>
      </c>
      <c r="H3" t="s">
        <v>12</v>
      </c>
      <c r="I3" t="s">
        <v>11</v>
      </c>
      <c r="J3" t="s">
        <v>1264</v>
      </c>
    </row>
    <row r="4" spans="1:14" x14ac:dyDescent="0.45">
      <c r="A4" t="s">
        <v>1094</v>
      </c>
      <c r="B4" t="s">
        <v>89</v>
      </c>
      <c r="C4">
        <v>1</v>
      </c>
      <c r="D4">
        <v>1</v>
      </c>
      <c r="E4" t="s">
        <v>2</v>
      </c>
      <c r="F4" t="s">
        <v>0</v>
      </c>
      <c r="G4" t="s">
        <v>1</v>
      </c>
      <c r="H4" t="s">
        <v>0</v>
      </c>
      <c r="I4" t="s">
        <v>1</v>
      </c>
      <c r="J4">
        <f>SUM(D4/(C4+D4))</f>
        <v>0.5</v>
      </c>
      <c r="K4" t="s">
        <v>1445</v>
      </c>
    </row>
    <row r="5" spans="1:14" x14ac:dyDescent="0.45">
      <c r="A5" t="s">
        <v>19</v>
      </c>
      <c r="B5" t="s">
        <v>1399</v>
      </c>
      <c r="C5" t="s">
        <v>17</v>
      </c>
      <c r="D5" t="s">
        <v>16</v>
      </c>
      <c r="E5" t="s">
        <v>15</v>
      </c>
      <c r="F5" t="s">
        <v>14</v>
      </c>
      <c r="G5" t="s">
        <v>13</v>
      </c>
      <c r="H5" t="s">
        <v>12</v>
      </c>
      <c r="I5" t="s">
        <v>11</v>
      </c>
      <c r="J5" t="s">
        <v>1264</v>
      </c>
    </row>
    <row r="6" spans="1:14" x14ac:dyDescent="0.45">
      <c r="A6" t="s">
        <v>19</v>
      </c>
      <c r="B6" t="s">
        <v>1398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  <c r="J6" t="s">
        <v>1264</v>
      </c>
    </row>
    <row r="7" spans="1:14" x14ac:dyDescent="0.45">
      <c r="A7" t="s">
        <v>1094</v>
      </c>
      <c r="B7" t="s">
        <v>89</v>
      </c>
      <c r="C7">
        <v>5</v>
      </c>
      <c r="D7">
        <v>3</v>
      </c>
      <c r="E7" t="s">
        <v>2</v>
      </c>
      <c r="F7" t="s">
        <v>0</v>
      </c>
      <c r="G7" t="s">
        <v>1</v>
      </c>
      <c r="H7" t="s">
        <v>0</v>
      </c>
      <c r="I7" t="s">
        <v>1</v>
      </c>
      <c r="J7">
        <f>SUM(D7/(C7+D7))</f>
        <v>0.375</v>
      </c>
      <c r="K7" t="s">
        <v>1445</v>
      </c>
    </row>
    <row r="8" spans="1:14" x14ac:dyDescent="0.45">
      <c r="A8" t="s">
        <v>19</v>
      </c>
      <c r="B8" t="s">
        <v>1397</v>
      </c>
      <c r="C8" t="s">
        <v>17</v>
      </c>
      <c r="D8" t="s">
        <v>16</v>
      </c>
      <c r="E8" t="s">
        <v>15</v>
      </c>
      <c r="F8" t="s">
        <v>14</v>
      </c>
      <c r="G8" t="s">
        <v>13</v>
      </c>
      <c r="H8" t="s">
        <v>12</v>
      </c>
      <c r="I8" t="s">
        <v>11</v>
      </c>
      <c r="J8" t="s">
        <v>1264</v>
      </c>
    </row>
    <row r="9" spans="1:14" x14ac:dyDescent="0.45">
      <c r="A9" t="s">
        <v>19</v>
      </c>
      <c r="B9" t="s">
        <v>1396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19</v>
      </c>
      <c r="B10" t="s">
        <v>1395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  <c r="J10" t="s">
        <v>1264</v>
      </c>
    </row>
    <row r="11" spans="1:14" x14ac:dyDescent="0.45">
      <c r="A11" t="s">
        <v>1094</v>
      </c>
      <c r="B11" t="s">
        <v>175</v>
      </c>
      <c r="C11">
        <v>0</v>
      </c>
      <c r="D11">
        <v>4</v>
      </c>
      <c r="E11" t="s">
        <v>1349</v>
      </c>
      <c r="F11" t="s">
        <v>174</v>
      </c>
      <c r="G11" t="s">
        <v>174</v>
      </c>
      <c r="H11" t="s">
        <v>174</v>
      </c>
      <c r="I11" t="s">
        <v>174</v>
      </c>
      <c r="J11" t="s">
        <v>174</v>
      </c>
    </row>
    <row r="12" spans="1:14" x14ac:dyDescent="0.45">
      <c r="A12" t="s">
        <v>19</v>
      </c>
      <c r="B12" t="s">
        <v>1394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  <c r="J12" t="s">
        <v>1264</v>
      </c>
    </row>
    <row r="13" spans="1:14" x14ac:dyDescent="0.45">
      <c r="A13" t="s">
        <v>1094</v>
      </c>
      <c r="B13" t="s">
        <v>89</v>
      </c>
      <c r="C13">
        <v>3</v>
      </c>
      <c r="D13">
        <v>2</v>
      </c>
      <c r="E13" t="s">
        <v>2</v>
      </c>
      <c r="F13" t="s">
        <v>0</v>
      </c>
      <c r="G13" t="s">
        <v>1</v>
      </c>
      <c r="H13" t="s">
        <v>0</v>
      </c>
      <c r="I13" t="s">
        <v>1</v>
      </c>
      <c r="J13">
        <f>SUM(D13/(C13+D13))</f>
        <v>0.4</v>
      </c>
      <c r="K13" t="s">
        <v>1445</v>
      </c>
    </row>
    <row r="14" spans="1:14" x14ac:dyDescent="0.45">
      <c r="A14" t="s">
        <v>19</v>
      </c>
      <c r="B14" t="s">
        <v>1393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  <c r="J14" t="s">
        <v>1264</v>
      </c>
    </row>
    <row r="15" spans="1:14" x14ac:dyDescent="0.45">
      <c r="A15" t="s">
        <v>19</v>
      </c>
      <c r="B15" t="s">
        <v>1392</v>
      </c>
      <c r="C15" t="s">
        <v>17</v>
      </c>
      <c r="D15" t="s">
        <v>16</v>
      </c>
      <c r="E15" t="s">
        <v>15</v>
      </c>
      <c r="F15" t="s">
        <v>14</v>
      </c>
      <c r="G15" t="s">
        <v>13</v>
      </c>
      <c r="H15" t="s">
        <v>12</v>
      </c>
      <c r="I15" t="s">
        <v>11</v>
      </c>
      <c r="J15" t="s">
        <v>1264</v>
      </c>
    </row>
    <row r="16" spans="1:14" x14ac:dyDescent="0.45">
      <c r="A16" t="s">
        <v>19</v>
      </c>
      <c r="B16" t="s">
        <v>1391</v>
      </c>
      <c r="C16" t="s">
        <v>17</v>
      </c>
      <c r="D16" t="s">
        <v>16</v>
      </c>
      <c r="E16" t="s">
        <v>15</v>
      </c>
      <c r="F16" t="s">
        <v>14</v>
      </c>
      <c r="G16" t="s">
        <v>13</v>
      </c>
      <c r="H16" t="s">
        <v>12</v>
      </c>
      <c r="I16" t="s">
        <v>11</v>
      </c>
      <c r="J16" t="s">
        <v>1264</v>
      </c>
    </row>
    <row r="17" spans="1:11" x14ac:dyDescent="0.45">
      <c r="A17" t="s">
        <v>1094</v>
      </c>
      <c r="B17" t="s">
        <v>89</v>
      </c>
      <c r="C17">
        <v>3</v>
      </c>
      <c r="D17">
        <v>4</v>
      </c>
      <c r="E17" t="s">
        <v>2</v>
      </c>
      <c r="F17" t="s">
        <v>0</v>
      </c>
      <c r="G17" t="s">
        <v>1</v>
      </c>
      <c r="H17" t="s">
        <v>0</v>
      </c>
      <c r="I17" t="s">
        <v>1</v>
      </c>
      <c r="J17">
        <f>SUM(D17/(C17+D17))</f>
        <v>0.5714285714285714</v>
      </c>
      <c r="K17" t="s">
        <v>1445</v>
      </c>
    </row>
    <row r="18" spans="1:11" x14ac:dyDescent="0.45">
      <c r="A18" t="s">
        <v>19</v>
      </c>
      <c r="B18" t="s">
        <v>1390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  <c r="J18" t="s">
        <v>1264</v>
      </c>
    </row>
    <row r="19" spans="1:11" x14ac:dyDescent="0.45">
      <c r="A19" t="s">
        <v>19</v>
      </c>
      <c r="B19" t="s">
        <v>1389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  <c r="J19" t="s">
        <v>1264</v>
      </c>
    </row>
    <row r="20" spans="1:11" x14ac:dyDescent="0.45">
      <c r="A20" t="s">
        <v>19</v>
      </c>
      <c r="B20" t="s">
        <v>1388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  <c r="J20" t="s">
        <v>1264</v>
      </c>
    </row>
    <row r="21" spans="1:11" x14ac:dyDescent="0.45">
      <c r="A21" t="s">
        <v>1094</v>
      </c>
      <c r="B21" t="s">
        <v>89</v>
      </c>
      <c r="C21">
        <v>3</v>
      </c>
      <c r="D21">
        <v>3</v>
      </c>
      <c r="E21" t="s">
        <v>2</v>
      </c>
      <c r="F21" t="s">
        <v>0</v>
      </c>
      <c r="G21" t="s">
        <v>1</v>
      </c>
      <c r="H21" t="s">
        <v>0</v>
      </c>
      <c r="I21" t="s">
        <v>1</v>
      </c>
      <c r="J21">
        <f>SUM(D21/(C21+D21))</f>
        <v>0.5</v>
      </c>
      <c r="K21" t="s">
        <v>1445</v>
      </c>
    </row>
    <row r="22" spans="1:11" x14ac:dyDescent="0.45">
      <c r="A22" t="s">
        <v>19</v>
      </c>
      <c r="B22" t="s">
        <v>1387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  <c r="J22" t="s">
        <v>1264</v>
      </c>
    </row>
    <row r="23" spans="1:11" x14ac:dyDescent="0.45">
      <c r="A23" t="s">
        <v>1094</v>
      </c>
      <c r="B23" t="s">
        <v>175</v>
      </c>
      <c r="C23">
        <v>0</v>
      </c>
      <c r="D23">
        <v>3</v>
      </c>
      <c r="E23" t="s">
        <v>1349</v>
      </c>
      <c r="F23" t="s">
        <v>174</v>
      </c>
      <c r="G23" t="s">
        <v>174</v>
      </c>
      <c r="H23" t="s">
        <v>174</v>
      </c>
      <c r="I23" t="s">
        <v>174</v>
      </c>
      <c r="J23" t="s">
        <v>174</v>
      </c>
    </row>
    <row r="24" spans="1:11" x14ac:dyDescent="0.45">
      <c r="A24" t="s">
        <v>19</v>
      </c>
      <c r="B24" t="s">
        <v>1386</v>
      </c>
      <c r="C24" t="s">
        <v>17</v>
      </c>
      <c r="D24" t="s">
        <v>16</v>
      </c>
      <c r="E24" t="s">
        <v>15</v>
      </c>
      <c r="F24" t="s">
        <v>14</v>
      </c>
      <c r="G24" t="s">
        <v>13</v>
      </c>
      <c r="H24" t="s">
        <v>12</v>
      </c>
      <c r="I24" t="s">
        <v>11</v>
      </c>
      <c r="J24" t="s">
        <v>1264</v>
      </c>
    </row>
    <row r="25" spans="1:11" x14ac:dyDescent="0.45">
      <c r="A25" t="s">
        <v>19</v>
      </c>
      <c r="B25" t="s">
        <v>1385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  <c r="J25" t="s">
        <v>1264</v>
      </c>
    </row>
    <row r="26" spans="1:11" x14ac:dyDescent="0.45">
      <c r="A26" t="s">
        <v>19</v>
      </c>
      <c r="B26" t="s">
        <v>1383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  <c r="J26" t="s">
        <v>1264</v>
      </c>
    </row>
    <row r="27" spans="1:11" x14ac:dyDescent="0.45">
      <c r="A27" t="s">
        <v>19</v>
      </c>
      <c r="B27" t="s">
        <v>1382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  <c r="J27" t="s">
        <v>1264</v>
      </c>
    </row>
    <row r="28" spans="1:11" x14ac:dyDescent="0.45">
      <c r="A28" t="s">
        <v>1094</v>
      </c>
      <c r="B28" t="s">
        <v>175</v>
      </c>
      <c r="C28">
        <v>0</v>
      </c>
      <c r="D28">
        <v>4</v>
      </c>
      <c r="E28" t="s">
        <v>1349</v>
      </c>
      <c r="F28" t="s">
        <v>174</v>
      </c>
      <c r="G28" t="s">
        <v>174</v>
      </c>
      <c r="H28" t="s">
        <v>174</v>
      </c>
      <c r="I28" t="s">
        <v>174</v>
      </c>
      <c r="J28" t="s">
        <v>174</v>
      </c>
    </row>
    <row r="29" spans="1:11" x14ac:dyDescent="0.45">
      <c r="A29" t="s">
        <v>19</v>
      </c>
      <c r="B29" t="s">
        <v>1381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  <c r="J29" t="s">
        <v>1264</v>
      </c>
    </row>
    <row r="30" spans="1:11" x14ac:dyDescent="0.45">
      <c r="A30" t="s">
        <v>19</v>
      </c>
      <c r="B30" t="s">
        <v>1380</v>
      </c>
      <c r="C30" t="s">
        <v>17</v>
      </c>
      <c r="D30" t="s">
        <v>16</v>
      </c>
      <c r="E30" t="s">
        <v>15</v>
      </c>
      <c r="F30" t="s">
        <v>14</v>
      </c>
      <c r="G30" t="s">
        <v>13</v>
      </c>
      <c r="H30" t="s">
        <v>12</v>
      </c>
      <c r="I30" t="s">
        <v>11</v>
      </c>
      <c r="J30" t="s">
        <v>1264</v>
      </c>
    </row>
    <row r="31" spans="1:11" x14ac:dyDescent="0.45">
      <c r="A31" t="s">
        <v>19</v>
      </c>
      <c r="B31" t="s">
        <v>1379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  <c r="J31" t="s">
        <v>1264</v>
      </c>
    </row>
    <row r="32" spans="1:11" x14ac:dyDescent="0.45">
      <c r="A32" t="s">
        <v>1094</v>
      </c>
      <c r="B32" t="s">
        <v>89</v>
      </c>
      <c r="C32">
        <v>1</v>
      </c>
      <c r="D32">
        <v>2</v>
      </c>
      <c r="E32" t="s">
        <v>2</v>
      </c>
      <c r="F32" t="s">
        <v>0</v>
      </c>
      <c r="G32" t="s">
        <v>1</v>
      </c>
      <c r="H32" t="s">
        <v>0</v>
      </c>
      <c r="I32" t="s">
        <v>1</v>
      </c>
      <c r="J32">
        <f>SUM(D32/(C32+D32))</f>
        <v>0.66666666666666663</v>
      </c>
      <c r="K32" t="s">
        <v>1445</v>
      </c>
    </row>
    <row r="33" spans="1:11" x14ac:dyDescent="0.45">
      <c r="A33" t="s">
        <v>19</v>
      </c>
      <c r="B33" t="s">
        <v>1378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  <c r="J33" t="s">
        <v>1264</v>
      </c>
    </row>
    <row r="34" spans="1:11" x14ac:dyDescent="0.45">
      <c r="A34" t="s">
        <v>1094</v>
      </c>
      <c r="B34" t="s">
        <v>175</v>
      </c>
      <c r="C34">
        <v>0</v>
      </c>
      <c r="D34">
        <v>6</v>
      </c>
      <c r="E34" t="s">
        <v>1349</v>
      </c>
      <c r="F34" t="s">
        <v>174</v>
      </c>
      <c r="G34" t="s">
        <v>174</v>
      </c>
      <c r="H34" t="s">
        <v>174</v>
      </c>
      <c r="I34" t="s">
        <v>174</v>
      </c>
      <c r="J34" t="s">
        <v>174</v>
      </c>
    </row>
    <row r="35" spans="1:11" x14ac:dyDescent="0.45">
      <c r="A35" t="s">
        <v>19</v>
      </c>
      <c r="B35" t="s">
        <v>1377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  <c r="J35" t="s">
        <v>1264</v>
      </c>
    </row>
    <row r="36" spans="1:11" x14ac:dyDescent="0.45">
      <c r="A36" t="s">
        <v>1094</v>
      </c>
      <c r="B36" t="s">
        <v>89</v>
      </c>
      <c r="C36">
        <v>4</v>
      </c>
      <c r="D36">
        <v>2</v>
      </c>
      <c r="E36" t="s">
        <v>2</v>
      </c>
      <c r="F36" t="s">
        <v>0</v>
      </c>
      <c r="G36" t="s">
        <v>1</v>
      </c>
      <c r="H36" t="s">
        <v>0</v>
      </c>
      <c r="I36" t="s">
        <v>1</v>
      </c>
      <c r="J36">
        <f>SUM(D36/(C36+D36))</f>
        <v>0.33333333333333331</v>
      </c>
      <c r="K36" t="s">
        <v>1445</v>
      </c>
    </row>
    <row r="37" spans="1:11" x14ac:dyDescent="0.45">
      <c r="A37" t="s">
        <v>19</v>
      </c>
      <c r="B37" t="s">
        <v>1376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  <c r="J37" t="s">
        <v>1264</v>
      </c>
    </row>
    <row r="38" spans="1:11" x14ac:dyDescent="0.45">
      <c r="A38" t="s">
        <v>19</v>
      </c>
      <c r="B38" t="s">
        <v>1374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  <c r="J38" t="s">
        <v>1264</v>
      </c>
    </row>
    <row r="39" spans="1:11" x14ac:dyDescent="0.45">
      <c r="A39" t="s">
        <v>1094</v>
      </c>
      <c r="B39" t="s">
        <v>175</v>
      </c>
      <c r="C39">
        <v>0</v>
      </c>
      <c r="D39">
        <v>3</v>
      </c>
      <c r="E39" t="s">
        <v>1349</v>
      </c>
      <c r="F39" t="s">
        <v>174</v>
      </c>
      <c r="G39" t="s">
        <v>174</v>
      </c>
      <c r="H39" t="s">
        <v>174</v>
      </c>
      <c r="I39" t="s">
        <v>174</v>
      </c>
      <c r="J39" t="s">
        <v>174</v>
      </c>
    </row>
    <row r="40" spans="1:11" x14ac:dyDescent="0.45">
      <c r="A40" t="s">
        <v>19</v>
      </c>
      <c r="B40" t="s">
        <v>1373</v>
      </c>
      <c r="C40" t="s">
        <v>17</v>
      </c>
      <c r="D40" t="s">
        <v>16</v>
      </c>
      <c r="E40" t="s">
        <v>15</v>
      </c>
      <c r="F40" t="s">
        <v>14</v>
      </c>
      <c r="G40" t="s">
        <v>13</v>
      </c>
      <c r="H40" t="s">
        <v>12</v>
      </c>
      <c r="I40" t="s">
        <v>11</v>
      </c>
      <c r="J40" t="s">
        <v>1264</v>
      </c>
    </row>
    <row r="41" spans="1:11" x14ac:dyDescent="0.45">
      <c r="A41" t="s">
        <v>19</v>
      </c>
      <c r="B41" t="s">
        <v>1372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  <c r="J41" t="s">
        <v>1264</v>
      </c>
    </row>
    <row r="42" spans="1:11" x14ac:dyDescent="0.45">
      <c r="A42" t="s">
        <v>1447</v>
      </c>
      <c r="B42" t="s">
        <v>44</v>
      </c>
      <c r="C42">
        <v>5</v>
      </c>
      <c r="D42">
        <v>2</v>
      </c>
      <c r="E42" t="s">
        <v>366</v>
      </c>
      <c r="F42" t="s">
        <v>0</v>
      </c>
      <c r="G42" t="s">
        <v>0</v>
      </c>
      <c r="H42" t="s">
        <v>0</v>
      </c>
      <c r="I42" t="s">
        <v>0</v>
      </c>
      <c r="J42">
        <f>SUM(D42/(C42+D42))</f>
        <v>0.2857142857142857</v>
      </c>
    </row>
    <row r="43" spans="1:11" x14ac:dyDescent="0.45">
      <c r="A43" t="s">
        <v>19</v>
      </c>
      <c r="B43" t="s">
        <v>1371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  <c r="J43" t="s">
        <v>1264</v>
      </c>
    </row>
    <row r="44" spans="1:11" x14ac:dyDescent="0.45">
      <c r="A44" t="s">
        <v>19</v>
      </c>
      <c r="B44" t="s">
        <v>1370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  <c r="J44" t="s">
        <v>1264</v>
      </c>
    </row>
    <row r="45" spans="1:11" x14ac:dyDescent="0.45">
      <c r="A45" t="s">
        <v>19</v>
      </c>
      <c r="B45" t="s">
        <v>1369</v>
      </c>
      <c r="C45" t="s">
        <v>17</v>
      </c>
      <c r="D45" t="s">
        <v>16</v>
      </c>
      <c r="E45" t="s">
        <v>15</v>
      </c>
      <c r="F45" t="s">
        <v>14</v>
      </c>
      <c r="G45" t="s">
        <v>13</v>
      </c>
      <c r="H45" t="s">
        <v>12</v>
      </c>
      <c r="I45" t="s">
        <v>11</v>
      </c>
      <c r="J45" t="s">
        <v>1264</v>
      </c>
    </row>
    <row r="46" spans="1:11" x14ac:dyDescent="0.45">
      <c r="A46" t="s">
        <v>1095</v>
      </c>
      <c r="B46" t="s">
        <v>28</v>
      </c>
      <c r="C46">
        <v>2</v>
      </c>
      <c r="D46">
        <v>3</v>
      </c>
      <c r="E46" t="s">
        <v>114</v>
      </c>
      <c r="F46" t="s">
        <v>0</v>
      </c>
      <c r="G46" t="s">
        <v>0</v>
      </c>
      <c r="H46" t="s">
        <v>0</v>
      </c>
      <c r="I46" t="s">
        <v>1</v>
      </c>
      <c r="J46">
        <f>SUM(D46/(C46+D46))</f>
        <v>0.6</v>
      </c>
    </row>
    <row r="47" spans="1:11" x14ac:dyDescent="0.45">
      <c r="A47" t="s">
        <v>1094</v>
      </c>
      <c r="B47" t="s">
        <v>89</v>
      </c>
      <c r="C47">
        <v>1</v>
      </c>
      <c r="D47">
        <v>2</v>
      </c>
      <c r="E47" t="s">
        <v>2</v>
      </c>
      <c r="F47" t="s">
        <v>0</v>
      </c>
      <c r="G47" t="s">
        <v>1</v>
      </c>
      <c r="H47" t="s">
        <v>0</v>
      </c>
      <c r="I47" t="s">
        <v>1</v>
      </c>
      <c r="J47">
        <f>SUM(D47/(C47+D47))</f>
        <v>0.66666666666666663</v>
      </c>
      <c r="K47" t="s">
        <v>1445</v>
      </c>
    </row>
    <row r="48" spans="1:11" x14ac:dyDescent="0.45">
      <c r="A48" t="s">
        <v>19</v>
      </c>
      <c r="B48" t="s">
        <v>1368</v>
      </c>
      <c r="C48" t="s">
        <v>17</v>
      </c>
      <c r="D48" t="s">
        <v>16</v>
      </c>
      <c r="E48" t="s">
        <v>15</v>
      </c>
      <c r="F48" t="s">
        <v>14</v>
      </c>
      <c r="G48" t="s">
        <v>13</v>
      </c>
      <c r="H48" t="s">
        <v>12</v>
      </c>
      <c r="I48" t="s">
        <v>11</v>
      </c>
      <c r="J48" t="s">
        <v>1264</v>
      </c>
    </row>
    <row r="49" spans="1:11" x14ac:dyDescent="0.45">
      <c r="A49" t="s">
        <v>1086</v>
      </c>
      <c r="B49" t="s">
        <v>89</v>
      </c>
      <c r="C49">
        <v>4</v>
      </c>
      <c r="D49">
        <v>2</v>
      </c>
      <c r="E49" t="s">
        <v>88</v>
      </c>
      <c r="F49" t="s">
        <v>0</v>
      </c>
      <c r="G49" t="s">
        <v>1</v>
      </c>
      <c r="H49" t="s">
        <v>0</v>
      </c>
      <c r="I49" t="s">
        <v>1</v>
      </c>
      <c r="J49">
        <f>SUM(D49/(C49+D49))</f>
        <v>0.33333333333333331</v>
      </c>
      <c r="K49" t="s">
        <v>1446</v>
      </c>
    </row>
    <row r="50" spans="1:11" x14ac:dyDescent="0.45">
      <c r="A50" t="s">
        <v>19</v>
      </c>
      <c r="B50" t="s">
        <v>1366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  <c r="J50" t="s">
        <v>1264</v>
      </c>
    </row>
    <row r="51" spans="1:11" x14ac:dyDescent="0.45">
      <c r="A51" t="s">
        <v>19</v>
      </c>
      <c r="B51" t="s">
        <v>1365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1" x14ac:dyDescent="0.45">
      <c r="A52" t="s">
        <v>1095</v>
      </c>
      <c r="B52" t="s">
        <v>175</v>
      </c>
      <c r="C52">
        <v>0</v>
      </c>
      <c r="D52">
        <v>2</v>
      </c>
      <c r="E52" t="s">
        <v>1349</v>
      </c>
      <c r="F52" t="s">
        <v>174</v>
      </c>
      <c r="G52" t="s">
        <v>174</v>
      </c>
      <c r="H52" t="s">
        <v>174</v>
      </c>
      <c r="I52" t="s">
        <v>174</v>
      </c>
      <c r="J52" t="s">
        <v>174</v>
      </c>
    </row>
    <row r="53" spans="1:11" x14ac:dyDescent="0.45">
      <c r="A53" t="s">
        <v>1086</v>
      </c>
      <c r="B53" t="s">
        <v>175</v>
      </c>
      <c r="C53">
        <v>1</v>
      </c>
      <c r="D53">
        <v>7</v>
      </c>
      <c r="E53" t="s">
        <v>1349</v>
      </c>
      <c r="F53" t="s">
        <v>174</v>
      </c>
      <c r="G53" t="s">
        <v>174</v>
      </c>
      <c r="H53" t="s">
        <v>174</v>
      </c>
      <c r="I53" t="s">
        <v>174</v>
      </c>
      <c r="J53" t="s">
        <v>174</v>
      </c>
    </row>
    <row r="54" spans="1:11" x14ac:dyDescent="0.45">
      <c r="A54" t="s">
        <v>19</v>
      </c>
      <c r="B54" t="s">
        <v>1363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  <c r="J54" t="s">
        <v>1264</v>
      </c>
    </row>
    <row r="55" spans="1:11" x14ac:dyDescent="0.45">
      <c r="A55" t="s">
        <v>19</v>
      </c>
      <c r="B55" t="s">
        <v>1362</v>
      </c>
      <c r="C55" t="s">
        <v>17</v>
      </c>
      <c r="D55" t="s">
        <v>16</v>
      </c>
      <c r="E55" t="s">
        <v>15</v>
      </c>
      <c r="F55" t="s">
        <v>14</v>
      </c>
      <c r="G55" t="s">
        <v>13</v>
      </c>
      <c r="H55" t="s">
        <v>12</v>
      </c>
      <c r="I55" t="s">
        <v>11</v>
      </c>
      <c r="J55" t="s">
        <v>1264</v>
      </c>
    </row>
    <row r="56" spans="1:11" x14ac:dyDescent="0.45">
      <c r="A56" t="s">
        <v>19</v>
      </c>
      <c r="B56" t="s">
        <v>1361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  <c r="J56" t="s">
        <v>1264</v>
      </c>
    </row>
    <row r="57" spans="1:11" x14ac:dyDescent="0.45">
      <c r="A57" t="s">
        <v>19</v>
      </c>
      <c r="B57" t="s">
        <v>1360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  <c r="J57" t="s">
        <v>1264</v>
      </c>
    </row>
    <row r="58" spans="1:11" x14ac:dyDescent="0.45">
      <c r="A58" t="s">
        <v>19</v>
      </c>
      <c r="B58" t="s">
        <v>1359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  <c r="J58" t="s">
        <v>1264</v>
      </c>
    </row>
    <row r="59" spans="1:11" x14ac:dyDescent="0.45">
      <c r="A59" t="s">
        <v>19</v>
      </c>
      <c r="B59" t="s">
        <v>1358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  <c r="J59" t="s">
        <v>1264</v>
      </c>
    </row>
    <row r="60" spans="1:11" x14ac:dyDescent="0.45">
      <c r="A60" t="s">
        <v>1094</v>
      </c>
      <c r="B60" t="s">
        <v>175</v>
      </c>
      <c r="C60">
        <v>0</v>
      </c>
      <c r="D60">
        <v>4</v>
      </c>
      <c r="E60" t="s">
        <v>1349</v>
      </c>
      <c r="F60" t="s">
        <v>174</v>
      </c>
      <c r="G60" t="s">
        <v>174</v>
      </c>
      <c r="H60" t="s">
        <v>174</v>
      </c>
      <c r="I60" t="s">
        <v>174</v>
      </c>
      <c r="J60" t="s">
        <v>174</v>
      </c>
    </row>
    <row r="61" spans="1:11" x14ac:dyDescent="0.45">
      <c r="A61" t="s">
        <v>19</v>
      </c>
      <c r="B61" t="s">
        <v>1357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  <c r="J61" t="s">
        <v>1264</v>
      </c>
    </row>
    <row r="62" spans="1:11" x14ac:dyDescent="0.45">
      <c r="A62" t="s">
        <v>1094</v>
      </c>
      <c r="B62" t="s">
        <v>89</v>
      </c>
      <c r="C62">
        <v>2</v>
      </c>
      <c r="D62">
        <v>2</v>
      </c>
      <c r="E62" t="s">
        <v>2</v>
      </c>
      <c r="F62" t="s">
        <v>0</v>
      </c>
      <c r="G62" t="s">
        <v>1</v>
      </c>
      <c r="H62" t="s">
        <v>0</v>
      </c>
      <c r="I62" t="s">
        <v>1</v>
      </c>
      <c r="J62">
        <f>SUM(D62/(C62+D62))</f>
        <v>0.5</v>
      </c>
      <c r="K62" t="s">
        <v>1445</v>
      </c>
    </row>
    <row r="63" spans="1:11" x14ac:dyDescent="0.45">
      <c r="A63" t="s">
        <v>19</v>
      </c>
      <c r="B63" t="s">
        <v>1356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  <c r="J63" t="s">
        <v>1264</v>
      </c>
    </row>
    <row r="64" spans="1:11" x14ac:dyDescent="0.45">
      <c r="A64" t="s">
        <v>19</v>
      </c>
      <c r="B64" t="s">
        <v>1355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  <c r="J64" t="s">
        <v>1264</v>
      </c>
    </row>
    <row r="65" spans="1:11" x14ac:dyDescent="0.45">
      <c r="A65" t="s">
        <v>19</v>
      </c>
      <c r="B65" t="s">
        <v>1354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  <c r="J65" t="s">
        <v>1264</v>
      </c>
    </row>
    <row r="66" spans="1:11" x14ac:dyDescent="0.45">
      <c r="A66" t="s">
        <v>19</v>
      </c>
      <c r="B66" t="s">
        <v>1353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  <c r="J66" t="s">
        <v>1264</v>
      </c>
    </row>
    <row r="67" spans="1:11" x14ac:dyDescent="0.45">
      <c r="A67" t="s">
        <v>19</v>
      </c>
      <c r="B67" t="s">
        <v>1351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  <c r="J67" t="s">
        <v>1264</v>
      </c>
    </row>
    <row r="68" spans="1:11" x14ac:dyDescent="0.45">
      <c r="A68" t="s">
        <v>19</v>
      </c>
      <c r="B68" t="s">
        <v>1350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1" x14ac:dyDescent="0.45">
      <c r="A69" t="s">
        <v>19</v>
      </c>
      <c r="B69" t="s">
        <v>1348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  <c r="J69" t="s">
        <v>1264</v>
      </c>
    </row>
    <row r="70" spans="1:11" x14ac:dyDescent="0.45">
      <c r="A70" t="s">
        <v>19</v>
      </c>
      <c r="B70" t="s">
        <v>1346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  <c r="J70" t="s">
        <v>1264</v>
      </c>
    </row>
    <row r="71" spans="1:11" x14ac:dyDescent="0.45">
      <c r="A71" t="s">
        <v>19</v>
      </c>
      <c r="B71" t="s">
        <v>1345</v>
      </c>
      <c r="C71" t="s">
        <v>17</v>
      </c>
      <c r="D71" t="s">
        <v>16</v>
      </c>
      <c r="E71" t="s">
        <v>15</v>
      </c>
      <c r="F71" t="s">
        <v>14</v>
      </c>
      <c r="G71" t="s">
        <v>13</v>
      </c>
      <c r="H71" t="s">
        <v>12</v>
      </c>
      <c r="I71" t="s">
        <v>11</v>
      </c>
      <c r="J71" t="s">
        <v>1264</v>
      </c>
    </row>
    <row r="72" spans="1:11" x14ac:dyDescent="0.45">
      <c r="A72" t="s">
        <v>1094</v>
      </c>
      <c r="B72" t="s">
        <v>89</v>
      </c>
      <c r="C72">
        <v>2</v>
      </c>
      <c r="D72">
        <v>4</v>
      </c>
      <c r="E72" t="s">
        <v>2</v>
      </c>
      <c r="F72" t="s">
        <v>0</v>
      </c>
      <c r="G72" t="s">
        <v>1</v>
      </c>
      <c r="H72" t="s">
        <v>0</v>
      </c>
      <c r="I72" t="s">
        <v>1</v>
      </c>
      <c r="J72">
        <f>SUM(D72/(C72+D72))</f>
        <v>0.66666666666666663</v>
      </c>
      <c r="K72" t="s">
        <v>1445</v>
      </c>
    </row>
  </sheetData>
  <conditionalFormatting sqref="F53:J53 F1:I52 F54:I56 J56 K1:K2 M1:N1">
    <cfRule type="cellIs" dxfId="185" priority="20" operator="equal">
      <formula>"Y"</formula>
    </cfRule>
    <cfRule type="cellIs" dxfId="184" priority="21" operator="equal">
      <formula>"N"</formula>
    </cfRule>
  </conditionalFormatting>
  <conditionalFormatting sqref="A1:A1048576">
    <cfRule type="duplicateValues" dxfId="183" priority="19"/>
  </conditionalFormatting>
  <conditionalFormatting sqref="F57:I57">
    <cfRule type="cellIs" dxfId="182" priority="17" operator="equal">
      <formula>"Y"</formula>
    </cfRule>
    <cfRule type="cellIs" dxfId="181" priority="18" operator="equal">
      <formula>"N"</formula>
    </cfRule>
  </conditionalFormatting>
  <conditionalFormatting sqref="F58:I58">
    <cfRule type="cellIs" dxfId="180" priority="15" operator="equal">
      <formula>"Y"</formula>
    </cfRule>
    <cfRule type="cellIs" dxfId="179" priority="16" operator="equal">
      <formula>"N"</formula>
    </cfRule>
  </conditionalFormatting>
  <conditionalFormatting sqref="F59:I59">
    <cfRule type="cellIs" dxfId="178" priority="13" operator="equal">
      <formula>"Y"</formula>
    </cfRule>
    <cfRule type="cellIs" dxfId="177" priority="14" operator="equal">
      <formula>"N"</formula>
    </cfRule>
  </conditionalFormatting>
  <conditionalFormatting sqref="F62:I63 J63">
    <cfRule type="cellIs" dxfId="176" priority="11" operator="equal">
      <formula>"Y"</formula>
    </cfRule>
    <cfRule type="cellIs" dxfId="175" priority="12" operator="equal">
      <formula>"N"</formula>
    </cfRule>
  </conditionalFormatting>
  <conditionalFormatting sqref="F64:I65 J65">
    <cfRule type="cellIs" dxfId="174" priority="9" operator="equal">
      <formula>"Y"</formula>
    </cfRule>
    <cfRule type="cellIs" dxfId="173" priority="10" operator="equal">
      <formula>"N"</formula>
    </cfRule>
  </conditionalFormatting>
  <conditionalFormatting sqref="F66:I66">
    <cfRule type="cellIs" dxfId="172" priority="7" operator="equal">
      <formula>"Y"</formula>
    </cfRule>
    <cfRule type="cellIs" dxfId="171" priority="8" operator="equal">
      <formula>"N"</formula>
    </cfRule>
  </conditionalFormatting>
  <conditionalFormatting sqref="F68:I68">
    <cfRule type="cellIs" dxfId="170" priority="5" operator="equal">
      <formula>"Y"</formula>
    </cfRule>
    <cfRule type="cellIs" dxfId="169" priority="6" operator="equal">
      <formula>"N"</formula>
    </cfRule>
  </conditionalFormatting>
  <conditionalFormatting sqref="F69:I69">
    <cfRule type="cellIs" dxfId="168" priority="3" operator="equal">
      <formula>"Y"</formula>
    </cfRule>
    <cfRule type="cellIs" dxfId="167" priority="4" operator="equal">
      <formula>"N"</formula>
    </cfRule>
  </conditionalFormatting>
  <conditionalFormatting sqref="F1:I1048576 J63 K2">
    <cfRule type="cellIs" dxfId="166" priority="1" operator="equal">
      <formula>"Y"</formula>
    </cfRule>
    <cfRule type="cellIs" dxfId="165" priority="2" operator="equal">
      <formula>"N"</formula>
    </cfRule>
  </conditionalFormatting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opLeftCell="I1" workbookViewId="0">
      <selection activeCell="O2" sqref="O2"/>
    </sheetView>
  </sheetViews>
  <sheetFormatPr defaultRowHeight="14.25" x14ac:dyDescent="0.45"/>
  <sheetData>
    <row r="1" spans="1:14" x14ac:dyDescent="0.45">
      <c r="A1" t="s">
        <v>19</v>
      </c>
      <c r="B1" t="s">
        <v>1404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K1" t="s">
        <v>220</v>
      </c>
      <c r="L1">
        <f>COUNTIF(H:H,"Y")</f>
        <v>3</v>
      </c>
      <c r="M1" t="s">
        <v>1312</v>
      </c>
      <c r="N1">
        <v>0.16600000000000001</v>
      </c>
    </row>
    <row r="2" spans="1:14" x14ac:dyDescent="0.45">
      <c r="A2" t="s">
        <v>1148</v>
      </c>
      <c r="B2" t="s">
        <v>28</v>
      </c>
      <c r="C2">
        <v>0</v>
      </c>
      <c r="D2">
        <v>1</v>
      </c>
      <c r="E2" t="s">
        <v>419</v>
      </c>
      <c r="F2" t="s">
        <v>0</v>
      </c>
      <c r="G2" t="s">
        <v>0</v>
      </c>
      <c r="H2" t="s">
        <v>0</v>
      </c>
      <c r="I2" t="s">
        <v>1</v>
      </c>
      <c r="J2">
        <f>SUM(D2/(C2+D2))</f>
        <v>1</v>
      </c>
      <c r="K2" t="s">
        <v>218</v>
      </c>
      <c r="L2">
        <f>COUNTIF(G:G,"Y")</f>
        <v>0</v>
      </c>
      <c r="M2" t="s">
        <v>1454</v>
      </c>
      <c r="N2" t="s">
        <v>1343</v>
      </c>
    </row>
    <row r="3" spans="1:14" x14ac:dyDescent="0.45">
      <c r="A3" t="s">
        <v>19</v>
      </c>
      <c r="B3" t="s">
        <v>1403</v>
      </c>
      <c r="C3" t="s">
        <v>17</v>
      </c>
      <c r="D3" t="s">
        <v>16</v>
      </c>
      <c r="E3" t="s">
        <v>15</v>
      </c>
      <c r="F3" t="s">
        <v>14</v>
      </c>
      <c r="G3" t="s">
        <v>13</v>
      </c>
      <c r="H3" t="s">
        <v>12</v>
      </c>
      <c r="I3" t="s">
        <v>11</v>
      </c>
      <c r="J3" t="s">
        <v>1264</v>
      </c>
    </row>
    <row r="4" spans="1:14" x14ac:dyDescent="0.45">
      <c r="A4" t="s">
        <v>1148</v>
      </c>
      <c r="B4" t="s">
        <v>175</v>
      </c>
      <c r="C4">
        <v>0</v>
      </c>
      <c r="D4">
        <v>8</v>
      </c>
      <c r="E4" t="s">
        <v>1349</v>
      </c>
      <c r="F4" t="s">
        <v>174</v>
      </c>
      <c r="G4" t="s">
        <v>174</v>
      </c>
      <c r="H4" t="s">
        <v>174</v>
      </c>
      <c r="I4" t="s">
        <v>174</v>
      </c>
      <c r="J4" t="s">
        <v>174</v>
      </c>
    </row>
    <row r="5" spans="1:14" x14ac:dyDescent="0.45">
      <c r="A5" t="s">
        <v>19</v>
      </c>
      <c r="B5" t="s">
        <v>1400</v>
      </c>
      <c r="C5" t="s">
        <v>17</v>
      </c>
      <c r="D5" t="s">
        <v>16</v>
      </c>
      <c r="E5" t="s">
        <v>15</v>
      </c>
      <c r="F5" t="s">
        <v>14</v>
      </c>
      <c r="G5" t="s">
        <v>13</v>
      </c>
      <c r="H5" t="s">
        <v>12</v>
      </c>
      <c r="I5" t="s">
        <v>11</v>
      </c>
      <c r="J5" t="s">
        <v>1264</v>
      </c>
    </row>
    <row r="6" spans="1:14" x14ac:dyDescent="0.45">
      <c r="A6" t="s">
        <v>1148</v>
      </c>
      <c r="B6" t="s">
        <v>28</v>
      </c>
      <c r="C6">
        <v>4</v>
      </c>
      <c r="D6">
        <v>3</v>
      </c>
      <c r="E6" t="s">
        <v>419</v>
      </c>
      <c r="F6" t="s">
        <v>0</v>
      </c>
      <c r="G6" t="s">
        <v>0</v>
      </c>
      <c r="H6" t="s">
        <v>0</v>
      </c>
      <c r="I6" t="s">
        <v>1</v>
      </c>
      <c r="J6">
        <f>SUM(D6/(C6+D6))</f>
        <v>0.42857142857142855</v>
      </c>
    </row>
    <row r="7" spans="1:14" x14ac:dyDescent="0.45">
      <c r="A7" t="s">
        <v>19</v>
      </c>
      <c r="B7" t="s">
        <v>1399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  <c r="J7" t="s">
        <v>1264</v>
      </c>
    </row>
    <row r="8" spans="1:14" x14ac:dyDescent="0.45">
      <c r="A8" t="s">
        <v>1148</v>
      </c>
      <c r="B8" t="s">
        <v>175</v>
      </c>
      <c r="C8">
        <v>0</v>
      </c>
      <c r="D8">
        <v>8</v>
      </c>
      <c r="E8" t="s">
        <v>1349</v>
      </c>
      <c r="F8" t="s">
        <v>174</v>
      </c>
      <c r="G8" t="s">
        <v>174</v>
      </c>
      <c r="H8" t="s">
        <v>174</v>
      </c>
      <c r="I8" t="s">
        <v>174</v>
      </c>
      <c r="J8" t="s">
        <v>174</v>
      </c>
    </row>
    <row r="9" spans="1:14" x14ac:dyDescent="0.45">
      <c r="A9" t="s">
        <v>19</v>
      </c>
      <c r="B9" t="s">
        <v>1398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  <c r="J9" t="s">
        <v>1264</v>
      </c>
    </row>
    <row r="10" spans="1:14" x14ac:dyDescent="0.45">
      <c r="A10" t="s">
        <v>1148</v>
      </c>
      <c r="B10" t="s">
        <v>175</v>
      </c>
      <c r="C10">
        <v>0</v>
      </c>
      <c r="D10">
        <v>5</v>
      </c>
      <c r="E10" t="s">
        <v>1349</v>
      </c>
      <c r="F10" t="s">
        <v>174</v>
      </c>
      <c r="G10" t="s">
        <v>174</v>
      </c>
      <c r="H10" t="s">
        <v>174</v>
      </c>
      <c r="I10" t="s">
        <v>174</v>
      </c>
      <c r="J10" t="s">
        <v>174</v>
      </c>
    </row>
    <row r="11" spans="1:14" x14ac:dyDescent="0.45">
      <c r="A11" t="s">
        <v>19</v>
      </c>
      <c r="B11" t="s">
        <v>1397</v>
      </c>
      <c r="C11" t="s">
        <v>17</v>
      </c>
      <c r="D11" t="s">
        <v>16</v>
      </c>
      <c r="E11" t="s">
        <v>15</v>
      </c>
      <c r="F11" t="s">
        <v>14</v>
      </c>
      <c r="G11" t="s">
        <v>13</v>
      </c>
      <c r="H11" t="s">
        <v>12</v>
      </c>
      <c r="I11" t="s">
        <v>11</v>
      </c>
      <c r="J11" t="s">
        <v>1264</v>
      </c>
    </row>
    <row r="12" spans="1:14" x14ac:dyDescent="0.45">
      <c r="A12" t="s">
        <v>1148</v>
      </c>
      <c r="B12" t="s">
        <v>175</v>
      </c>
      <c r="C12">
        <v>0</v>
      </c>
      <c r="D12">
        <v>22</v>
      </c>
      <c r="E12" t="s">
        <v>1349</v>
      </c>
      <c r="F12" t="s">
        <v>174</v>
      </c>
      <c r="G12" t="s">
        <v>174</v>
      </c>
      <c r="H12" t="s">
        <v>174</v>
      </c>
      <c r="I12" t="s">
        <v>174</v>
      </c>
      <c r="J12" t="s">
        <v>174</v>
      </c>
    </row>
    <row r="13" spans="1:14" x14ac:dyDescent="0.45">
      <c r="A13" t="s">
        <v>19</v>
      </c>
      <c r="B13" t="s">
        <v>1396</v>
      </c>
      <c r="C13" t="s">
        <v>17</v>
      </c>
      <c r="D13" t="s">
        <v>16</v>
      </c>
      <c r="E13" t="s">
        <v>15</v>
      </c>
      <c r="F13" t="s">
        <v>14</v>
      </c>
      <c r="G13" t="s">
        <v>13</v>
      </c>
      <c r="H13" t="s">
        <v>12</v>
      </c>
      <c r="I13" t="s">
        <v>11</v>
      </c>
      <c r="J13" t="s">
        <v>1264</v>
      </c>
    </row>
    <row r="14" spans="1:14" x14ac:dyDescent="0.45">
      <c r="A14" t="s">
        <v>1148</v>
      </c>
      <c r="B14" t="s">
        <v>175</v>
      </c>
      <c r="C14">
        <v>0</v>
      </c>
      <c r="D14">
        <v>4</v>
      </c>
      <c r="E14" t="s">
        <v>1349</v>
      </c>
      <c r="F14" t="s">
        <v>174</v>
      </c>
      <c r="G14" t="s">
        <v>174</v>
      </c>
      <c r="H14" t="s">
        <v>174</v>
      </c>
      <c r="I14" t="s">
        <v>174</v>
      </c>
      <c r="J14" t="s">
        <v>174</v>
      </c>
    </row>
    <row r="15" spans="1:14" x14ac:dyDescent="0.45">
      <c r="A15" t="s">
        <v>19</v>
      </c>
      <c r="B15" t="s">
        <v>1395</v>
      </c>
      <c r="C15" t="s">
        <v>17</v>
      </c>
      <c r="D15" t="s">
        <v>16</v>
      </c>
      <c r="E15" t="s">
        <v>15</v>
      </c>
      <c r="F15" t="s">
        <v>14</v>
      </c>
      <c r="G15" t="s">
        <v>13</v>
      </c>
      <c r="H15" t="s">
        <v>12</v>
      </c>
      <c r="I15" t="s">
        <v>11</v>
      </c>
      <c r="J15" t="s">
        <v>1264</v>
      </c>
    </row>
    <row r="16" spans="1:14" x14ac:dyDescent="0.45">
      <c r="A16" t="s">
        <v>1148</v>
      </c>
      <c r="B16" t="s">
        <v>175</v>
      </c>
      <c r="C16">
        <v>0</v>
      </c>
      <c r="D16">
        <v>8</v>
      </c>
      <c r="E16" t="s">
        <v>1349</v>
      </c>
      <c r="F16" t="s">
        <v>174</v>
      </c>
      <c r="G16" t="s">
        <v>174</v>
      </c>
      <c r="H16" t="s">
        <v>174</v>
      </c>
      <c r="I16" t="s">
        <v>174</v>
      </c>
      <c r="J16" t="s">
        <v>174</v>
      </c>
    </row>
    <row r="17" spans="1:10" x14ac:dyDescent="0.45">
      <c r="A17" t="s">
        <v>19</v>
      </c>
      <c r="B17" t="s">
        <v>1394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  <c r="J17" t="s">
        <v>1264</v>
      </c>
    </row>
    <row r="18" spans="1:10" x14ac:dyDescent="0.45">
      <c r="A18" t="s">
        <v>1148</v>
      </c>
      <c r="B18" t="s">
        <v>175</v>
      </c>
      <c r="C18">
        <v>0</v>
      </c>
      <c r="D18">
        <v>8</v>
      </c>
      <c r="E18" t="s">
        <v>1349</v>
      </c>
      <c r="F18" t="s">
        <v>174</v>
      </c>
      <c r="G18" t="s">
        <v>174</v>
      </c>
      <c r="H18" t="s">
        <v>174</v>
      </c>
      <c r="I18" t="s">
        <v>174</v>
      </c>
      <c r="J18" t="s">
        <v>174</v>
      </c>
    </row>
    <row r="19" spans="1:10" x14ac:dyDescent="0.45">
      <c r="A19" t="s">
        <v>19</v>
      </c>
      <c r="B19" t="s">
        <v>1393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  <c r="J19" t="s">
        <v>1264</v>
      </c>
    </row>
    <row r="20" spans="1:10" x14ac:dyDescent="0.45">
      <c r="A20" t="s">
        <v>1148</v>
      </c>
      <c r="B20" t="s">
        <v>175</v>
      </c>
      <c r="C20">
        <v>0</v>
      </c>
      <c r="D20">
        <v>3</v>
      </c>
      <c r="E20" t="s">
        <v>1349</v>
      </c>
      <c r="F20" t="s">
        <v>174</v>
      </c>
      <c r="G20" t="s">
        <v>174</v>
      </c>
      <c r="H20" t="s">
        <v>174</v>
      </c>
      <c r="I20" t="s">
        <v>174</v>
      </c>
      <c r="J20" t="s">
        <v>174</v>
      </c>
    </row>
    <row r="21" spans="1:10" x14ac:dyDescent="0.45">
      <c r="A21" t="s">
        <v>19</v>
      </c>
      <c r="B21" t="s">
        <v>1392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  <c r="J21" t="s">
        <v>1264</v>
      </c>
    </row>
    <row r="22" spans="1:10" x14ac:dyDescent="0.45">
      <c r="A22" t="s">
        <v>1148</v>
      </c>
      <c r="B22" t="s">
        <v>175</v>
      </c>
      <c r="C22">
        <v>0</v>
      </c>
      <c r="D22">
        <v>5</v>
      </c>
      <c r="E22" t="s">
        <v>1349</v>
      </c>
      <c r="F22" t="s">
        <v>174</v>
      </c>
      <c r="G22" t="s">
        <v>174</v>
      </c>
      <c r="H22" t="s">
        <v>174</v>
      </c>
      <c r="I22" t="s">
        <v>174</v>
      </c>
      <c r="J22" t="s">
        <v>174</v>
      </c>
    </row>
    <row r="23" spans="1:10" x14ac:dyDescent="0.45">
      <c r="A23" t="s">
        <v>19</v>
      </c>
      <c r="B23" t="s">
        <v>1391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  <c r="J23" t="s">
        <v>1264</v>
      </c>
    </row>
    <row r="24" spans="1:10" x14ac:dyDescent="0.45">
      <c r="A24" t="s">
        <v>1148</v>
      </c>
      <c r="B24" t="s">
        <v>175</v>
      </c>
      <c r="C24">
        <v>0</v>
      </c>
      <c r="D24">
        <v>16</v>
      </c>
      <c r="E24" t="s">
        <v>1349</v>
      </c>
      <c r="F24" t="s">
        <v>174</v>
      </c>
      <c r="G24" t="s">
        <v>174</v>
      </c>
      <c r="H24" t="s">
        <v>174</v>
      </c>
      <c r="I24" t="s">
        <v>174</v>
      </c>
      <c r="J24" t="s">
        <v>174</v>
      </c>
    </row>
    <row r="25" spans="1:10" x14ac:dyDescent="0.45">
      <c r="A25" t="s">
        <v>19</v>
      </c>
      <c r="B25" t="s">
        <v>1390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  <c r="J25" t="s">
        <v>1264</v>
      </c>
    </row>
    <row r="26" spans="1:10" x14ac:dyDescent="0.45">
      <c r="A26" t="s">
        <v>1148</v>
      </c>
      <c r="B26" t="s">
        <v>28</v>
      </c>
      <c r="C26">
        <v>2</v>
      </c>
      <c r="D26">
        <v>2</v>
      </c>
      <c r="E26" t="s">
        <v>419</v>
      </c>
      <c r="F26" t="s">
        <v>0</v>
      </c>
      <c r="G26" t="s">
        <v>0</v>
      </c>
      <c r="H26" t="s">
        <v>0</v>
      </c>
      <c r="I26" t="s">
        <v>1</v>
      </c>
      <c r="J26">
        <f>SUM(D26/(C26+D26))</f>
        <v>0.5</v>
      </c>
    </row>
    <row r="27" spans="1:10" x14ac:dyDescent="0.45">
      <c r="A27" t="s">
        <v>19</v>
      </c>
      <c r="B27" t="s">
        <v>1389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  <c r="J27" t="s">
        <v>1264</v>
      </c>
    </row>
    <row r="28" spans="1:10" x14ac:dyDescent="0.45">
      <c r="A28" t="s">
        <v>1148</v>
      </c>
      <c r="B28" t="s">
        <v>175</v>
      </c>
      <c r="C28">
        <v>0</v>
      </c>
      <c r="D28">
        <v>7</v>
      </c>
      <c r="E28" t="s">
        <v>1349</v>
      </c>
      <c r="F28" t="s">
        <v>174</v>
      </c>
      <c r="G28" t="s">
        <v>174</v>
      </c>
      <c r="H28" t="s">
        <v>174</v>
      </c>
      <c r="I28" t="s">
        <v>174</v>
      </c>
      <c r="J28" t="s">
        <v>174</v>
      </c>
    </row>
    <row r="29" spans="1:10" x14ac:dyDescent="0.45">
      <c r="A29" t="s">
        <v>19</v>
      </c>
      <c r="B29" t="s">
        <v>1388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  <c r="J29" t="s">
        <v>1264</v>
      </c>
    </row>
    <row r="30" spans="1:10" x14ac:dyDescent="0.45">
      <c r="A30" t="s">
        <v>1148</v>
      </c>
      <c r="B30" t="s">
        <v>175</v>
      </c>
      <c r="C30">
        <v>0</v>
      </c>
      <c r="D30">
        <v>4</v>
      </c>
      <c r="E30" t="s">
        <v>1349</v>
      </c>
      <c r="F30" t="s">
        <v>174</v>
      </c>
      <c r="G30" t="s">
        <v>174</v>
      </c>
      <c r="H30" t="s">
        <v>174</v>
      </c>
      <c r="I30" t="s">
        <v>174</v>
      </c>
      <c r="J30" t="s">
        <v>174</v>
      </c>
    </row>
    <row r="31" spans="1:10" x14ac:dyDescent="0.45">
      <c r="A31" t="s">
        <v>19</v>
      </c>
      <c r="B31" t="s">
        <v>1387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  <c r="J31" t="s">
        <v>1264</v>
      </c>
    </row>
    <row r="32" spans="1:10" x14ac:dyDescent="0.45">
      <c r="A32" t="s">
        <v>1148</v>
      </c>
      <c r="B32" t="s">
        <v>175</v>
      </c>
      <c r="C32">
        <v>0</v>
      </c>
      <c r="D32">
        <v>9</v>
      </c>
      <c r="E32" t="s">
        <v>1349</v>
      </c>
      <c r="F32" t="s">
        <v>174</v>
      </c>
      <c r="G32" t="s">
        <v>174</v>
      </c>
      <c r="H32" t="s">
        <v>174</v>
      </c>
      <c r="I32" t="s">
        <v>174</v>
      </c>
      <c r="J32" t="s">
        <v>174</v>
      </c>
    </row>
    <row r="33" spans="1:10" x14ac:dyDescent="0.45">
      <c r="A33" t="s">
        <v>19</v>
      </c>
      <c r="B33" t="s">
        <v>1386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  <c r="J33" t="s">
        <v>1264</v>
      </c>
    </row>
    <row r="34" spans="1:10" x14ac:dyDescent="0.45">
      <c r="A34" t="s">
        <v>1148</v>
      </c>
      <c r="B34" t="s">
        <v>175</v>
      </c>
      <c r="C34">
        <v>0</v>
      </c>
      <c r="D34">
        <v>11</v>
      </c>
      <c r="E34" t="s">
        <v>1349</v>
      </c>
      <c r="F34" t="s">
        <v>174</v>
      </c>
      <c r="G34" t="s">
        <v>174</v>
      </c>
      <c r="H34" t="s">
        <v>174</v>
      </c>
      <c r="I34" t="s">
        <v>174</v>
      </c>
      <c r="J34" t="s">
        <v>174</v>
      </c>
    </row>
    <row r="35" spans="1:10" x14ac:dyDescent="0.45">
      <c r="A35" t="s">
        <v>19</v>
      </c>
      <c r="B35" t="s">
        <v>1385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  <c r="J35" t="s">
        <v>1264</v>
      </c>
    </row>
    <row r="36" spans="1:10" x14ac:dyDescent="0.45">
      <c r="A36" t="s">
        <v>1148</v>
      </c>
      <c r="B36" t="s">
        <v>175</v>
      </c>
      <c r="C36">
        <v>0</v>
      </c>
      <c r="D36">
        <v>15</v>
      </c>
      <c r="E36" t="s">
        <v>1349</v>
      </c>
      <c r="F36" t="s">
        <v>174</v>
      </c>
      <c r="G36" t="s">
        <v>174</v>
      </c>
      <c r="H36" t="s">
        <v>174</v>
      </c>
      <c r="I36" t="s">
        <v>174</v>
      </c>
      <c r="J36" t="s">
        <v>174</v>
      </c>
    </row>
    <row r="37" spans="1:10" x14ac:dyDescent="0.45">
      <c r="A37" t="s">
        <v>19</v>
      </c>
      <c r="B37" t="s">
        <v>1383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  <c r="J37" t="s">
        <v>1264</v>
      </c>
    </row>
    <row r="38" spans="1:10" x14ac:dyDescent="0.45">
      <c r="A38" t="s">
        <v>1148</v>
      </c>
      <c r="B38" t="s">
        <v>175</v>
      </c>
      <c r="C38">
        <v>0</v>
      </c>
      <c r="D38">
        <v>5</v>
      </c>
      <c r="E38" t="s">
        <v>1349</v>
      </c>
      <c r="F38" t="s">
        <v>174</v>
      </c>
      <c r="G38" t="s">
        <v>174</v>
      </c>
      <c r="H38" t="s">
        <v>174</v>
      </c>
      <c r="I38" t="s">
        <v>174</v>
      </c>
      <c r="J38" t="s">
        <v>174</v>
      </c>
    </row>
    <row r="39" spans="1:10" x14ac:dyDescent="0.45">
      <c r="A39" t="s">
        <v>19</v>
      </c>
      <c r="B39" t="s">
        <v>1382</v>
      </c>
      <c r="C39" t="s">
        <v>17</v>
      </c>
      <c r="D39" t="s">
        <v>16</v>
      </c>
      <c r="E39" t="s">
        <v>15</v>
      </c>
      <c r="F39" t="s">
        <v>14</v>
      </c>
      <c r="G39" t="s">
        <v>13</v>
      </c>
      <c r="H39" t="s">
        <v>12</v>
      </c>
      <c r="I39" t="s">
        <v>11</v>
      </c>
      <c r="J39" t="s">
        <v>1264</v>
      </c>
    </row>
    <row r="40" spans="1:10" x14ac:dyDescent="0.45">
      <c r="A40" t="s">
        <v>1148</v>
      </c>
      <c r="B40" t="s">
        <v>28</v>
      </c>
      <c r="C40">
        <v>2</v>
      </c>
      <c r="D40">
        <v>2</v>
      </c>
      <c r="E40" t="s">
        <v>419</v>
      </c>
      <c r="F40" t="s">
        <v>0</v>
      </c>
      <c r="G40" t="s">
        <v>0</v>
      </c>
      <c r="H40" t="s">
        <v>0</v>
      </c>
      <c r="I40" t="s">
        <v>1</v>
      </c>
      <c r="J40">
        <f>SUM(D40/(C40+D40))</f>
        <v>0.5</v>
      </c>
    </row>
    <row r="41" spans="1:10" x14ac:dyDescent="0.45">
      <c r="A41" t="s">
        <v>19</v>
      </c>
      <c r="B41" t="s">
        <v>1381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  <c r="J41" t="s">
        <v>1264</v>
      </c>
    </row>
    <row r="42" spans="1:10" x14ac:dyDescent="0.45">
      <c r="A42" t="s">
        <v>1148</v>
      </c>
      <c r="B42" t="s">
        <v>175</v>
      </c>
      <c r="C42">
        <v>0</v>
      </c>
      <c r="D42">
        <v>7</v>
      </c>
      <c r="E42" t="s">
        <v>1349</v>
      </c>
      <c r="F42" t="s">
        <v>174</v>
      </c>
      <c r="G42" t="s">
        <v>174</v>
      </c>
      <c r="H42" t="s">
        <v>174</v>
      </c>
      <c r="I42" t="s">
        <v>174</v>
      </c>
      <c r="J42" t="s">
        <v>174</v>
      </c>
    </row>
    <row r="43" spans="1:10" x14ac:dyDescent="0.45">
      <c r="A43" t="s">
        <v>19</v>
      </c>
      <c r="B43" t="s">
        <v>1380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  <c r="J43" t="s">
        <v>1264</v>
      </c>
    </row>
    <row r="44" spans="1:10" x14ac:dyDescent="0.45">
      <c r="A44" t="s">
        <v>1148</v>
      </c>
      <c r="B44" t="s">
        <v>175</v>
      </c>
      <c r="C44">
        <v>0</v>
      </c>
      <c r="D44">
        <v>4</v>
      </c>
      <c r="E44" t="s">
        <v>1349</v>
      </c>
      <c r="F44" t="s">
        <v>174</v>
      </c>
      <c r="G44" t="s">
        <v>174</v>
      </c>
      <c r="H44" t="s">
        <v>174</v>
      </c>
      <c r="I44" t="s">
        <v>174</v>
      </c>
      <c r="J44" t="s">
        <v>174</v>
      </c>
    </row>
    <row r="45" spans="1:10" x14ac:dyDescent="0.45">
      <c r="A45" t="s">
        <v>19</v>
      </c>
      <c r="B45" t="s">
        <v>1379</v>
      </c>
      <c r="C45" t="s">
        <v>17</v>
      </c>
      <c r="D45" t="s">
        <v>16</v>
      </c>
      <c r="E45" t="s">
        <v>15</v>
      </c>
      <c r="F45" t="s">
        <v>14</v>
      </c>
      <c r="G45" t="s">
        <v>13</v>
      </c>
      <c r="H45" t="s">
        <v>12</v>
      </c>
      <c r="I45" t="s">
        <v>11</v>
      </c>
      <c r="J45" t="s">
        <v>1264</v>
      </c>
    </row>
    <row r="46" spans="1:10" x14ac:dyDescent="0.45">
      <c r="A46" t="s">
        <v>1148</v>
      </c>
      <c r="B46" t="s">
        <v>175</v>
      </c>
      <c r="C46">
        <v>0</v>
      </c>
      <c r="D46">
        <v>10</v>
      </c>
      <c r="E46" t="s">
        <v>1349</v>
      </c>
      <c r="F46" t="s">
        <v>174</v>
      </c>
      <c r="G46" t="s">
        <v>174</v>
      </c>
      <c r="H46" t="s">
        <v>174</v>
      </c>
      <c r="I46" t="s">
        <v>174</v>
      </c>
      <c r="J46" t="s">
        <v>174</v>
      </c>
    </row>
    <row r="47" spans="1:10" x14ac:dyDescent="0.45">
      <c r="A47" t="s">
        <v>19</v>
      </c>
      <c r="B47" t="s">
        <v>1378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  <c r="J47" t="s">
        <v>1264</v>
      </c>
    </row>
    <row r="48" spans="1:10" x14ac:dyDescent="0.45">
      <c r="A48" t="s">
        <v>1148</v>
      </c>
      <c r="B48" t="s">
        <v>175</v>
      </c>
      <c r="C48">
        <v>0</v>
      </c>
      <c r="D48">
        <v>2</v>
      </c>
      <c r="E48" t="s">
        <v>1349</v>
      </c>
      <c r="F48" t="s">
        <v>174</v>
      </c>
      <c r="G48" t="s">
        <v>174</v>
      </c>
      <c r="H48" t="s">
        <v>174</v>
      </c>
      <c r="I48" t="s">
        <v>174</v>
      </c>
      <c r="J48" t="s">
        <v>174</v>
      </c>
    </row>
    <row r="49" spans="1:10" x14ac:dyDescent="0.45">
      <c r="A49" t="s">
        <v>19</v>
      </c>
      <c r="B49" t="s">
        <v>1377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  <c r="J49" t="s">
        <v>1264</v>
      </c>
    </row>
    <row r="50" spans="1:10" x14ac:dyDescent="0.45">
      <c r="A50" t="s">
        <v>1148</v>
      </c>
      <c r="B50" t="s">
        <v>175</v>
      </c>
      <c r="C50">
        <v>0</v>
      </c>
      <c r="D50">
        <v>7</v>
      </c>
      <c r="E50" t="s">
        <v>1349</v>
      </c>
      <c r="F50" t="s">
        <v>174</v>
      </c>
      <c r="G50" t="s">
        <v>174</v>
      </c>
      <c r="H50" t="s">
        <v>174</v>
      </c>
      <c r="I50" t="s">
        <v>174</v>
      </c>
      <c r="J50" t="s">
        <v>174</v>
      </c>
    </row>
    <row r="51" spans="1:10" x14ac:dyDescent="0.45">
      <c r="A51" t="s">
        <v>19</v>
      </c>
      <c r="B51" t="s">
        <v>1376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0" x14ac:dyDescent="0.45">
      <c r="A52" t="s">
        <v>1148</v>
      </c>
      <c r="B52" t="s">
        <v>28</v>
      </c>
      <c r="C52">
        <v>0</v>
      </c>
      <c r="D52">
        <v>1</v>
      </c>
      <c r="E52" t="s">
        <v>419</v>
      </c>
      <c r="F52" t="s">
        <v>0</v>
      </c>
      <c r="G52" t="s">
        <v>0</v>
      </c>
      <c r="H52" t="s">
        <v>0</v>
      </c>
      <c r="I52" t="s">
        <v>1</v>
      </c>
      <c r="J52">
        <f>SUM(D52/(C52+D52))</f>
        <v>1</v>
      </c>
    </row>
    <row r="53" spans="1:10" x14ac:dyDescent="0.45">
      <c r="A53" t="s">
        <v>1453</v>
      </c>
      <c r="B53" t="s">
        <v>189</v>
      </c>
      <c r="C53">
        <v>0</v>
      </c>
      <c r="D53">
        <v>2</v>
      </c>
      <c r="E53" t="s">
        <v>1349</v>
      </c>
      <c r="F53" t="s">
        <v>174</v>
      </c>
      <c r="G53" t="s">
        <v>174</v>
      </c>
      <c r="H53" t="s">
        <v>174</v>
      </c>
      <c r="I53" t="s">
        <v>174</v>
      </c>
      <c r="J53" t="s">
        <v>174</v>
      </c>
    </row>
    <row r="54" spans="1:10" x14ac:dyDescent="0.45">
      <c r="A54" t="s">
        <v>19</v>
      </c>
      <c r="B54" t="s">
        <v>1374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  <c r="J54" t="s">
        <v>1264</v>
      </c>
    </row>
    <row r="55" spans="1:10" x14ac:dyDescent="0.45">
      <c r="A55" t="s">
        <v>1148</v>
      </c>
      <c r="B55" t="s">
        <v>175</v>
      </c>
      <c r="C55">
        <v>0</v>
      </c>
      <c r="D55">
        <v>9</v>
      </c>
      <c r="E55" t="s">
        <v>1349</v>
      </c>
      <c r="F55" t="s">
        <v>174</v>
      </c>
      <c r="G55" t="s">
        <v>174</v>
      </c>
      <c r="H55" t="s">
        <v>174</v>
      </c>
      <c r="I55" t="s">
        <v>174</v>
      </c>
      <c r="J55" t="s">
        <v>174</v>
      </c>
    </row>
    <row r="56" spans="1:10" x14ac:dyDescent="0.45">
      <c r="A56" t="s">
        <v>19</v>
      </c>
      <c r="B56" t="s">
        <v>1373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  <c r="J56" t="s">
        <v>1264</v>
      </c>
    </row>
    <row r="57" spans="1:10" x14ac:dyDescent="0.45">
      <c r="A57" t="s">
        <v>1148</v>
      </c>
      <c r="B57" t="s">
        <v>175</v>
      </c>
      <c r="C57">
        <v>0</v>
      </c>
      <c r="D57">
        <v>8</v>
      </c>
      <c r="E57" t="s">
        <v>1349</v>
      </c>
      <c r="F57" t="s">
        <v>174</v>
      </c>
      <c r="G57" t="s">
        <v>174</v>
      </c>
      <c r="H57" t="s">
        <v>174</v>
      </c>
      <c r="I57" t="s">
        <v>174</v>
      </c>
      <c r="J57" t="s">
        <v>174</v>
      </c>
    </row>
    <row r="58" spans="1:10" x14ac:dyDescent="0.45">
      <c r="A58" t="s">
        <v>19</v>
      </c>
      <c r="B58" t="s">
        <v>1372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  <c r="J58" t="s">
        <v>1264</v>
      </c>
    </row>
    <row r="59" spans="1:10" x14ac:dyDescent="0.45">
      <c r="A59" t="s">
        <v>1148</v>
      </c>
      <c r="B59" t="s">
        <v>175</v>
      </c>
      <c r="C59">
        <v>0</v>
      </c>
      <c r="D59">
        <v>3</v>
      </c>
      <c r="E59" t="s">
        <v>1349</v>
      </c>
      <c r="F59" t="s">
        <v>174</v>
      </c>
      <c r="G59" t="s">
        <v>174</v>
      </c>
      <c r="H59" t="s">
        <v>174</v>
      </c>
      <c r="I59" t="s">
        <v>174</v>
      </c>
      <c r="J59" t="s">
        <v>174</v>
      </c>
    </row>
    <row r="60" spans="1:10" x14ac:dyDescent="0.45">
      <c r="A60" t="s">
        <v>19</v>
      </c>
      <c r="B60" t="s">
        <v>1371</v>
      </c>
      <c r="C60" t="s">
        <v>17</v>
      </c>
      <c r="D60" t="s">
        <v>16</v>
      </c>
      <c r="E60" t="s">
        <v>15</v>
      </c>
      <c r="F60" t="s">
        <v>14</v>
      </c>
      <c r="G60" t="s">
        <v>13</v>
      </c>
      <c r="H60" t="s">
        <v>12</v>
      </c>
      <c r="I60" t="s">
        <v>11</v>
      </c>
      <c r="J60" t="s">
        <v>1264</v>
      </c>
    </row>
    <row r="61" spans="1:10" x14ac:dyDescent="0.45">
      <c r="A61" t="s">
        <v>1452</v>
      </c>
      <c r="B61" t="s">
        <v>189</v>
      </c>
      <c r="C61">
        <v>0</v>
      </c>
      <c r="D61">
        <v>2</v>
      </c>
      <c r="E61" t="s">
        <v>1349</v>
      </c>
      <c r="F61" t="s">
        <v>174</v>
      </c>
      <c r="G61" t="s">
        <v>174</v>
      </c>
      <c r="H61" t="s">
        <v>174</v>
      </c>
      <c r="I61" t="s">
        <v>174</v>
      </c>
      <c r="J61" t="s">
        <v>174</v>
      </c>
    </row>
    <row r="62" spans="1:10" x14ac:dyDescent="0.45">
      <c r="A62" t="s">
        <v>1148</v>
      </c>
      <c r="B62" t="s">
        <v>28</v>
      </c>
      <c r="C62">
        <v>2</v>
      </c>
      <c r="D62">
        <v>3</v>
      </c>
      <c r="E62" t="s">
        <v>419</v>
      </c>
      <c r="F62" t="s">
        <v>0</v>
      </c>
      <c r="G62" t="s">
        <v>0</v>
      </c>
      <c r="H62" t="s">
        <v>0</v>
      </c>
      <c r="I62" t="s">
        <v>1</v>
      </c>
      <c r="J62">
        <f>SUM(D62/(C62+D62))</f>
        <v>0.6</v>
      </c>
    </row>
    <row r="63" spans="1:10" x14ac:dyDescent="0.45">
      <c r="A63" t="s">
        <v>19</v>
      </c>
      <c r="B63" t="s">
        <v>1370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  <c r="J63" t="s">
        <v>1264</v>
      </c>
    </row>
    <row r="64" spans="1:10" x14ac:dyDescent="0.45">
      <c r="A64" t="s">
        <v>1148</v>
      </c>
      <c r="B64" t="s">
        <v>175</v>
      </c>
      <c r="C64">
        <v>0</v>
      </c>
      <c r="D64">
        <v>9</v>
      </c>
      <c r="E64" t="s">
        <v>1349</v>
      </c>
      <c r="F64" t="s">
        <v>174</v>
      </c>
      <c r="G64" t="s">
        <v>174</v>
      </c>
      <c r="H64" t="s">
        <v>174</v>
      </c>
      <c r="I64" t="s">
        <v>174</v>
      </c>
      <c r="J64" t="s">
        <v>174</v>
      </c>
    </row>
    <row r="65" spans="1:11" x14ac:dyDescent="0.45">
      <c r="A65" t="s">
        <v>19</v>
      </c>
      <c r="B65" t="s">
        <v>1369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  <c r="J65" t="s">
        <v>1264</v>
      </c>
    </row>
    <row r="66" spans="1:11" x14ac:dyDescent="0.45">
      <c r="A66" t="s">
        <v>1148</v>
      </c>
      <c r="B66" t="s">
        <v>175</v>
      </c>
      <c r="C66">
        <v>0</v>
      </c>
      <c r="D66">
        <v>2</v>
      </c>
      <c r="E66" t="s">
        <v>1349</v>
      </c>
      <c r="F66" t="s">
        <v>174</v>
      </c>
      <c r="G66" t="s">
        <v>174</v>
      </c>
      <c r="H66" t="s">
        <v>174</v>
      </c>
      <c r="I66" t="s">
        <v>174</v>
      </c>
      <c r="J66" t="s">
        <v>174</v>
      </c>
    </row>
    <row r="67" spans="1:11" x14ac:dyDescent="0.45">
      <c r="A67" t="s">
        <v>1192</v>
      </c>
      <c r="B67" t="s">
        <v>48</v>
      </c>
      <c r="C67">
        <v>4</v>
      </c>
      <c r="D67">
        <v>3</v>
      </c>
      <c r="E67" t="s">
        <v>178</v>
      </c>
      <c r="F67" t="s">
        <v>1</v>
      </c>
      <c r="G67" t="s">
        <v>0</v>
      </c>
      <c r="H67" t="s">
        <v>1</v>
      </c>
      <c r="I67" t="s">
        <v>1</v>
      </c>
      <c r="J67">
        <f>SUM(D67/(C67+D67))</f>
        <v>0.42857142857142855</v>
      </c>
      <c r="K67" t="s">
        <v>1450</v>
      </c>
    </row>
    <row r="68" spans="1:11" x14ac:dyDescent="0.45">
      <c r="A68" t="s">
        <v>19</v>
      </c>
      <c r="B68" t="s">
        <v>1368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1" x14ac:dyDescent="0.45">
      <c r="A69" t="s">
        <v>19</v>
      </c>
      <c r="B69" t="s">
        <v>1366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  <c r="J69" t="s">
        <v>1264</v>
      </c>
    </row>
    <row r="70" spans="1:11" x14ac:dyDescent="0.45">
      <c r="A70" t="s">
        <v>1148</v>
      </c>
      <c r="B70" t="s">
        <v>175</v>
      </c>
      <c r="C70">
        <v>0</v>
      </c>
      <c r="D70">
        <v>2</v>
      </c>
      <c r="E70" t="s">
        <v>1349</v>
      </c>
      <c r="F70" t="s">
        <v>174</v>
      </c>
      <c r="G70" t="s">
        <v>174</v>
      </c>
      <c r="H70" t="s">
        <v>174</v>
      </c>
      <c r="I70" t="s">
        <v>174</v>
      </c>
      <c r="J70" t="s">
        <v>174</v>
      </c>
    </row>
    <row r="71" spans="1:11" x14ac:dyDescent="0.45">
      <c r="A71" t="s">
        <v>1451</v>
      </c>
      <c r="B71" t="s">
        <v>189</v>
      </c>
      <c r="C71">
        <v>0</v>
      </c>
      <c r="D71">
        <v>2</v>
      </c>
      <c r="E71" t="s">
        <v>1349</v>
      </c>
      <c r="F71" t="s">
        <v>174</v>
      </c>
      <c r="G71" t="s">
        <v>174</v>
      </c>
      <c r="H71" t="s">
        <v>174</v>
      </c>
      <c r="I71" t="s">
        <v>174</v>
      </c>
      <c r="J71" t="s">
        <v>174</v>
      </c>
    </row>
    <row r="72" spans="1:11" x14ac:dyDescent="0.45">
      <c r="A72" t="s">
        <v>19</v>
      </c>
      <c r="B72" t="s">
        <v>1365</v>
      </c>
      <c r="C72" t="s">
        <v>17</v>
      </c>
      <c r="D72" t="s">
        <v>16</v>
      </c>
      <c r="E72" t="s">
        <v>15</v>
      </c>
      <c r="F72" t="s">
        <v>14</v>
      </c>
      <c r="G72" t="s">
        <v>13</v>
      </c>
      <c r="H72" t="s">
        <v>12</v>
      </c>
      <c r="I72" t="s">
        <v>11</v>
      </c>
      <c r="J72" t="s">
        <v>1264</v>
      </c>
    </row>
    <row r="73" spans="1:11" x14ac:dyDescent="0.45">
      <c r="A73" t="s">
        <v>1192</v>
      </c>
      <c r="B73" t="s">
        <v>48</v>
      </c>
      <c r="C73">
        <v>3</v>
      </c>
      <c r="D73">
        <v>3</v>
      </c>
      <c r="E73" t="s">
        <v>178</v>
      </c>
      <c r="F73" t="s">
        <v>1</v>
      </c>
      <c r="G73" t="s">
        <v>0</v>
      </c>
      <c r="H73" t="s">
        <v>1</v>
      </c>
      <c r="I73" t="s">
        <v>1</v>
      </c>
      <c r="J73">
        <f>SUM(D73/(C73+D73))</f>
        <v>0.5</v>
      </c>
      <c r="K73" t="s">
        <v>1450</v>
      </c>
    </row>
    <row r="74" spans="1:11" x14ac:dyDescent="0.45">
      <c r="A74" t="s">
        <v>19</v>
      </c>
      <c r="B74" t="s">
        <v>1363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  <c r="J74" t="s">
        <v>1264</v>
      </c>
    </row>
    <row r="75" spans="1:11" x14ac:dyDescent="0.45">
      <c r="A75" t="s">
        <v>1449</v>
      </c>
      <c r="B75" t="s">
        <v>21</v>
      </c>
      <c r="C75">
        <v>1</v>
      </c>
      <c r="D75">
        <v>1</v>
      </c>
      <c r="E75" t="s">
        <v>103</v>
      </c>
      <c r="F75" t="s">
        <v>0</v>
      </c>
      <c r="G75" t="s">
        <v>0</v>
      </c>
      <c r="H75" t="s">
        <v>0</v>
      </c>
      <c r="I75" t="s">
        <v>0</v>
      </c>
      <c r="J75">
        <f>SUM(D75/(C75+D75))</f>
        <v>0.5</v>
      </c>
    </row>
    <row r="76" spans="1:11" x14ac:dyDescent="0.45">
      <c r="A76" t="s">
        <v>1148</v>
      </c>
      <c r="B76" t="s">
        <v>175</v>
      </c>
      <c r="C76">
        <v>0</v>
      </c>
      <c r="D76">
        <v>2</v>
      </c>
      <c r="E76" t="s">
        <v>1349</v>
      </c>
      <c r="F76" t="s">
        <v>174</v>
      </c>
      <c r="G76" t="s">
        <v>174</v>
      </c>
      <c r="H76" t="s">
        <v>174</v>
      </c>
      <c r="I76" t="s">
        <v>174</v>
      </c>
      <c r="J76" t="s">
        <v>174</v>
      </c>
    </row>
    <row r="77" spans="1:11" x14ac:dyDescent="0.45">
      <c r="A77" t="s">
        <v>19</v>
      </c>
      <c r="B77" t="s">
        <v>1362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  <c r="J77" t="s">
        <v>1264</v>
      </c>
    </row>
    <row r="78" spans="1:11" x14ac:dyDescent="0.45">
      <c r="A78" t="s">
        <v>1148</v>
      </c>
      <c r="B78" t="s">
        <v>175</v>
      </c>
      <c r="C78">
        <v>0</v>
      </c>
      <c r="D78">
        <v>3</v>
      </c>
      <c r="E78" t="s">
        <v>1349</v>
      </c>
      <c r="F78" t="s">
        <v>174</v>
      </c>
      <c r="G78" t="s">
        <v>174</v>
      </c>
      <c r="H78" t="s">
        <v>174</v>
      </c>
      <c r="I78" t="s">
        <v>174</v>
      </c>
      <c r="J78" t="s">
        <v>174</v>
      </c>
    </row>
    <row r="79" spans="1:11" x14ac:dyDescent="0.45">
      <c r="A79" t="s">
        <v>19</v>
      </c>
      <c r="B79" t="s">
        <v>1361</v>
      </c>
      <c r="C79" t="s">
        <v>17</v>
      </c>
      <c r="D79" t="s">
        <v>16</v>
      </c>
      <c r="E79" t="s">
        <v>15</v>
      </c>
      <c r="F79" t="s">
        <v>14</v>
      </c>
      <c r="G79" t="s">
        <v>13</v>
      </c>
      <c r="H79" t="s">
        <v>12</v>
      </c>
      <c r="I79" t="s">
        <v>11</v>
      </c>
      <c r="J79" t="s">
        <v>1264</v>
      </c>
    </row>
    <row r="80" spans="1:11" x14ac:dyDescent="0.45">
      <c r="A80" t="s">
        <v>1148</v>
      </c>
      <c r="B80" t="s">
        <v>175</v>
      </c>
      <c r="C80">
        <v>0</v>
      </c>
      <c r="D80">
        <v>8</v>
      </c>
      <c r="E80" t="s">
        <v>1349</v>
      </c>
      <c r="F80" t="s">
        <v>174</v>
      </c>
      <c r="G80" t="s">
        <v>174</v>
      </c>
      <c r="H80" t="s">
        <v>174</v>
      </c>
      <c r="I80" t="s">
        <v>174</v>
      </c>
      <c r="J80" t="s">
        <v>174</v>
      </c>
    </row>
    <row r="81" spans="1:10" x14ac:dyDescent="0.45">
      <c r="A81" t="s">
        <v>19</v>
      </c>
      <c r="B81" t="s">
        <v>1360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  <c r="J81" t="s">
        <v>1264</v>
      </c>
    </row>
    <row r="82" spans="1:10" x14ac:dyDescent="0.45">
      <c r="A82" t="s">
        <v>1148</v>
      </c>
      <c r="B82" t="s">
        <v>175</v>
      </c>
      <c r="C82">
        <v>0</v>
      </c>
      <c r="D82">
        <v>9</v>
      </c>
      <c r="E82" t="s">
        <v>1349</v>
      </c>
      <c r="F82" t="s">
        <v>174</v>
      </c>
      <c r="G82" t="s">
        <v>174</v>
      </c>
      <c r="H82" t="s">
        <v>174</v>
      </c>
      <c r="I82" t="s">
        <v>174</v>
      </c>
      <c r="J82" t="s">
        <v>174</v>
      </c>
    </row>
    <row r="83" spans="1:10" x14ac:dyDescent="0.45">
      <c r="A83" t="s">
        <v>19</v>
      </c>
      <c r="B83" t="s">
        <v>1359</v>
      </c>
      <c r="C83" t="s">
        <v>17</v>
      </c>
      <c r="D83" t="s">
        <v>16</v>
      </c>
      <c r="E83" t="s">
        <v>15</v>
      </c>
      <c r="F83" t="s">
        <v>14</v>
      </c>
      <c r="G83" t="s">
        <v>13</v>
      </c>
      <c r="H83" t="s">
        <v>12</v>
      </c>
      <c r="I83" t="s">
        <v>11</v>
      </c>
      <c r="J83" t="s">
        <v>1264</v>
      </c>
    </row>
    <row r="84" spans="1:10" x14ac:dyDescent="0.45">
      <c r="A84" t="s">
        <v>1148</v>
      </c>
      <c r="B84" t="s">
        <v>175</v>
      </c>
      <c r="C84">
        <v>0</v>
      </c>
      <c r="D84">
        <v>6</v>
      </c>
      <c r="E84" t="s">
        <v>1349</v>
      </c>
      <c r="F84" t="s">
        <v>174</v>
      </c>
      <c r="G84" t="s">
        <v>174</v>
      </c>
      <c r="H84" t="s">
        <v>174</v>
      </c>
      <c r="I84" t="s">
        <v>174</v>
      </c>
      <c r="J84" t="s">
        <v>174</v>
      </c>
    </row>
    <row r="85" spans="1:10" x14ac:dyDescent="0.45">
      <c r="A85" t="s">
        <v>19</v>
      </c>
      <c r="B85" t="s">
        <v>1358</v>
      </c>
      <c r="C85" t="s">
        <v>17</v>
      </c>
      <c r="D85" t="s">
        <v>16</v>
      </c>
      <c r="E85" t="s">
        <v>15</v>
      </c>
      <c r="F85" t="s">
        <v>14</v>
      </c>
      <c r="G85" t="s">
        <v>13</v>
      </c>
      <c r="H85" t="s">
        <v>12</v>
      </c>
      <c r="I85" t="s">
        <v>11</v>
      </c>
      <c r="J85" t="s">
        <v>1264</v>
      </c>
    </row>
    <row r="86" spans="1:10" x14ac:dyDescent="0.45">
      <c r="A86" t="s">
        <v>1148</v>
      </c>
      <c r="B86" t="s">
        <v>175</v>
      </c>
      <c r="C86">
        <v>0</v>
      </c>
      <c r="D86">
        <v>5</v>
      </c>
      <c r="E86" t="s">
        <v>1349</v>
      </c>
      <c r="F86" t="s">
        <v>174</v>
      </c>
      <c r="G86" t="s">
        <v>174</v>
      </c>
      <c r="H86" t="s">
        <v>174</v>
      </c>
      <c r="I86" t="s">
        <v>174</v>
      </c>
      <c r="J86" t="s">
        <v>174</v>
      </c>
    </row>
    <row r="87" spans="1:10" x14ac:dyDescent="0.45">
      <c r="A87" t="s">
        <v>19</v>
      </c>
      <c r="B87" t="s">
        <v>1357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  <c r="J87" t="s">
        <v>1264</v>
      </c>
    </row>
    <row r="88" spans="1:10" x14ac:dyDescent="0.45">
      <c r="A88" t="s">
        <v>1148</v>
      </c>
      <c r="B88" t="s">
        <v>175</v>
      </c>
      <c r="C88">
        <v>0</v>
      </c>
      <c r="D88">
        <v>4</v>
      </c>
      <c r="E88" t="s">
        <v>1349</v>
      </c>
      <c r="F88" t="s">
        <v>174</v>
      </c>
      <c r="G88" t="s">
        <v>174</v>
      </c>
      <c r="H88" t="s">
        <v>174</v>
      </c>
      <c r="I88" t="s">
        <v>174</v>
      </c>
      <c r="J88" t="s">
        <v>174</v>
      </c>
    </row>
    <row r="89" spans="1:10" x14ac:dyDescent="0.45">
      <c r="A89" t="s">
        <v>19</v>
      </c>
      <c r="B89" t="s">
        <v>1356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  <c r="J89" t="s">
        <v>1264</v>
      </c>
    </row>
    <row r="90" spans="1:10" x14ac:dyDescent="0.45">
      <c r="A90" t="s">
        <v>1148</v>
      </c>
      <c r="B90" t="s">
        <v>28</v>
      </c>
      <c r="C90">
        <v>5</v>
      </c>
      <c r="D90">
        <v>4</v>
      </c>
      <c r="E90" t="s">
        <v>419</v>
      </c>
      <c r="F90" t="s">
        <v>0</v>
      </c>
      <c r="G90" t="s">
        <v>0</v>
      </c>
      <c r="H90" t="s">
        <v>0</v>
      </c>
      <c r="I90" t="s">
        <v>1</v>
      </c>
      <c r="J90">
        <f>SUM(D90/(C90+D90))</f>
        <v>0.44444444444444442</v>
      </c>
    </row>
    <row r="91" spans="1:10" x14ac:dyDescent="0.45">
      <c r="A91" t="s">
        <v>19</v>
      </c>
      <c r="B91" t="s">
        <v>1355</v>
      </c>
      <c r="C91" t="s">
        <v>17</v>
      </c>
      <c r="D91" t="s">
        <v>16</v>
      </c>
      <c r="E91" t="s">
        <v>15</v>
      </c>
      <c r="F91" t="s">
        <v>14</v>
      </c>
      <c r="G91" t="s">
        <v>13</v>
      </c>
      <c r="H91" t="s">
        <v>12</v>
      </c>
      <c r="I91" t="s">
        <v>11</v>
      </c>
      <c r="J91" t="s">
        <v>1264</v>
      </c>
    </row>
    <row r="92" spans="1:10" x14ac:dyDescent="0.45">
      <c r="A92" t="s">
        <v>1148</v>
      </c>
      <c r="B92" t="s">
        <v>175</v>
      </c>
      <c r="C92">
        <v>0</v>
      </c>
      <c r="D92">
        <v>9</v>
      </c>
      <c r="E92" t="s">
        <v>1349</v>
      </c>
      <c r="F92" t="s">
        <v>174</v>
      </c>
      <c r="G92" t="s">
        <v>174</v>
      </c>
      <c r="H92" t="s">
        <v>174</v>
      </c>
      <c r="I92" t="s">
        <v>174</v>
      </c>
      <c r="J92" t="s">
        <v>174</v>
      </c>
    </row>
    <row r="93" spans="1:10" x14ac:dyDescent="0.45">
      <c r="A93" t="s">
        <v>19</v>
      </c>
      <c r="B93" t="s">
        <v>1354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  <c r="J93" t="s">
        <v>1264</v>
      </c>
    </row>
    <row r="94" spans="1:10" x14ac:dyDescent="0.45">
      <c r="A94" t="s">
        <v>1148</v>
      </c>
      <c r="B94" t="s">
        <v>175</v>
      </c>
      <c r="C94">
        <v>0</v>
      </c>
      <c r="D94">
        <v>8</v>
      </c>
      <c r="E94" t="s">
        <v>1349</v>
      </c>
      <c r="F94" t="s">
        <v>174</v>
      </c>
      <c r="G94" t="s">
        <v>174</v>
      </c>
      <c r="H94" t="s">
        <v>174</v>
      </c>
      <c r="I94" t="s">
        <v>174</v>
      </c>
      <c r="J94" t="s">
        <v>174</v>
      </c>
    </row>
    <row r="95" spans="1:10" x14ac:dyDescent="0.45">
      <c r="A95" t="s">
        <v>19</v>
      </c>
      <c r="B95" t="s">
        <v>1353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  <c r="J95" t="s">
        <v>1264</v>
      </c>
    </row>
    <row r="96" spans="1:10" x14ac:dyDescent="0.45">
      <c r="A96" t="s">
        <v>1148</v>
      </c>
      <c r="B96" t="s">
        <v>175</v>
      </c>
      <c r="C96">
        <v>0</v>
      </c>
      <c r="D96">
        <v>2</v>
      </c>
      <c r="E96" t="s">
        <v>1349</v>
      </c>
      <c r="F96" t="s">
        <v>174</v>
      </c>
      <c r="G96" t="s">
        <v>174</v>
      </c>
      <c r="H96" t="s">
        <v>174</v>
      </c>
      <c r="I96" t="s">
        <v>174</v>
      </c>
      <c r="J96" t="s">
        <v>174</v>
      </c>
    </row>
    <row r="97" spans="1:10" x14ac:dyDescent="0.45">
      <c r="A97" t="s">
        <v>19</v>
      </c>
      <c r="B97" t="s">
        <v>1351</v>
      </c>
      <c r="C97" t="s">
        <v>17</v>
      </c>
      <c r="D97" t="s">
        <v>16</v>
      </c>
      <c r="E97" t="s">
        <v>15</v>
      </c>
      <c r="F97" t="s">
        <v>14</v>
      </c>
      <c r="G97" t="s">
        <v>13</v>
      </c>
      <c r="H97" t="s">
        <v>12</v>
      </c>
      <c r="I97" t="s">
        <v>11</v>
      </c>
      <c r="J97" t="s">
        <v>1264</v>
      </c>
    </row>
    <row r="98" spans="1:10" x14ac:dyDescent="0.45">
      <c r="A98" t="s">
        <v>1148</v>
      </c>
      <c r="B98" t="s">
        <v>175</v>
      </c>
      <c r="C98">
        <v>0</v>
      </c>
      <c r="D98">
        <v>4</v>
      </c>
      <c r="E98" t="s">
        <v>1349</v>
      </c>
      <c r="F98" t="s">
        <v>174</v>
      </c>
      <c r="G98" t="s">
        <v>174</v>
      </c>
      <c r="H98" t="s">
        <v>174</v>
      </c>
      <c r="I98" t="s">
        <v>174</v>
      </c>
      <c r="J98" t="s">
        <v>174</v>
      </c>
    </row>
    <row r="99" spans="1:10" x14ac:dyDescent="0.45">
      <c r="A99" t="s">
        <v>19</v>
      </c>
      <c r="B99" t="s">
        <v>1350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  <c r="J99" t="s">
        <v>1264</v>
      </c>
    </row>
    <row r="100" spans="1:10" x14ac:dyDescent="0.45">
      <c r="A100" t="s">
        <v>1148</v>
      </c>
      <c r="B100" t="s">
        <v>175</v>
      </c>
      <c r="C100">
        <v>0</v>
      </c>
      <c r="D100">
        <v>7</v>
      </c>
      <c r="E100" t="s">
        <v>1349</v>
      </c>
      <c r="F100" t="s">
        <v>174</v>
      </c>
      <c r="G100" t="s">
        <v>174</v>
      </c>
      <c r="H100" t="s">
        <v>174</v>
      </c>
      <c r="I100" t="s">
        <v>174</v>
      </c>
      <c r="J100" t="s">
        <v>174</v>
      </c>
    </row>
    <row r="101" spans="1:10" x14ac:dyDescent="0.45">
      <c r="A101" t="s">
        <v>19</v>
      </c>
      <c r="B101" t="s">
        <v>1348</v>
      </c>
      <c r="C101" t="s">
        <v>17</v>
      </c>
      <c r="D101" t="s">
        <v>16</v>
      </c>
      <c r="E101" t="s">
        <v>15</v>
      </c>
      <c r="F101" t="s">
        <v>14</v>
      </c>
      <c r="G101" t="s">
        <v>13</v>
      </c>
      <c r="H101" t="s">
        <v>12</v>
      </c>
      <c r="I101" t="s">
        <v>11</v>
      </c>
      <c r="J101" t="s">
        <v>1264</v>
      </c>
    </row>
    <row r="102" spans="1:10" x14ac:dyDescent="0.45">
      <c r="A102" t="s">
        <v>1148</v>
      </c>
      <c r="B102" t="s">
        <v>175</v>
      </c>
      <c r="C102">
        <v>0</v>
      </c>
      <c r="D102">
        <v>4</v>
      </c>
      <c r="E102" t="s">
        <v>1349</v>
      </c>
      <c r="F102" t="s">
        <v>174</v>
      </c>
      <c r="G102" t="s">
        <v>174</v>
      </c>
      <c r="H102" t="s">
        <v>174</v>
      </c>
      <c r="I102" t="s">
        <v>174</v>
      </c>
      <c r="J102" t="s">
        <v>174</v>
      </c>
    </row>
    <row r="103" spans="1:10" x14ac:dyDescent="0.45">
      <c r="A103" t="s">
        <v>19</v>
      </c>
      <c r="B103" t="s">
        <v>1346</v>
      </c>
      <c r="C103" t="s">
        <v>17</v>
      </c>
      <c r="D103" t="s">
        <v>16</v>
      </c>
      <c r="E103" t="s">
        <v>15</v>
      </c>
      <c r="F103" t="s">
        <v>14</v>
      </c>
      <c r="G103" t="s">
        <v>13</v>
      </c>
      <c r="H103" t="s">
        <v>12</v>
      </c>
      <c r="I103" t="s">
        <v>11</v>
      </c>
      <c r="J103" t="s">
        <v>1264</v>
      </c>
    </row>
    <row r="104" spans="1:10" x14ac:dyDescent="0.45">
      <c r="A104" t="s">
        <v>1148</v>
      </c>
      <c r="B104" t="s">
        <v>175</v>
      </c>
      <c r="C104">
        <v>0</v>
      </c>
      <c r="D104">
        <v>4</v>
      </c>
      <c r="E104" t="s">
        <v>1349</v>
      </c>
      <c r="F104" t="s">
        <v>174</v>
      </c>
      <c r="G104" t="s">
        <v>174</v>
      </c>
      <c r="H104" t="s">
        <v>174</v>
      </c>
      <c r="I104" t="s">
        <v>174</v>
      </c>
      <c r="J104" t="s">
        <v>174</v>
      </c>
    </row>
    <row r="105" spans="1:10" x14ac:dyDescent="0.45">
      <c r="A105" t="s">
        <v>19</v>
      </c>
      <c r="B105" t="s">
        <v>1345</v>
      </c>
      <c r="C105" t="s">
        <v>17</v>
      </c>
      <c r="D105" t="s">
        <v>16</v>
      </c>
      <c r="E105" t="s">
        <v>15</v>
      </c>
      <c r="F105" t="s">
        <v>14</v>
      </c>
      <c r="G105" t="s">
        <v>13</v>
      </c>
      <c r="H105" t="s">
        <v>12</v>
      </c>
      <c r="I105" t="s">
        <v>11</v>
      </c>
      <c r="J105" t="s">
        <v>1264</v>
      </c>
    </row>
    <row r="106" spans="1:10" x14ac:dyDescent="0.45">
      <c r="A106" t="s">
        <v>1148</v>
      </c>
      <c r="B106" t="s">
        <v>175</v>
      </c>
      <c r="C106">
        <v>0</v>
      </c>
      <c r="D106">
        <v>6</v>
      </c>
      <c r="E106" t="s">
        <v>1349</v>
      </c>
      <c r="F106" t="s">
        <v>174</v>
      </c>
      <c r="G106" t="s">
        <v>174</v>
      </c>
      <c r="H106" t="s">
        <v>174</v>
      </c>
      <c r="I106" t="s">
        <v>174</v>
      </c>
      <c r="J106" t="s">
        <v>174</v>
      </c>
    </row>
    <row r="107" spans="1:10" x14ac:dyDescent="0.45">
      <c r="A107" t="s">
        <v>1448</v>
      </c>
      <c r="B107" t="s">
        <v>21</v>
      </c>
      <c r="C107">
        <v>7</v>
      </c>
      <c r="D107">
        <v>1</v>
      </c>
      <c r="E107" t="s">
        <v>188</v>
      </c>
      <c r="F107" t="s">
        <v>1</v>
      </c>
      <c r="G107" t="s">
        <v>0</v>
      </c>
      <c r="H107" t="s">
        <v>1</v>
      </c>
      <c r="I107" t="s">
        <v>0</v>
      </c>
      <c r="J107">
        <f>SUM(D107/(C107+D107))</f>
        <v>0.125</v>
      </c>
    </row>
  </sheetData>
  <conditionalFormatting sqref="J52 F1:I54 K1:K2 M1:M2 N2">
    <cfRule type="cellIs" dxfId="164" priority="16" operator="equal">
      <formula>"Y"</formula>
    </cfRule>
    <cfRule type="cellIs" dxfId="163" priority="17" operator="equal">
      <formula>"N"</formula>
    </cfRule>
  </conditionalFormatting>
  <conditionalFormatting sqref="A1:A1048576">
    <cfRule type="duplicateValues" dxfId="162" priority="15"/>
  </conditionalFormatting>
  <conditionalFormatting sqref="F56:I56">
    <cfRule type="cellIs" dxfId="161" priority="13" operator="equal">
      <formula>"Y"</formula>
    </cfRule>
    <cfRule type="cellIs" dxfId="160" priority="14" operator="equal">
      <formula>"N"</formula>
    </cfRule>
  </conditionalFormatting>
  <conditionalFormatting sqref="F66:I66">
    <cfRule type="cellIs" dxfId="159" priority="11" operator="equal">
      <formula>"Y"</formula>
    </cfRule>
    <cfRule type="cellIs" dxfId="158" priority="12" operator="equal">
      <formula>"N"</formula>
    </cfRule>
  </conditionalFormatting>
  <conditionalFormatting sqref="F73:I73">
    <cfRule type="cellIs" dxfId="157" priority="9" operator="equal">
      <formula>"Y"</formula>
    </cfRule>
    <cfRule type="cellIs" dxfId="156" priority="10" operator="equal">
      <formula>"N"</formula>
    </cfRule>
  </conditionalFormatting>
  <conditionalFormatting sqref="F79:I79">
    <cfRule type="cellIs" dxfId="155" priority="7" operator="equal">
      <formula>"Y"</formula>
    </cfRule>
    <cfRule type="cellIs" dxfId="154" priority="8" operator="equal">
      <formula>"N"</formula>
    </cfRule>
  </conditionalFormatting>
  <conditionalFormatting sqref="F83:I83">
    <cfRule type="cellIs" dxfId="153" priority="5" operator="equal">
      <formula>"Y"</formula>
    </cfRule>
    <cfRule type="cellIs" dxfId="152" priority="6" operator="equal">
      <formula>"N"</formula>
    </cfRule>
  </conditionalFormatting>
  <conditionalFormatting sqref="F94:I94">
    <cfRule type="cellIs" dxfId="151" priority="3" operator="equal">
      <formula>"Y"</formula>
    </cfRule>
    <cfRule type="cellIs" dxfId="150" priority="4" operator="equal">
      <formula>"N"</formula>
    </cfRule>
  </conditionalFormatting>
  <conditionalFormatting sqref="F1:I1048576 K2 M2:N2">
    <cfRule type="cellIs" dxfId="149" priority="1" operator="equal">
      <formula>"Y"</formula>
    </cfRule>
    <cfRule type="cellIs" dxfId="148" priority="2" operator="equal">
      <formula>"N"</formula>
    </cfRule>
  </conditionalFormatting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topLeftCell="B1" workbookViewId="0">
      <selection activeCell="L8" sqref="L8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24</v>
      </c>
    </row>
    <row r="2" spans="1:11" x14ac:dyDescent="0.45">
      <c r="A2" t="s">
        <v>1485</v>
      </c>
      <c r="B2" t="s">
        <v>5</v>
      </c>
      <c r="C2" t="s">
        <v>112</v>
      </c>
      <c r="D2" t="s">
        <v>56</v>
      </c>
      <c r="E2" t="s">
        <v>88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14</v>
      </c>
    </row>
    <row r="3" spans="1:11" x14ac:dyDescent="0.45">
      <c r="A3" t="s">
        <v>1564</v>
      </c>
      <c r="B3" t="s">
        <v>9</v>
      </c>
      <c r="C3" t="s">
        <v>4</v>
      </c>
      <c r="D3" t="s">
        <v>4</v>
      </c>
      <c r="E3" t="s">
        <v>88</v>
      </c>
      <c r="F3" t="s">
        <v>0</v>
      </c>
      <c r="G3" t="s">
        <v>0</v>
      </c>
      <c r="H3" t="s">
        <v>0</v>
      </c>
    </row>
    <row r="4" spans="1:11" x14ac:dyDescent="0.45">
      <c r="A4" t="s">
        <v>1563</v>
      </c>
      <c r="B4" t="s">
        <v>28</v>
      </c>
      <c r="C4" t="s">
        <v>8</v>
      </c>
      <c r="D4" t="s">
        <v>4</v>
      </c>
      <c r="E4" t="s">
        <v>114</v>
      </c>
      <c r="F4" t="s">
        <v>0</v>
      </c>
      <c r="G4" t="s">
        <v>0</v>
      </c>
      <c r="H4" t="s">
        <v>0</v>
      </c>
    </row>
    <row r="5" spans="1:11" x14ac:dyDescent="0.45">
      <c r="A5" t="s">
        <v>1562</v>
      </c>
      <c r="B5" t="s">
        <v>89</v>
      </c>
      <c r="C5" t="s">
        <v>67</v>
      </c>
      <c r="D5" t="s">
        <v>3</v>
      </c>
      <c r="E5" t="s">
        <v>574</v>
      </c>
      <c r="F5" t="s">
        <v>0</v>
      </c>
      <c r="G5" t="s">
        <v>1</v>
      </c>
      <c r="H5" t="s">
        <v>0</v>
      </c>
    </row>
    <row r="6" spans="1:11" x14ac:dyDescent="0.45">
      <c r="A6" t="s">
        <v>1561</v>
      </c>
      <c r="B6" t="s">
        <v>31</v>
      </c>
      <c r="C6" t="s">
        <v>82</v>
      </c>
      <c r="D6" t="s">
        <v>3</v>
      </c>
      <c r="E6" t="s">
        <v>103</v>
      </c>
      <c r="F6" t="s">
        <v>0</v>
      </c>
      <c r="G6" t="s">
        <v>0</v>
      </c>
      <c r="H6" t="s">
        <v>0</v>
      </c>
    </row>
    <row r="7" spans="1:11" x14ac:dyDescent="0.45">
      <c r="A7" t="s">
        <v>1560</v>
      </c>
      <c r="B7" t="s">
        <v>5</v>
      </c>
      <c r="C7" t="s">
        <v>40</v>
      </c>
      <c r="D7" t="s">
        <v>4</v>
      </c>
      <c r="E7" t="s">
        <v>88</v>
      </c>
      <c r="F7" t="s">
        <v>0</v>
      </c>
      <c r="G7" t="s">
        <v>0</v>
      </c>
      <c r="H7" t="s">
        <v>0</v>
      </c>
    </row>
    <row r="8" spans="1:11" x14ac:dyDescent="0.45">
      <c r="A8" t="s">
        <v>19</v>
      </c>
      <c r="B8" t="s">
        <v>1559</v>
      </c>
      <c r="C8" t="s">
        <v>17</v>
      </c>
      <c r="D8" t="s">
        <v>16</v>
      </c>
      <c r="E8" t="s">
        <v>15</v>
      </c>
      <c r="F8" s="1" t="s">
        <v>14</v>
      </c>
      <c r="G8" t="s">
        <v>13</v>
      </c>
      <c r="H8" t="s">
        <v>12</v>
      </c>
      <c r="I8" t="s">
        <v>11</v>
      </c>
    </row>
    <row r="9" spans="1:11" x14ac:dyDescent="0.45">
      <c r="A9" t="s">
        <v>32</v>
      </c>
      <c r="B9" t="s">
        <v>31</v>
      </c>
      <c r="C9" t="s">
        <v>34</v>
      </c>
      <c r="D9" t="s">
        <v>3</v>
      </c>
      <c r="E9" t="s">
        <v>20</v>
      </c>
      <c r="F9" t="s">
        <v>1</v>
      </c>
      <c r="G9" t="s">
        <v>0</v>
      </c>
      <c r="H9" t="s">
        <v>1</v>
      </c>
      <c r="I9" t="s">
        <v>1</v>
      </c>
    </row>
    <row r="10" spans="1:11" x14ac:dyDescent="0.45">
      <c r="A10" t="s">
        <v>193</v>
      </c>
      <c r="B10" t="s">
        <v>72</v>
      </c>
      <c r="C10" t="s">
        <v>43</v>
      </c>
      <c r="D10" t="s">
        <v>3</v>
      </c>
      <c r="E10" t="s">
        <v>46</v>
      </c>
      <c r="F10" t="s">
        <v>0</v>
      </c>
      <c r="G10" t="s">
        <v>0</v>
      </c>
      <c r="H10" t="s">
        <v>0</v>
      </c>
    </row>
    <row r="11" spans="1:11" x14ac:dyDescent="0.45">
      <c r="A11" t="s">
        <v>125</v>
      </c>
      <c r="B11" t="s">
        <v>115</v>
      </c>
      <c r="C11" t="s">
        <v>126</v>
      </c>
      <c r="D11" t="s">
        <v>100</v>
      </c>
      <c r="E11" t="s">
        <v>26</v>
      </c>
      <c r="F11" t="s">
        <v>0</v>
      </c>
      <c r="G11" t="s">
        <v>0</v>
      </c>
      <c r="H11" t="s">
        <v>0</v>
      </c>
    </row>
    <row r="12" spans="1:11" x14ac:dyDescent="0.45">
      <c r="A12" t="s">
        <v>54</v>
      </c>
      <c r="B12" t="s">
        <v>175</v>
      </c>
      <c r="C12" t="s">
        <v>47</v>
      </c>
      <c r="D12" t="s">
        <v>79</v>
      </c>
      <c r="E12" t="s">
        <v>53</v>
      </c>
      <c r="F12" t="s">
        <v>0</v>
      </c>
      <c r="G12" t="s">
        <v>0</v>
      </c>
      <c r="H12" t="s">
        <v>0</v>
      </c>
    </row>
    <row r="13" spans="1:11" x14ac:dyDescent="0.45">
      <c r="A13" t="s">
        <v>19</v>
      </c>
      <c r="B13" t="s">
        <v>1558</v>
      </c>
      <c r="C13" t="s">
        <v>17</v>
      </c>
      <c r="D13" t="s">
        <v>16</v>
      </c>
      <c r="E13" t="s">
        <v>15</v>
      </c>
      <c r="F13" s="1" t="s">
        <v>14</v>
      </c>
      <c r="G13" t="s">
        <v>13</v>
      </c>
      <c r="H13" t="s">
        <v>12</v>
      </c>
      <c r="I13" t="s">
        <v>11</v>
      </c>
    </row>
    <row r="14" spans="1:11" x14ac:dyDescent="0.45">
      <c r="A14" t="s">
        <v>19</v>
      </c>
      <c r="B14" t="s">
        <v>1557</v>
      </c>
      <c r="C14" t="s">
        <v>17</v>
      </c>
      <c r="D14" t="s">
        <v>16</v>
      </c>
      <c r="E14" t="s">
        <v>15</v>
      </c>
      <c r="F14" s="1" t="s">
        <v>14</v>
      </c>
      <c r="G14" t="s">
        <v>13</v>
      </c>
      <c r="H14" t="s">
        <v>12</v>
      </c>
      <c r="I14" t="s">
        <v>11</v>
      </c>
    </row>
    <row r="15" spans="1:11" x14ac:dyDescent="0.45">
      <c r="A15" t="s">
        <v>1480</v>
      </c>
      <c r="B15" t="s">
        <v>36</v>
      </c>
      <c r="C15" t="s">
        <v>69</v>
      </c>
      <c r="D15" t="s">
        <v>1017</v>
      </c>
      <c r="E15" t="s">
        <v>131</v>
      </c>
      <c r="F15" t="s">
        <v>0</v>
      </c>
      <c r="G15" t="s">
        <v>0</v>
      </c>
      <c r="H15" t="s">
        <v>0</v>
      </c>
    </row>
    <row r="16" spans="1:11" x14ac:dyDescent="0.45">
      <c r="A16" t="s">
        <v>70</v>
      </c>
      <c r="B16" t="s">
        <v>44</v>
      </c>
      <c r="C16" t="s">
        <v>124</v>
      </c>
      <c r="D16" t="s">
        <v>446</v>
      </c>
      <c r="E16" t="s">
        <v>68</v>
      </c>
      <c r="F16" t="s">
        <v>0</v>
      </c>
      <c r="G16" t="s">
        <v>0</v>
      </c>
      <c r="H16" t="s">
        <v>0</v>
      </c>
    </row>
    <row r="17" spans="1:9" x14ac:dyDescent="0.45">
      <c r="A17" t="s">
        <v>54</v>
      </c>
      <c r="B17" t="s">
        <v>28</v>
      </c>
      <c r="C17" t="s">
        <v>292</v>
      </c>
      <c r="D17" t="s">
        <v>126</v>
      </c>
      <c r="E17" t="s">
        <v>53</v>
      </c>
      <c r="F17" t="s">
        <v>0</v>
      </c>
      <c r="G17" t="s">
        <v>0</v>
      </c>
      <c r="H17" t="s">
        <v>0</v>
      </c>
    </row>
    <row r="18" spans="1:9" x14ac:dyDescent="0.45">
      <c r="A18" t="s">
        <v>19</v>
      </c>
      <c r="B18" t="s">
        <v>1556</v>
      </c>
      <c r="C18" t="s">
        <v>17</v>
      </c>
      <c r="D18" t="s">
        <v>16</v>
      </c>
      <c r="E18" t="s">
        <v>15</v>
      </c>
      <c r="F18" s="1" t="s">
        <v>14</v>
      </c>
      <c r="G18" t="s">
        <v>13</v>
      </c>
      <c r="H18" t="s">
        <v>12</v>
      </c>
      <c r="I18" t="s">
        <v>11</v>
      </c>
    </row>
    <row r="19" spans="1:9" x14ac:dyDescent="0.45">
      <c r="A19" t="s">
        <v>1555</v>
      </c>
      <c r="B19" t="s">
        <v>5</v>
      </c>
      <c r="C19" t="s">
        <v>47</v>
      </c>
      <c r="D19" t="s">
        <v>3</v>
      </c>
      <c r="E19" t="s">
        <v>574</v>
      </c>
      <c r="F19" t="s">
        <v>0</v>
      </c>
      <c r="G19" t="s">
        <v>0</v>
      </c>
      <c r="H19" t="s">
        <v>0</v>
      </c>
    </row>
    <row r="20" spans="1:9" x14ac:dyDescent="0.45">
      <c r="A20" t="s">
        <v>1535</v>
      </c>
      <c r="B20" t="s">
        <v>200</v>
      </c>
      <c r="C20" t="s">
        <v>47</v>
      </c>
      <c r="D20" t="s">
        <v>3</v>
      </c>
      <c r="E20" t="s">
        <v>1534</v>
      </c>
      <c r="F20" t="s">
        <v>0</v>
      </c>
      <c r="G20" t="s">
        <v>0</v>
      </c>
      <c r="H20" t="s">
        <v>0</v>
      </c>
    </row>
    <row r="21" spans="1:9" x14ac:dyDescent="0.45">
      <c r="A21" t="s">
        <v>1554</v>
      </c>
      <c r="B21" t="s">
        <v>72</v>
      </c>
      <c r="C21" t="s">
        <v>40</v>
      </c>
      <c r="D21" t="s">
        <v>56</v>
      </c>
      <c r="E21" t="s">
        <v>178</v>
      </c>
      <c r="F21" t="s">
        <v>1</v>
      </c>
      <c r="G21" t="s">
        <v>0</v>
      </c>
      <c r="H21" t="s">
        <v>1</v>
      </c>
    </row>
    <row r="22" spans="1:9" x14ac:dyDescent="0.45">
      <c r="A22" t="s">
        <v>1553</v>
      </c>
      <c r="B22" t="s">
        <v>5</v>
      </c>
      <c r="C22" t="s">
        <v>112</v>
      </c>
      <c r="D22" t="s">
        <v>56</v>
      </c>
      <c r="E22" t="s">
        <v>408</v>
      </c>
      <c r="F22" t="s">
        <v>0</v>
      </c>
      <c r="G22" t="s">
        <v>0</v>
      </c>
      <c r="H22" t="s">
        <v>0</v>
      </c>
    </row>
    <row r="23" spans="1:9" x14ac:dyDescent="0.45">
      <c r="A23" t="s">
        <v>1480</v>
      </c>
      <c r="B23" t="s">
        <v>36</v>
      </c>
      <c r="C23" t="s">
        <v>69</v>
      </c>
      <c r="D23" t="s">
        <v>100</v>
      </c>
      <c r="E23" t="s">
        <v>131</v>
      </c>
      <c r="F23" t="s">
        <v>0</v>
      </c>
      <c r="G23" t="s">
        <v>0</v>
      </c>
      <c r="H23" t="s">
        <v>0</v>
      </c>
    </row>
    <row r="24" spans="1:9" x14ac:dyDescent="0.45">
      <c r="A24" t="s">
        <v>19</v>
      </c>
      <c r="B24" t="s">
        <v>1552</v>
      </c>
      <c r="C24" t="s">
        <v>17</v>
      </c>
      <c r="D24" t="s">
        <v>16</v>
      </c>
      <c r="E24" t="s">
        <v>15</v>
      </c>
      <c r="F24" s="1" t="s">
        <v>14</v>
      </c>
      <c r="G24" t="s">
        <v>13</v>
      </c>
      <c r="H24" t="s">
        <v>12</v>
      </c>
      <c r="I24" t="s">
        <v>11</v>
      </c>
    </row>
    <row r="25" spans="1:9" x14ac:dyDescent="0.45">
      <c r="A25" t="s">
        <v>1551</v>
      </c>
      <c r="B25" t="s">
        <v>44</v>
      </c>
      <c r="C25" t="s">
        <v>4</v>
      </c>
      <c r="D25" t="s">
        <v>34</v>
      </c>
      <c r="E25" t="s">
        <v>107</v>
      </c>
      <c r="F25" t="s">
        <v>0</v>
      </c>
      <c r="G25" t="s">
        <v>0</v>
      </c>
      <c r="H25" t="s">
        <v>0</v>
      </c>
    </row>
    <row r="26" spans="1:9" x14ac:dyDescent="0.45">
      <c r="A26" t="s">
        <v>1550</v>
      </c>
      <c r="B26" t="s">
        <v>44</v>
      </c>
      <c r="C26" t="s">
        <v>112</v>
      </c>
      <c r="D26" t="s">
        <v>34</v>
      </c>
      <c r="E26" t="s">
        <v>185</v>
      </c>
      <c r="F26" t="s">
        <v>1</v>
      </c>
      <c r="G26" t="s">
        <v>0</v>
      </c>
      <c r="H26" t="s">
        <v>1</v>
      </c>
    </row>
    <row r="27" spans="1:9" x14ac:dyDescent="0.45">
      <c r="A27" t="s">
        <v>19</v>
      </c>
      <c r="B27" t="s">
        <v>1549</v>
      </c>
      <c r="C27" t="s">
        <v>17</v>
      </c>
      <c r="D27" t="s">
        <v>16</v>
      </c>
      <c r="E27" t="s">
        <v>15</v>
      </c>
      <c r="F27" s="1" t="s">
        <v>14</v>
      </c>
      <c r="G27" t="s">
        <v>13</v>
      </c>
      <c r="H27" t="s">
        <v>12</v>
      </c>
      <c r="I27" t="s">
        <v>11</v>
      </c>
    </row>
    <row r="28" spans="1:9" x14ac:dyDescent="0.45">
      <c r="A28" t="s">
        <v>1548</v>
      </c>
      <c r="B28" t="s">
        <v>115</v>
      </c>
      <c r="C28" t="s">
        <v>59</v>
      </c>
      <c r="D28" t="s">
        <v>3</v>
      </c>
      <c r="E28" t="s">
        <v>223</v>
      </c>
      <c r="F28" t="s">
        <v>0</v>
      </c>
      <c r="G28" t="s">
        <v>1</v>
      </c>
      <c r="H28" t="s">
        <v>0</v>
      </c>
    </row>
    <row r="29" spans="1:9" x14ac:dyDescent="0.45">
      <c r="A29" t="s">
        <v>19</v>
      </c>
      <c r="B29" t="s">
        <v>1547</v>
      </c>
      <c r="C29" t="s">
        <v>17</v>
      </c>
      <c r="D29" t="s">
        <v>16</v>
      </c>
      <c r="E29" t="s">
        <v>15</v>
      </c>
      <c r="F29" s="1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1546</v>
      </c>
      <c r="B30" t="s">
        <v>21</v>
      </c>
      <c r="C30" t="s">
        <v>47</v>
      </c>
      <c r="D30" t="s">
        <v>3</v>
      </c>
      <c r="E30" t="s">
        <v>203</v>
      </c>
      <c r="F30" t="s">
        <v>0</v>
      </c>
      <c r="G30" t="s">
        <v>0</v>
      </c>
      <c r="H30" t="s">
        <v>0</v>
      </c>
    </row>
    <row r="31" spans="1:9" x14ac:dyDescent="0.45">
      <c r="A31" t="s">
        <v>54</v>
      </c>
      <c r="B31" t="s">
        <v>28</v>
      </c>
      <c r="C31" t="s">
        <v>3</v>
      </c>
      <c r="D31" t="s">
        <v>92</v>
      </c>
      <c r="E31" t="s">
        <v>53</v>
      </c>
      <c r="F31" t="s">
        <v>0</v>
      </c>
      <c r="G31" t="s">
        <v>0</v>
      </c>
      <c r="H31" t="s">
        <v>0</v>
      </c>
    </row>
    <row r="32" spans="1:9" x14ac:dyDescent="0.45">
      <c r="A32" t="s">
        <v>1487</v>
      </c>
      <c r="B32" t="s">
        <v>36</v>
      </c>
      <c r="C32" t="s">
        <v>40</v>
      </c>
      <c r="D32" t="s">
        <v>34</v>
      </c>
      <c r="E32" t="s">
        <v>20</v>
      </c>
      <c r="F32" t="s">
        <v>1</v>
      </c>
      <c r="G32" t="s">
        <v>0</v>
      </c>
      <c r="H32" t="s">
        <v>1</v>
      </c>
    </row>
    <row r="33" spans="1:9" x14ac:dyDescent="0.45">
      <c r="A33" t="s">
        <v>1545</v>
      </c>
      <c r="B33" t="s">
        <v>21</v>
      </c>
      <c r="C33" t="s">
        <v>3</v>
      </c>
      <c r="D33" t="s">
        <v>34</v>
      </c>
      <c r="E33" t="s">
        <v>39</v>
      </c>
      <c r="F33" t="s">
        <v>0</v>
      </c>
      <c r="G33" t="s">
        <v>0</v>
      </c>
      <c r="H33" t="s">
        <v>0</v>
      </c>
    </row>
    <row r="34" spans="1:9" x14ac:dyDescent="0.45">
      <c r="A34" t="s">
        <v>19</v>
      </c>
      <c r="B34" t="s">
        <v>1544</v>
      </c>
      <c r="C34" t="s">
        <v>17</v>
      </c>
      <c r="D34" t="s">
        <v>16</v>
      </c>
      <c r="E34" t="s">
        <v>15</v>
      </c>
      <c r="F34" s="1" t="s">
        <v>14</v>
      </c>
      <c r="G34" t="s">
        <v>13</v>
      </c>
      <c r="H34" t="s">
        <v>12</v>
      </c>
      <c r="I34" t="s">
        <v>11</v>
      </c>
    </row>
    <row r="35" spans="1:9" x14ac:dyDescent="0.45">
      <c r="A35" t="s">
        <v>32</v>
      </c>
      <c r="B35" t="s">
        <v>31</v>
      </c>
      <c r="C35" t="s">
        <v>67</v>
      </c>
      <c r="D35" t="s">
        <v>3</v>
      </c>
      <c r="E35" t="s">
        <v>20</v>
      </c>
      <c r="F35" t="s">
        <v>1</v>
      </c>
      <c r="G35" t="s">
        <v>0</v>
      </c>
      <c r="H35" t="s">
        <v>1</v>
      </c>
      <c r="I35" t="s">
        <v>1</v>
      </c>
    </row>
    <row r="36" spans="1:9" x14ac:dyDescent="0.45">
      <c r="A36" t="s">
        <v>54</v>
      </c>
      <c r="B36" t="s">
        <v>28</v>
      </c>
      <c r="C36" t="s">
        <v>148</v>
      </c>
      <c r="D36" t="s">
        <v>27</v>
      </c>
      <c r="E36" t="s">
        <v>53</v>
      </c>
      <c r="F36" t="s">
        <v>0</v>
      </c>
      <c r="G36" t="s">
        <v>0</v>
      </c>
      <c r="H36" t="s">
        <v>0</v>
      </c>
    </row>
    <row r="37" spans="1:9" x14ac:dyDescent="0.45">
      <c r="A37" t="s">
        <v>19</v>
      </c>
      <c r="B37" t="s">
        <v>1543</v>
      </c>
      <c r="C37" t="s">
        <v>17</v>
      </c>
      <c r="D37" t="s">
        <v>16</v>
      </c>
      <c r="E37" t="s">
        <v>15</v>
      </c>
      <c r="F37" s="1" t="s">
        <v>14</v>
      </c>
      <c r="G37" t="s">
        <v>13</v>
      </c>
      <c r="H37" t="s">
        <v>12</v>
      </c>
      <c r="I37" t="s">
        <v>11</v>
      </c>
    </row>
    <row r="38" spans="1:9" x14ac:dyDescent="0.45">
      <c r="A38" t="s">
        <v>1542</v>
      </c>
      <c r="B38" t="s">
        <v>72</v>
      </c>
      <c r="C38" t="s">
        <v>3</v>
      </c>
      <c r="D38" t="s">
        <v>3</v>
      </c>
      <c r="E38" t="s">
        <v>111</v>
      </c>
      <c r="F38" t="s">
        <v>1</v>
      </c>
      <c r="G38" t="s">
        <v>0</v>
      </c>
      <c r="H38" t="s">
        <v>1</v>
      </c>
    </row>
    <row r="39" spans="1:9" x14ac:dyDescent="0.45">
      <c r="A39" t="s">
        <v>168</v>
      </c>
      <c r="B39" t="s">
        <v>115</v>
      </c>
      <c r="C39" t="s">
        <v>47</v>
      </c>
      <c r="D39" t="s">
        <v>3</v>
      </c>
      <c r="E39" t="s">
        <v>26</v>
      </c>
      <c r="F39" t="s">
        <v>0</v>
      </c>
      <c r="G39" t="s">
        <v>0</v>
      </c>
      <c r="H39" t="s">
        <v>0</v>
      </c>
    </row>
    <row r="40" spans="1:9" x14ac:dyDescent="0.45">
      <c r="A40" t="s">
        <v>125</v>
      </c>
      <c r="B40" t="s">
        <v>115</v>
      </c>
      <c r="C40" t="s">
        <v>47</v>
      </c>
      <c r="D40" t="s">
        <v>3</v>
      </c>
      <c r="E40" t="s">
        <v>26</v>
      </c>
      <c r="F40" t="s">
        <v>0</v>
      </c>
      <c r="G40" t="s">
        <v>0</v>
      </c>
      <c r="H40" t="s">
        <v>0</v>
      </c>
    </row>
    <row r="41" spans="1:9" x14ac:dyDescent="0.45">
      <c r="A41" t="s">
        <v>19</v>
      </c>
      <c r="B41" t="s">
        <v>1541</v>
      </c>
      <c r="C41" t="s">
        <v>17</v>
      </c>
      <c r="D41" t="s">
        <v>16</v>
      </c>
      <c r="E41" t="s">
        <v>15</v>
      </c>
      <c r="F41" s="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1540</v>
      </c>
      <c r="B42" t="s">
        <v>21</v>
      </c>
      <c r="C42" t="s">
        <v>56</v>
      </c>
      <c r="D42" t="s">
        <v>3</v>
      </c>
      <c r="E42" t="s">
        <v>33</v>
      </c>
      <c r="F42" t="s">
        <v>0</v>
      </c>
      <c r="G42" t="s">
        <v>0</v>
      </c>
      <c r="H42" t="s">
        <v>0</v>
      </c>
    </row>
    <row r="43" spans="1:9" x14ac:dyDescent="0.45">
      <c r="A43" t="s">
        <v>19</v>
      </c>
      <c r="B43" t="s">
        <v>1539</v>
      </c>
      <c r="C43" t="s">
        <v>17</v>
      </c>
      <c r="D43" t="s">
        <v>16</v>
      </c>
      <c r="E43" t="s">
        <v>15</v>
      </c>
      <c r="F43" s="1" t="s">
        <v>14</v>
      </c>
      <c r="G43" t="s">
        <v>13</v>
      </c>
      <c r="H43" t="s">
        <v>12</v>
      </c>
      <c r="I43" t="s">
        <v>11</v>
      </c>
    </row>
    <row r="44" spans="1:9" x14ac:dyDescent="0.45">
      <c r="A44" t="s">
        <v>1538</v>
      </c>
      <c r="B44" t="s">
        <v>28</v>
      </c>
      <c r="C44" t="s">
        <v>43</v>
      </c>
      <c r="D44" t="s">
        <v>56</v>
      </c>
      <c r="E44" t="s">
        <v>114</v>
      </c>
      <c r="F44" t="s">
        <v>0</v>
      </c>
      <c r="G44" t="s">
        <v>0</v>
      </c>
      <c r="H44" t="s">
        <v>0</v>
      </c>
    </row>
    <row r="45" spans="1:9" x14ac:dyDescent="0.45">
      <c r="A45" t="s">
        <v>1537</v>
      </c>
      <c r="B45" t="s">
        <v>5</v>
      </c>
      <c r="C45" t="s">
        <v>61</v>
      </c>
      <c r="D45" t="s">
        <v>56</v>
      </c>
      <c r="E45" t="s">
        <v>88</v>
      </c>
      <c r="F45" t="s">
        <v>0</v>
      </c>
      <c r="G45" t="s">
        <v>0</v>
      </c>
      <c r="H45" t="s">
        <v>0</v>
      </c>
    </row>
    <row r="46" spans="1:9" x14ac:dyDescent="0.45">
      <c r="A46" t="s">
        <v>54</v>
      </c>
      <c r="B46" t="s">
        <v>28</v>
      </c>
      <c r="C46" t="s">
        <v>112</v>
      </c>
      <c r="D46" t="s">
        <v>92</v>
      </c>
      <c r="E46" t="s">
        <v>53</v>
      </c>
      <c r="F46" t="s">
        <v>0</v>
      </c>
      <c r="G46" t="s">
        <v>0</v>
      </c>
      <c r="H46" t="s">
        <v>0</v>
      </c>
    </row>
    <row r="47" spans="1:9" x14ac:dyDescent="0.45">
      <c r="A47" t="s">
        <v>19</v>
      </c>
      <c r="B47" t="s">
        <v>1536</v>
      </c>
      <c r="C47" t="s">
        <v>17</v>
      </c>
      <c r="D47" t="s">
        <v>16</v>
      </c>
      <c r="E47" t="s">
        <v>15</v>
      </c>
      <c r="F47" s="1" t="s">
        <v>14</v>
      </c>
      <c r="G47" t="s">
        <v>13</v>
      </c>
      <c r="H47" t="s">
        <v>12</v>
      </c>
      <c r="I47" t="s">
        <v>11</v>
      </c>
    </row>
    <row r="48" spans="1:9" x14ac:dyDescent="0.45">
      <c r="A48" t="s">
        <v>1535</v>
      </c>
      <c r="B48" t="s">
        <v>115</v>
      </c>
      <c r="C48" t="s">
        <v>112</v>
      </c>
      <c r="D48" t="s">
        <v>34</v>
      </c>
      <c r="E48" t="s">
        <v>1534</v>
      </c>
      <c r="F48" t="s">
        <v>0</v>
      </c>
      <c r="G48" t="s">
        <v>0</v>
      </c>
      <c r="H48" t="s">
        <v>0</v>
      </c>
    </row>
    <row r="49" spans="1:9" x14ac:dyDescent="0.45">
      <c r="A49" t="s">
        <v>54</v>
      </c>
      <c r="B49" t="s">
        <v>28</v>
      </c>
      <c r="C49" t="s">
        <v>40</v>
      </c>
      <c r="D49" t="s">
        <v>79</v>
      </c>
      <c r="E49" t="s">
        <v>53</v>
      </c>
      <c r="F49" t="s">
        <v>0</v>
      </c>
      <c r="G49" t="s">
        <v>0</v>
      </c>
      <c r="H49" t="s">
        <v>0</v>
      </c>
    </row>
    <row r="50" spans="1:9" x14ac:dyDescent="0.45">
      <c r="A50" t="s">
        <v>19</v>
      </c>
      <c r="B50" t="s">
        <v>1533</v>
      </c>
      <c r="C50" t="s">
        <v>17</v>
      </c>
      <c r="D50" t="s">
        <v>16</v>
      </c>
      <c r="E50" t="s">
        <v>15</v>
      </c>
      <c r="F50" s="1" t="s">
        <v>14</v>
      </c>
      <c r="G50" t="s">
        <v>13</v>
      </c>
      <c r="H50" t="s">
        <v>12</v>
      </c>
      <c r="I50" t="s">
        <v>11</v>
      </c>
    </row>
    <row r="51" spans="1:9" x14ac:dyDescent="0.45">
      <c r="A51" t="s">
        <v>83</v>
      </c>
      <c r="B51" t="s">
        <v>5</v>
      </c>
      <c r="C51" t="s">
        <v>40</v>
      </c>
      <c r="D51" t="s">
        <v>56</v>
      </c>
      <c r="E51" t="s">
        <v>81</v>
      </c>
      <c r="F51" t="s">
        <v>0</v>
      </c>
      <c r="G51" t="s">
        <v>1</v>
      </c>
      <c r="H51" t="s">
        <v>0</v>
      </c>
      <c r="I51" t="s">
        <v>1</v>
      </c>
    </row>
    <row r="52" spans="1:9" x14ac:dyDescent="0.45">
      <c r="A52" t="s">
        <v>32</v>
      </c>
      <c r="B52" t="s">
        <v>31</v>
      </c>
      <c r="C52" t="s">
        <v>40</v>
      </c>
      <c r="D52" t="s">
        <v>34</v>
      </c>
      <c r="E52" t="s">
        <v>20</v>
      </c>
      <c r="F52" t="s">
        <v>1</v>
      </c>
      <c r="G52" t="s">
        <v>0</v>
      </c>
      <c r="H52" t="s">
        <v>1</v>
      </c>
      <c r="I52" t="s">
        <v>1</v>
      </c>
    </row>
    <row r="53" spans="1:9" x14ac:dyDescent="0.45">
      <c r="A53" t="s">
        <v>90</v>
      </c>
      <c r="B53" t="s">
        <v>5</v>
      </c>
      <c r="C53" t="s">
        <v>56</v>
      </c>
      <c r="D53" t="s">
        <v>3</v>
      </c>
      <c r="E53" t="s">
        <v>88</v>
      </c>
      <c r="F53" t="s">
        <v>0</v>
      </c>
      <c r="G53" t="s">
        <v>0</v>
      </c>
      <c r="H53" t="s">
        <v>0</v>
      </c>
    </row>
    <row r="54" spans="1:9" x14ac:dyDescent="0.45">
      <c r="A54" t="s">
        <v>19</v>
      </c>
      <c r="B54" t="s">
        <v>1532</v>
      </c>
      <c r="C54" t="s">
        <v>17</v>
      </c>
      <c r="D54" t="s">
        <v>16</v>
      </c>
      <c r="E54" t="s">
        <v>15</v>
      </c>
      <c r="F54" s="1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1531</v>
      </c>
      <c r="B55" t="s">
        <v>72</v>
      </c>
      <c r="C55" t="s">
        <v>40</v>
      </c>
      <c r="D55" t="s">
        <v>34</v>
      </c>
      <c r="E55" t="s">
        <v>216</v>
      </c>
      <c r="F55" t="s">
        <v>0</v>
      </c>
      <c r="G55" t="s">
        <v>0</v>
      </c>
      <c r="H55" t="s">
        <v>0</v>
      </c>
    </row>
    <row r="56" spans="1:9" x14ac:dyDescent="0.45">
      <c r="A56" t="s">
        <v>32</v>
      </c>
      <c r="B56" t="s">
        <v>31</v>
      </c>
      <c r="C56" t="s">
        <v>3</v>
      </c>
      <c r="D56" t="s">
        <v>126</v>
      </c>
      <c r="E56" t="s">
        <v>20</v>
      </c>
      <c r="F56" t="s">
        <v>1</v>
      </c>
      <c r="G56" t="s">
        <v>0</v>
      </c>
      <c r="H56" t="s">
        <v>1</v>
      </c>
      <c r="I56" t="s">
        <v>1</v>
      </c>
    </row>
    <row r="57" spans="1:9" x14ac:dyDescent="0.45">
      <c r="A57" t="s">
        <v>29</v>
      </c>
      <c r="B57" t="s">
        <v>28</v>
      </c>
      <c r="C57" t="s">
        <v>40</v>
      </c>
      <c r="D57" t="s">
        <v>67</v>
      </c>
      <c r="E57" t="s">
        <v>26</v>
      </c>
      <c r="F57" t="s">
        <v>0</v>
      </c>
      <c r="G57" t="s">
        <v>1</v>
      </c>
      <c r="H57" t="s">
        <v>0</v>
      </c>
      <c r="I57" t="s">
        <v>1</v>
      </c>
    </row>
    <row r="58" spans="1:9" x14ac:dyDescent="0.45">
      <c r="A58" t="s">
        <v>125</v>
      </c>
      <c r="B58" t="s">
        <v>115</v>
      </c>
      <c r="C58" t="s">
        <v>61</v>
      </c>
      <c r="D58" t="s">
        <v>56</v>
      </c>
      <c r="E58" t="s">
        <v>26</v>
      </c>
      <c r="F58" t="s">
        <v>0</v>
      </c>
      <c r="G58" t="s">
        <v>0</v>
      </c>
      <c r="H58" t="s">
        <v>0</v>
      </c>
    </row>
    <row r="59" spans="1:9" x14ac:dyDescent="0.45">
      <c r="A59" t="s">
        <v>19</v>
      </c>
      <c r="B59" t="s">
        <v>1530</v>
      </c>
      <c r="C59" t="s">
        <v>17</v>
      </c>
      <c r="D59" t="s">
        <v>16</v>
      </c>
      <c r="E59" t="s">
        <v>15</v>
      </c>
      <c r="F59" s="1" t="s">
        <v>14</v>
      </c>
      <c r="G59" t="s">
        <v>13</v>
      </c>
      <c r="H59" t="s">
        <v>12</v>
      </c>
      <c r="I59" t="s">
        <v>11</v>
      </c>
    </row>
    <row r="60" spans="1:9" x14ac:dyDescent="0.45">
      <c r="A60" t="s">
        <v>163</v>
      </c>
      <c r="B60" t="s">
        <v>72</v>
      </c>
      <c r="C60" t="s">
        <v>100</v>
      </c>
      <c r="D60" t="s">
        <v>3</v>
      </c>
      <c r="E60" t="s">
        <v>107</v>
      </c>
      <c r="F60" t="s">
        <v>0</v>
      </c>
      <c r="G60" t="s">
        <v>0</v>
      </c>
      <c r="H60" t="s">
        <v>0</v>
      </c>
    </row>
    <row r="61" spans="1:9" x14ac:dyDescent="0.45">
      <c r="A61" t="s">
        <v>19</v>
      </c>
      <c r="B61" t="s">
        <v>1529</v>
      </c>
      <c r="C61" t="s">
        <v>17</v>
      </c>
      <c r="D61" t="s">
        <v>16</v>
      </c>
      <c r="E61" t="s">
        <v>15</v>
      </c>
      <c r="F61" s="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19</v>
      </c>
      <c r="B62" t="s">
        <v>1528</v>
      </c>
      <c r="C62" t="s">
        <v>17</v>
      </c>
      <c r="D62" t="s">
        <v>16</v>
      </c>
      <c r="E62" t="s">
        <v>15</v>
      </c>
      <c r="F62" s="1" t="s">
        <v>14</v>
      </c>
      <c r="G62" t="s">
        <v>13</v>
      </c>
      <c r="H62" t="s">
        <v>12</v>
      </c>
      <c r="I62" t="s">
        <v>11</v>
      </c>
    </row>
    <row r="63" spans="1:9" x14ac:dyDescent="0.45">
      <c r="A63" t="s">
        <v>1527</v>
      </c>
      <c r="B63" t="s">
        <v>28</v>
      </c>
      <c r="C63" t="s">
        <v>67</v>
      </c>
      <c r="D63" t="s">
        <v>34</v>
      </c>
      <c r="E63" t="s">
        <v>419</v>
      </c>
      <c r="F63" t="s">
        <v>0</v>
      </c>
      <c r="G63" t="s">
        <v>0</v>
      </c>
      <c r="H63" t="s">
        <v>0</v>
      </c>
    </row>
    <row r="64" spans="1:9" x14ac:dyDescent="0.45">
      <c r="A64" t="s">
        <v>19</v>
      </c>
      <c r="B64" t="s">
        <v>1526</v>
      </c>
      <c r="C64" t="s">
        <v>17</v>
      </c>
      <c r="D64" t="s">
        <v>16</v>
      </c>
      <c r="E64" t="s">
        <v>15</v>
      </c>
      <c r="F64" s="1" t="s">
        <v>14</v>
      </c>
      <c r="G64" t="s">
        <v>13</v>
      </c>
      <c r="H64" t="s">
        <v>12</v>
      </c>
      <c r="I64" t="s">
        <v>11</v>
      </c>
    </row>
    <row r="65" spans="1:9" x14ac:dyDescent="0.45">
      <c r="A65" t="s">
        <v>144</v>
      </c>
      <c r="B65" t="s">
        <v>21</v>
      </c>
      <c r="C65" t="s">
        <v>40</v>
      </c>
      <c r="D65" t="s">
        <v>34</v>
      </c>
      <c r="E65" t="s">
        <v>143</v>
      </c>
      <c r="F65" t="s">
        <v>0</v>
      </c>
      <c r="G65" t="s">
        <v>0</v>
      </c>
      <c r="H65" t="s">
        <v>0</v>
      </c>
    </row>
    <row r="66" spans="1:9" x14ac:dyDescent="0.45">
      <c r="A66" t="s">
        <v>54</v>
      </c>
      <c r="B66" t="s">
        <v>28</v>
      </c>
      <c r="C66" t="s">
        <v>35</v>
      </c>
      <c r="D66" t="s">
        <v>79</v>
      </c>
      <c r="E66" t="s">
        <v>53</v>
      </c>
      <c r="F66" t="s">
        <v>0</v>
      </c>
      <c r="G66" t="s">
        <v>0</v>
      </c>
      <c r="H66" t="s">
        <v>0</v>
      </c>
    </row>
    <row r="67" spans="1:9" x14ac:dyDescent="0.45">
      <c r="A67" t="s">
        <v>19</v>
      </c>
      <c r="B67" t="s">
        <v>1463</v>
      </c>
      <c r="C67" t="s">
        <v>17</v>
      </c>
      <c r="D67" t="s">
        <v>16</v>
      </c>
      <c r="E67" t="s">
        <v>15</v>
      </c>
      <c r="F67" s="1" t="s">
        <v>14</v>
      </c>
      <c r="G67" t="s">
        <v>13</v>
      </c>
      <c r="H67" t="s">
        <v>12</v>
      </c>
      <c r="I67" t="s">
        <v>11</v>
      </c>
    </row>
    <row r="68" spans="1:9" x14ac:dyDescent="0.45">
      <c r="A68" t="s">
        <v>1525</v>
      </c>
      <c r="B68" t="s">
        <v>48</v>
      </c>
      <c r="C68" t="s">
        <v>8</v>
      </c>
      <c r="D68" t="s">
        <v>34</v>
      </c>
      <c r="E68" t="s">
        <v>138</v>
      </c>
      <c r="F68" t="s">
        <v>0</v>
      </c>
      <c r="G68" t="s">
        <v>0</v>
      </c>
      <c r="H68" t="s">
        <v>0</v>
      </c>
    </row>
    <row r="69" spans="1:9" x14ac:dyDescent="0.45">
      <c r="A69" t="s">
        <v>1524</v>
      </c>
      <c r="B69" t="s">
        <v>72</v>
      </c>
      <c r="C69" t="s">
        <v>67</v>
      </c>
      <c r="D69" t="s">
        <v>3</v>
      </c>
      <c r="E69" t="s">
        <v>138</v>
      </c>
      <c r="F69" t="s">
        <v>0</v>
      </c>
      <c r="G69" t="s">
        <v>0</v>
      </c>
      <c r="H69" t="s">
        <v>0</v>
      </c>
    </row>
    <row r="70" spans="1:9" x14ac:dyDescent="0.45">
      <c r="A70" t="s">
        <v>1523</v>
      </c>
      <c r="B70" t="s">
        <v>21</v>
      </c>
      <c r="C70" t="s">
        <v>67</v>
      </c>
      <c r="D70" t="s">
        <v>3</v>
      </c>
      <c r="E70" t="s">
        <v>155</v>
      </c>
      <c r="F70" t="s">
        <v>0</v>
      </c>
      <c r="G70" t="s">
        <v>0</v>
      </c>
      <c r="H70" t="s">
        <v>0</v>
      </c>
    </row>
    <row r="71" spans="1:9" x14ac:dyDescent="0.45">
      <c r="A71" t="s">
        <v>1522</v>
      </c>
      <c r="B71" t="s">
        <v>72</v>
      </c>
      <c r="C71" t="s">
        <v>82</v>
      </c>
      <c r="D71" t="s">
        <v>3</v>
      </c>
      <c r="E71" t="s">
        <v>138</v>
      </c>
      <c r="F71" t="s">
        <v>0</v>
      </c>
      <c r="G71" t="s">
        <v>0</v>
      </c>
      <c r="H71" t="s">
        <v>0</v>
      </c>
    </row>
    <row r="72" spans="1:9" x14ac:dyDescent="0.45">
      <c r="A72" t="s">
        <v>19</v>
      </c>
      <c r="B72" t="s">
        <v>1521</v>
      </c>
      <c r="C72" t="s">
        <v>17</v>
      </c>
      <c r="D72" t="s">
        <v>16</v>
      </c>
      <c r="E72" t="s">
        <v>15</v>
      </c>
      <c r="F72" s="1" t="s">
        <v>14</v>
      </c>
      <c r="G72" t="s">
        <v>13</v>
      </c>
      <c r="H72" t="s">
        <v>12</v>
      </c>
      <c r="I72" t="s">
        <v>11</v>
      </c>
    </row>
    <row r="73" spans="1:9" x14ac:dyDescent="0.45">
      <c r="A73" t="s">
        <v>168</v>
      </c>
      <c r="B73" t="s">
        <v>115</v>
      </c>
      <c r="C73" t="s">
        <v>35</v>
      </c>
      <c r="D73" t="s">
        <v>34</v>
      </c>
      <c r="E73" t="s">
        <v>26</v>
      </c>
      <c r="F73" t="s">
        <v>0</v>
      </c>
      <c r="G73" t="s">
        <v>0</v>
      </c>
      <c r="H73" t="s">
        <v>0</v>
      </c>
    </row>
    <row r="74" spans="1:9" x14ac:dyDescent="0.45">
      <c r="A74" t="s">
        <v>1520</v>
      </c>
      <c r="B74" t="s">
        <v>21</v>
      </c>
      <c r="C74" t="s">
        <v>79</v>
      </c>
      <c r="D74" t="s">
        <v>3</v>
      </c>
      <c r="E74" t="s">
        <v>20</v>
      </c>
      <c r="F74" t="s">
        <v>1</v>
      </c>
      <c r="G74" t="s">
        <v>0</v>
      </c>
      <c r="H74" t="s">
        <v>1</v>
      </c>
    </row>
    <row r="75" spans="1:9" x14ac:dyDescent="0.45">
      <c r="A75" t="s">
        <v>19</v>
      </c>
      <c r="B75" t="s">
        <v>1519</v>
      </c>
      <c r="C75" t="s">
        <v>17</v>
      </c>
      <c r="D75" t="s">
        <v>16</v>
      </c>
      <c r="E75" t="s">
        <v>15</v>
      </c>
      <c r="F75" s="1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125</v>
      </c>
      <c r="B76" t="s">
        <v>115</v>
      </c>
      <c r="C76" t="s">
        <v>8</v>
      </c>
      <c r="D76" t="s">
        <v>100</v>
      </c>
      <c r="E76" t="s">
        <v>26</v>
      </c>
      <c r="F76" t="s">
        <v>0</v>
      </c>
      <c r="G76" t="s">
        <v>0</v>
      </c>
      <c r="H76" t="s">
        <v>0</v>
      </c>
    </row>
    <row r="77" spans="1:9" x14ac:dyDescent="0.45">
      <c r="A77" t="s">
        <v>109</v>
      </c>
      <c r="B77" t="s">
        <v>72</v>
      </c>
      <c r="C77" t="s">
        <v>148</v>
      </c>
      <c r="D77" t="s">
        <v>56</v>
      </c>
      <c r="E77" t="s">
        <v>107</v>
      </c>
      <c r="F77" t="s">
        <v>0</v>
      </c>
      <c r="G77" t="s">
        <v>0</v>
      </c>
      <c r="H77" t="s">
        <v>0</v>
      </c>
    </row>
    <row r="78" spans="1:9" x14ac:dyDescent="0.45">
      <c r="A78" t="s">
        <v>212</v>
      </c>
      <c r="B78" t="s">
        <v>115</v>
      </c>
      <c r="C78" t="s">
        <v>148</v>
      </c>
      <c r="D78" t="s">
        <v>56</v>
      </c>
      <c r="E78" t="s">
        <v>182</v>
      </c>
      <c r="F78" t="s">
        <v>0</v>
      </c>
      <c r="G78" t="s">
        <v>0</v>
      </c>
      <c r="H78" t="s">
        <v>0</v>
      </c>
    </row>
    <row r="79" spans="1:9" x14ac:dyDescent="0.45">
      <c r="A79" t="s">
        <v>120</v>
      </c>
      <c r="B79" t="s">
        <v>31</v>
      </c>
      <c r="C79" t="s">
        <v>148</v>
      </c>
      <c r="D79" t="s">
        <v>56</v>
      </c>
      <c r="E79" t="s">
        <v>20</v>
      </c>
      <c r="F79" t="s">
        <v>1</v>
      </c>
      <c r="G79" t="s">
        <v>0</v>
      </c>
      <c r="H79" t="s">
        <v>1</v>
      </c>
    </row>
    <row r="80" spans="1:9" x14ac:dyDescent="0.45">
      <c r="A80" t="s">
        <v>57</v>
      </c>
      <c r="B80" t="s">
        <v>72</v>
      </c>
      <c r="C80" t="s">
        <v>8</v>
      </c>
      <c r="D80" t="s">
        <v>59</v>
      </c>
      <c r="E80" t="s">
        <v>55</v>
      </c>
      <c r="F80" t="s">
        <v>0</v>
      </c>
      <c r="G80" t="s">
        <v>0</v>
      </c>
      <c r="H80" t="s">
        <v>0</v>
      </c>
    </row>
    <row r="81" spans="1:9" x14ac:dyDescent="0.45">
      <c r="A81" t="s">
        <v>1480</v>
      </c>
      <c r="B81" t="s">
        <v>36</v>
      </c>
      <c r="C81" t="s">
        <v>148</v>
      </c>
      <c r="D81" t="s">
        <v>100</v>
      </c>
      <c r="E81" t="s">
        <v>131</v>
      </c>
      <c r="F81" t="s">
        <v>0</v>
      </c>
      <c r="G81" t="s">
        <v>0</v>
      </c>
      <c r="H81" t="s">
        <v>0</v>
      </c>
    </row>
    <row r="82" spans="1:9" x14ac:dyDescent="0.45">
      <c r="A82" t="s">
        <v>70</v>
      </c>
      <c r="B82" t="s">
        <v>44</v>
      </c>
      <c r="C82" t="s">
        <v>34</v>
      </c>
      <c r="D82" t="s">
        <v>446</v>
      </c>
      <c r="E82" t="s">
        <v>68</v>
      </c>
      <c r="F82" t="s">
        <v>0</v>
      </c>
      <c r="G82" t="s">
        <v>0</v>
      </c>
      <c r="H82" t="s">
        <v>0</v>
      </c>
    </row>
    <row r="83" spans="1:9" x14ac:dyDescent="0.45">
      <c r="A83" t="s">
        <v>54</v>
      </c>
      <c r="B83" t="s">
        <v>28</v>
      </c>
      <c r="C83" t="s">
        <v>43</v>
      </c>
      <c r="D83" t="s">
        <v>82</v>
      </c>
      <c r="E83" t="s">
        <v>53</v>
      </c>
      <c r="F83" t="s">
        <v>0</v>
      </c>
      <c r="G83" t="s">
        <v>0</v>
      </c>
      <c r="H83" t="s">
        <v>0</v>
      </c>
    </row>
    <row r="84" spans="1:9" x14ac:dyDescent="0.45">
      <c r="A84" t="s">
        <v>19</v>
      </c>
      <c r="B84" t="s">
        <v>1518</v>
      </c>
      <c r="C84" t="s">
        <v>17</v>
      </c>
      <c r="D84" t="s">
        <v>16</v>
      </c>
      <c r="E84" t="s">
        <v>15</v>
      </c>
      <c r="F84" s="1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1517</v>
      </c>
      <c r="B85" t="s">
        <v>72</v>
      </c>
      <c r="C85" t="s">
        <v>34</v>
      </c>
      <c r="D85" t="s">
        <v>3</v>
      </c>
      <c r="E85" t="s">
        <v>216</v>
      </c>
      <c r="F85" t="s">
        <v>0</v>
      </c>
      <c r="G85" t="s">
        <v>0</v>
      </c>
      <c r="H85" t="s">
        <v>0</v>
      </c>
    </row>
    <row r="86" spans="1:9" x14ac:dyDescent="0.45">
      <c r="A86" t="s">
        <v>19</v>
      </c>
      <c r="B86" t="s">
        <v>1516</v>
      </c>
      <c r="C86" t="s">
        <v>17</v>
      </c>
      <c r="D86" t="s">
        <v>16</v>
      </c>
      <c r="E86" t="s">
        <v>15</v>
      </c>
      <c r="F86" s="1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32</v>
      </c>
      <c r="B87" t="s">
        <v>31</v>
      </c>
      <c r="C87" t="s">
        <v>40</v>
      </c>
      <c r="D87" t="s">
        <v>148</v>
      </c>
      <c r="E87" t="s">
        <v>20</v>
      </c>
      <c r="F87" t="s">
        <v>1</v>
      </c>
      <c r="G87" t="s">
        <v>0</v>
      </c>
      <c r="H87" t="s">
        <v>1</v>
      </c>
      <c r="I87" t="s">
        <v>1</v>
      </c>
    </row>
    <row r="88" spans="1:9" x14ac:dyDescent="0.45">
      <c r="A88" t="s">
        <v>29</v>
      </c>
      <c r="B88" t="s">
        <v>28</v>
      </c>
      <c r="C88" t="s">
        <v>100</v>
      </c>
      <c r="D88" t="s">
        <v>4</v>
      </c>
      <c r="E88" t="s">
        <v>26</v>
      </c>
      <c r="F88" t="s">
        <v>0</v>
      </c>
      <c r="G88" t="s">
        <v>1</v>
      </c>
      <c r="H88" t="s">
        <v>0</v>
      </c>
      <c r="I88" t="s">
        <v>1</v>
      </c>
    </row>
    <row r="89" spans="1:9" x14ac:dyDescent="0.45">
      <c r="A89" t="s">
        <v>1515</v>
      </c>
      <c r="B89" t="s">
        <v>28</v>
      </c>
      <c r="C89" t="s">
        <v>112</v>
      </c>
      <c r="D89" t="s">
        <v>79</v>
      </c>
      <c r="E89" t="s">
        <v>53</v>
      </c>
      <c r="F89" t="s">
        <v>0</v>
      </c>
      <c r="G89" t="s">
        <v>0</v>
      </c>
      <c r="H89" t="s">
        <v>0</v>
      </c>
    </row>
    <row r="90" spans="1:9" x14ac:dyDescent="0.45">
      <c r="A90" t="s">
        <v>54</v>
      </c>
      <c r="B90" t="s">
        <v>28</v>
      </c>
      <c r="C90" t="s">
        <v>8</v>
      </c>
      <c r="D90" t="s">
        <v>126</v>
      </c>
      <c r="E90" t="s">
        <v>53</v>
      </c>
      <c r="F90" t="s">
        <v>0</v>
      </c>
      <c r="G90" t="s">
        <v>0</v>
      </c>
      <c r="H90" t="s">
        <v>0</v>
      </c>
    </row>
    <row r="91" spans="1:9" x14ac:dyDescent="0.45">
      <c r="A91" t="s">
        <v>1514</v>
      </c>
      <c r="B91" t="s">
        <v>115</v>
      </c>
      <c r="C91" t="s">
        <v>3</v>
      </c>
      <c r="D91" t="s">
        <v>3</v>
      </c>
      <c r="E91" t="s">
        <v>114</v>
      </c>
      <c r="F91" t="s">
        <v>0</v>
      </c>
      <c r="G91" t="s">
        <v>1</v>
      </c>
      <c r="H91" t="s">
        <v>0</v>
      </c>
    </row>
    <row r="92" spans="1:9" x14ac:dyDescent="0.45">
      <c r="A92" t="s">
        <v>19</v>
      </c>
      <c r="B92" t="s">
        <v>1513</v>
      </c>
      <c r="C92" t="s">
        <v>17</v>
      </c>
      <c r="D92" t="s">
        <v>16</v>
      </c>
      <c r="E92" t="s">
        <v>15</v>
      </c>
      <c r="F92" s="1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1512</v>
      </c>
      <c r="B93" t="s">
        <v>9</v>
      </c>
      <c r="C93" t="s">
        <v>4</v>
      </c>
      <c r="D93" t="s">
        <v>3</v>
      </c>
      <c r="E93" t="s">
        <v>2</v>
      </c>
      <c r="F93" t="s">
        <v>0</v>
      </c>
      <c r="G93" t="s">
        <v>0</v>
      </c>
      <c r="H93" t="s">
        <v>0</v>
      </c>
    </row>
    <row r="94" spans="1:9" x14ac:dyDescent="0.45">
      <c r="A94" t="s">
        <v>19</v>
      </c>
      <c r="B94" t="s">
        <v>1511</v>
      </c>
      <c r="C94" t="s">
        <v>17</v>
      </c>
      <c r="D94" t="s">
        <v>16</v>
      </c>
      <c r="E94" t="s">
        <v>15</v>
      </c>
      <c r="F94" s="1" t="s">
        <v>14</v>
      </c>
      <c r="G94" t="s">
        <v>13</v>
      </c>
      <c r="H94" t="s">
        <v>12</v>
      </c>
      <c r="I94" t="s">
        <v>11</v>
      </c>
    </row>
    <row r="95" spans="1:9" x14ac:dyDescent="0.45">
      <c r="A95" t="s">
        <v>19</v>
      </c>
      <c r="B95" t="s">
        <v>1510</v>
      </c>
      <c r="C95" t="s">
        <v>17</v>
      </c>
      <c r="D95" t="s">
        <v>16</v>
      </c>
      <c r="E95" t="s">
        <v>15</v>
      </c>
      <c r="F95" s="1" t="s">
        <v>14</v>
      </c>
      <c r="G95" t="s">
        <v>13</v>
      </c>
      <c r="H95" t="s">
        <v>12</v>
      </c>
      <c r="I95" t="s">
        <v>11</v>
      </c>
    </row>
    <row r="96" spans="1:9" x14ac:dyDescent="0.45">
      <c r="A96" t="s">
        <v>19</v>
      </c>
      <c r="B96" t="s">
        <v>1509</v>
      </c>
      <c r="C96" t="s">
        <v>17</v>
      </c>
      <c r="D96" t="s">
        <v>16</v>
      </c>
      <c r="E96" t="s">
        <v>15</v>
      </c>
      <c r="F96" s="1" t="s">
        <v>14</v>
      </c>
      <c r="G96" t="s">
        <v>13</v>
      </c>
      <c r="H96" t="s">
        <v>12</v>
      </c>
      <c r="I96" t="s">
        <v>11</v>
      </c>
    </row>
    <row r="97" spans="1:9" x14ac:dyDescent="0.45">
      <c r="A97" t="s">
        <v>19</v>
      </c>
      <c r="B97" t="s">
        <v>1508</v>
      </c>
      <c r="C97" t="s">
        <v>17</v>
      </c>
      <c r="D97" t="s">
        <v>16</v>
      </c>
      <c r="E97" t="s">
        <v>15</v>
      </c>
      <c r="F97" s="1" t="s">
        <v>14</v>
      </c>
      <c r="G97" t="s">
        <v>13</v>
      </c>
      <c r="H97" t="s">
        <v>12</v>
      </c>
      <c r="I97" t="s">
        <v>11</v>
      </c>
    </row>
    <row r="98" spans="1:9" x14ac:dyDescent="0.45">
      <c r="A98" t="s">
        <v>1507</v>
      </c>
      <c r="B98" t="s">
        <v>21</v>
      </c>
      <c r="C98" t="s">
        <v>8</v>
      </c>
      <c r="D98" t="s">
        <v>34</v>
      </c>
      <c r="E98" t="s">
        <v>188</v>
      </c>
      <c r="F98" t="s">
        <v>1</v>
      </c>
      <c r="G98" t="s">
        <v>0</v>
      </c>
      <c r="H98" t="s">
        <v>1</v>
      </c>
    </row>
    <row r="99" spans="1:9" x14ac:dyDescent="0.45">
      <c r="A99" t="s">
        <v>19</v>
      </c>
      <c r="B99" t="s">
        <v>1506</v>
      </c>
      <c r="C99" t="s">
        <v>17</v>
      </c>
      <c r="D99" t="s">
        <v>16</v>
      </c>
      <c r="E99" t="s">
        <v>15</v>
      </c>
      <c r="F99" s="1" t="s">
        <v>14</v>
      </c>
      <c r="G99" t="s">
        <v>13</v>
      </c>
      <c r="H99" t="s">
        <v>12</v>
      </c>
      <c r="I99" t="s">
        <v>11</v>
      </c>
    </row>
    <row r="100" spans="1:9" x14ac:dyDescent="0.45">
      <c r="A100" t="s">
        <v>1505</v>
      </c>
      <c r="B100" t="s">
        <v>31</v>
      </c>
      <c r="C100" t="s">
        <v>34</v>
      </c>
      <c r="D100" t="s">
        <v>34</v>
      </c>
      <c r="E100" t="s">
        <v>20</v>
      </c>
      <c r="F100" t="s">
        <v>1</v>
      </c>
      <c r="G100" t="s">
        <v>0</v>
      </c>
      <c r="H100" t="s">
        <v>1</v>
      </c>
    </row>
    <row r="101" spans="1:9" x14ac:dyDescent="0.45">
      <c r="A101" t="s">
        <v>1504</v>
      </c>
      <c r="B101" t="s">
        <v>36</v>
      </c>
      <c r="C101" t="s">
        <v>4</v>
      </c>
      <c r="D101" t="s">
        <v>34</v>
      </c>
      <c r="E101" t="s">
        <v>143</v>
      </c>
      <c r="F101" t="s">
        <v>0</v>
      </c>
      <c r="G101" t="s">
        <v>0</v>
      </c>
      <c r="H101" t="s">
        <v>0</v>
      </c>
    </row>
    <row r="102" spans="1:9" x14ac:dyDescent="0.45">
      <c r="A102" t="s">
        <v>1503</v>
      </c>
      <c r="B102" t="s">
        <v>200</v>
      </c>
      <c r="C102" t="s">
        <v>8</v>
      </c>
      <c r="D102" t="s">
        <v>3</v>
      </c>
      <c r="E102" t="s">
        <v>182</v>
      </c>
      <c r="F102" t="s">
        <v>0</v>
      </c>
      <c r="G102" t="s">
        <v>0</v>
      </c>
      <c r="H102" t="s">
        <v>0</v>
      </c>
    </row>
    <row r="103" spans="1:9" x14ac:dyDescent="0.45">
      <c r="A103" t="s">
        <v>19</v>
      </c>
      <c r="B103" t="s">
        <v>1502</v>
      </c>
      <c r="C103" t="s">
        <v>17</v>
      </c>
      <c r="D103" t="s">
        <v>16</v>
      </c>
      <c r="E103" t="s">
        <v>15</v>
      </c>
      <c r="F103" s="1" t="s">
        <v>14</v>
      </c>
      <c r="G103" t="s">
        <v>13</v>
      </c>
      <c r="H103" t="s">
        <v>12</v>
      </c>
      <c r="I103" t="s">
        <v>11</v>
      </c>
    </row>
    <row r="104" spans="1:9" x14ac:dyDescent="0.45">
      <c r="A104" t="s">
        <v>1501</v>
      </c>
      <c r="B104" t="s">
        <v>31</v>
      </c>
      <c r="C104" t="s">
        <v>92</v>
      </c>
      <c r="D104" t="s">
        <v>34</v>
      </c>
      <c r="E104" t="s">
        <v>397</v>
      </c>
      <c r="F104" t="s">
        <v>0</v>
      </c>
      <c r="G104" t="s">
        <v>0</v>
      </c>
      <c r="H104" t="s">
        <v>0</v>
      </c>
    </row>
    <row r="105" spans="1:9" x14ac:dyDescent="0.45">
      <c r="A105" t="s">
        <v>19</v>
      </c>
      <c r="B105" t="s">
        <v>1500</v>
      </c>
      <c r="C105" t="s">
        <v>17</v>
      </c>
      <c r="D105" t="s">
        <v>16</v>
      </c>
      <c r="E105" t="s">
        <v>15</v>
      </c>
      <c r="F105" s="1" t="s">
        <v>14</v>
      </c>
      <c r="G105" t="s">
        <v>13</v>
      </c>
      <c r="H105" t="s">
        <v>12</v>
      </c>
      <c r="I105" t="s">
        <v>11</v>
      </c>
    </row>
    <row r="106" spans="1:9" x14ac:dyDescent="0.45">
      <c r="A106" t="s">
        <v>1499</v>
      </c>
      <c r="B106" t="s">
        <v>89</v>
      </c>
      <c r="C106" t="s">
        <v>47</v>
      </c>
      <c r="D106" t="s">
        <v>34</v>
      </c>
      <c r="E106" t="s">
        <v>91</v>
      </c>
      <c r="F106" t="s">
        <v>0</v>
      </c>
      <c r="G106" t="s">
        <v>0</v>
      </c>
      <c r="H106" t="s">
        <v>0</v>
      </c>
    </row>
    <row r="107" spans="1:9" x14ac:dyDescent="0.45">
      <c r="A107" t="s">
        <v>54</v>
      </c>
      <c r="B107" t="s">
        <v>28</v>
      </c>
      <c r="C107" t="s">
        <v>100</v>
      </c>
      <c r="D107" t="s">
        <v>79</v>
      </c>
      <c r="E107" t="s">
        <v>53</v>
      </c>
      <c r="F107" t="s">
        <v>0</v>
      </c>
      <c r="G107" t="s">
        <v>0</v>
      </c>
      <c r="H107" t="s">
        <v>0</v>
      </c>
    </row>
    <row r="108" spans="1:9" x14ac:dyDescent="0.45">
      <c r="A108" t="s">
        <v>1498</v>
      </c>
      <c r="B108" t="s">
        <v>89</v>
      </c>
      <c r="C108" t="s">
        <v>56</v>
      </c>
      <c r="D108" t="s">
        <v>3</v>
      </c>
      <c r="E108" t="s">
        <v>574</v>
      </c>
      <c r="F108" t="s">
        <v>0</v>
      </c>
      <c r="G108" t="s">
        <v>1</v>
      </c>
      <c r="H108" t="s">
        <v>0</v>
      </c>
    </row>
    <row r="109" spans="1:9" x14ac:dyDescent="0.45">
      <c r="A109" t="s">
        <v>19</v>
      </c>
      <c r="B109" t="s">
        <v>1497</v>
      </c>
      <c r="C109" t="s">
        <v>17</v>
      </c>
      <c r="D109" t="s">
        <v>16</v>
      </c>
      <c r="E109" t="s">
        <v>15</v>
      </c>
      <c r="F109" s="1" t="s">
        <v>14</v>
      </c>
      <c r="G109" t="s">
        <v>13</v>
      </c>
      <c r="H109" t="s">
        <v>12</v>
      </c>
      <c r="I109" t="s">
        <v>11</v>
      </c>
    </row>
    <row r="110" spans="1:9" x14ac:dyDescent="0.45">
      <c r="A110" t="s">
        <v>19</v>
      </c>
      <c r="B110" t="s">
        <v>1496</v>
      </c>
      <c r="C110" t="s">
        <v>17</v>
      </c>
      <c r="D110" t="s">
        <v>16</v>
      </c>
      <c r="E110" t="s">
        <v>15</v>
      </c>
      <c r="F110" s="1" t="s">
        <v>14</v>
      </c>
      <c r="G110" t="s">
        <v>13</v>
      </c>
      <c r="H110" t="s">
        <v>12</v>
      </c>
      <c r="I110" t="s">
        <v>11</v>
      </c>
    </row>
    <row r="111" spans="1:9" x14ac:dyDescent="0.45">
      <c r="A111" t="s">
        <v>1495</v>
      </c>
      <c r="B111" t="s">
        <v>48</v>
      </c>
      <c r="C111" t="s">
        <v>79</v>
      </c>
      <c r="D111" t="s">
        <v>3</v>
      </c>
      <c r="E111" t="s">
        <v>159</v>
      </c>
      <c r="F111" t="s">
        <v>0</v>
      </c>
      <c r="G111" t="s">
        <v>0</v>
      </c>
      <c r="H111" t="s">
        <v>0</v>
      </c>
    </row>
    <row r="112" spans="1:9" x14ac:dyDescent="0.45">
      <c r="A112" t="s">
        <v>1494</v>
      </c>
      <c r="B112" t="s">
        <v>89</v>
      </c>
      <c r="C112" t="s">
        <v>170</v>
      </c>
      <c r="D112" t="s">
        <v>56</v>
      </c>
      <c r="E112" t="s">
        <v>50</v>
      </c>
      <c r="F112" t="s">
        <v>0</v>
      </c>
      <c r="G112" t="s">
        <v>0</v>
      </c>
      <c r="H112" t="s">
        <v>0</v>
      </c>
    </row>
    <row r="113" spans="1:9" x14ac:dyDescent="0.45">
      <c r="A113" t="s">
        <v>19</v>
      </c>
      <c r="B113" t="s">
        <v>1493</v>
      </c>
      <c r="C113" t="s">
        <v>17</v>
      </c>
      <c r="D113" t="s">
        <v>16</v>
      </c>
      <c r="E113" t="s">
        <v>15</v>
      </c>
      <c r="F113" s="1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19</v>
      </c>
      <c r="B114" t="s">
        <v>1492</v>
      </c>
      <c r="C114" t="s">
        <v>17</v>
      </c>
      <c r="D114" t="s">
        <v>16</v>
      </c>
      <c r="E114" t="s">
        <v>15</v>
      </c>
      <c r="F114" s="1" t="s">
        <v>14</v>
      </c>
      <c r="G114" t="s">
        <v>13</v>
      </c>
      <c r="H114" t="s">
        <v>12</v>
      </c>
      <c r="I114" t="s">
        <v>11</v>
      </c>
    </row>
    <row r="115" spans="1:9" x14ac:dyDescent="0.45">
      <c r="A115" t="s">
        <v>1491</v>
      </c>
      <c r="B115" t="s">
        <v>44</v>
      </c>
      <c r="C115" t="s">
        <v>4</v>
      </c>
      <c r="D115" t="s">
        <v>3</v>
      </c>
      <c r="E115" t="s">
        <v>55</v>
      </c>
      <c r="F115" t="s">
        <v>0</v>
      </c>
      <c r="G115" t="s">
        <v>0</v>
      </c>
      <c r="H115" t="s">
        <v>0</v>
      </c>
    </row>
    <row r="116" spans="1:9" x14ac:dyDescent="0.45">
      <c r="A116" t="s">
        <v>1480</v>
      </c>
      <c r="B116" t="s">
        <v>36</v>
      </c>
      <c r="C116" t="s">
        <v>27</v>
      </c>
      <c r="D116" t="s">
        <v>56</v>
      </c>
      <c r="E116" t="s">
        <v>131</v>
      </c>
      <c r="F116" t="s">
        <v>0</v>
      </c>
      <c r="G116" t="s">
        <v>0</v>
      </c>
      <c r="H116" t="s">
        <v>0</v>
      </c>
    </row>
    <row r="117" spans="1:9" x14ac:dyDescent="0.45">
      <c r="A117" t="s">
        <v>19</v>
      </c>
      <c r="B117" t="s">
        <v>1490</v>
      </c>
      <c r="C117" t="s">
        <v>17</v>
      </c>
      <c r="D117" t="s">
        <v>16</v>
      </c>
      <c r="E117" t="s">
        <v>15</v>
      </c>
      <c r="F117" s="1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1489</v>
      </c>
      <c r="B118" t="s">
        <v>31</v>
      </c>
      <c r="C118" t="s">
        <v>148</v>
      </c>
      <c r="D118" t="s">
        <v>34</v>
      </c>
      <c r="E118" t="s">
        <v>20</v>
      </c>
      <c r="F118" t="s">
        <v>1</v>
      </c>
      <c r="G118" t="s">
        <v>0</v>
      </c>
      <c r="H118" t="s">
        <v>1</v>
      </c>
    </row>
    <row r="119" spans="1:9" x14ac:dyDescent="0.45">
      <c r="A119" t="s">
        <v>19</v>
      </c>
      <c r="B119" t="s">
        <v>1488</v>
      </c>
      <c r="C119" t="s">
        <v>17</v>
      </c>
      <c r="D119" t="s">
        <v>16</v>
      </c>
      <c r="E119" t="s">
        <v>15</v>
      </c>
      <c r="F119" s="1" t="s">
        <v>14</v>
      </c>
      <c r="G119" t="s">
        <v>13</v>
      </c>
      <c r="H119" t="s">
        <v>12</v>
      </c>
      <c r="I119" t="s">
        <v>11</v>
      </c>
    </row>
    <row r="120" spans="1:9" x14ac:dyDescent="0.45">
      <c r="A120" t="s">
        <v>32</v>
      </c>
      <c r="B120" t="s">
        <v>31</v>
      </c>
      <c r="C120" t="s">
        <v>34</v>
      </c>
      <c r="D120" t="s">
        <v>3</v>
      </c>
      <c r="E120" t="s">
        <v>20</v>
      </c>
      <c r="F120" t="s">
        <v>1</v>
      </c>
      <c r="G120" t="s">
        <v>0</v>
      </c>
      <c r="H120" t="s">
        <v>1</v>
      </c>
      <c r="I120" t="s">
        <v>1</v>
      </c>
    </row>
    <row r="121" spans="1:9" x14ac:dyDescent="0.45">
      <c r="A121" t="s">
        <v>29</v>
      </c>
      <c r="B121" t="s">
        <v>28</v>
      </c>
      <c r="C121" t="s">
        <v>4</v>
      </c>
      <c r="D121" t="s">
        <v>34</v>
      </c>
      <c r="E121" t="s">
        <v>26</v>
      </c>
      <c r="F121" t="s">
        <v>0</v>
      </c>
      <c r="G121" t="s">
        <v>1</v>
      </c>
      <c r="H121" t="s">
        <v>0</v>
      </c>
      <c r="I121" t="s">
        <v>1</v>
      </c>
    </row>
    <row r="122" spans="1:9" x14ac:dyDescent="0.45">
      <c r="A122" t="s">
        <v>1487</v>
      </c>
      <c r="B122" t="s">
        <v>21</v>
      </c>
      <c r="C122" t="s">
        <v>34</v>
      </c>
      <c r="D122" t="s">
        <v>34</v>
      </c>
      <c r="E122" t="s">
        <v>20</v>
      </c>
      <c r="F122" t="s">
        <v>1</v>
      </c>
      <c r="G122" t="s">
        <v>0</v>
      </c>
      <c r="H122" t="s">
        <v>1</v>
      </c>
    </row>
    <row r="123" spans="1:9" x14ac:dyDescent="0.45">
      <c r="A123" t="s">
        <v>19</v>
      </c>
      <c r="B123" t="s">
        <v>1486</v>
      </c>
      <c r="C123" t="s">
        <v>17</v>
      </c>
      <c r="D123" t="s">
        <v>16</v>
      </c>
      <c r="E123" t="s">
        <v>15</v>
      </c>
      <c r="F123" s="1" t="s">
        <v>14</v>
      </c>
      <c r="G123" t="s">
        <v>13</v>
      </c>
      <c r="H123" t="s">
        <v>12</v>
      </c>
      <c r="I123" t="s">
        <v>11</v>
      </c>
    </row>
    <row r="124" spans="1:9" x14ac:dyDescent="0.45">
      <c r="A124" t="s">
        <v>1384</v>
      </c>
      <c r="B124" t="s">
        <v>36</v>
      </c>
      <c r="C124" t="s">
        <v>3</v>
      </c>
      <c r="D124" t="s">
        <v>3</v>
      </c>
      <c r="E124" t="s">
        <v>58</v>
      </c>
      <c r="F124" t="s">
        <v>1</v>
      </c>
      <c r="G124" t="s">
        <v>0</v>
      </c>
      <c r="H124" t="s">
        <v>1</v>
      </c>
    </row>
    <row r="125" spans="1:9" x14ac:dyDescent="0.45">
      <c r="A125" t="s">
        <v>1485</v>
      </c>
      <c r="B125" t="s">
        <v>9</v>
      </c>
      <c r="C125" t="s">
        <v>40</v>
      </c>
      <c r="D125" t="s">
        <v>34</v>
      </c>
      <c r="E125" t="s">
        <v>88</v>
      </c>
      <c r="F125" t="s">
        <v>0</v>
      </c>
      <c r="G125" t="s">
        <v>0</v>
      </c>
      <c r="H125" t="s">
        <v>0</v>
      </c>
    </row>
    <row r="126" spans="1:9" x14ac:dyDescent="0.45">
      <c r="A126" t="s">
        <v>144</v>
      </c>
      <c r="B126" t="s">
        <v>36</v>
      </c>
      <c r="C126" t="s">
        <v>3</v>
      </c>
      <c r="D126" t="s">
        <v>34</v>
      </c>
      <c r="E126" t="s">
        <v>143</v>
      </c>
      <c r="F126" t="s">
        <v>0</v>
      </c>
      <c r="G126" t="s">
        <v>0</v>
      </c>
      <c r="H126" t="s">
        <v>0</v>
      </c>
    </row>
    <row r="127" spans="1:9" x14ac:dyDescent="0.45">
      <c r="A127" t="s">
        <v>1484</v>
      </c>
      <c r="B127" t="s">
        <v>48</v>
      </c>
      <c r="C127" t="s">
        <v>71</v>
      </c>
      <c r="D127" t="s">
        <v>34</v>
      </c>
      <c r="E127" t="s">
        <v>481</v>
      </c>
      <c r="F127" t="s">
        <v>0</v>
      </c>
      <c r="G127" t="s">
        <v>0</v>
      </c>
      <c r="H127" t="s">
        <v>0</v>
      </c>
    </row>
    <row r="128" spans="1:9" x14ac:dyDescent="0.45">
      <c r="A128" t="s">
        <v>1483</v>
      </c>
      <c r="B128" t="s">
        <v>44</v>
      </c>
      <c r="C128" t="s">
        <v>8</v>
      </c>
      <c r="D128" t="s">
        <v>34</v>
      </c>
      <c r="E128" t="s">
        <v>46</v>
      </c>
      <c r="F128" t="s">
        <v>0</v>
      </c>
      <c r="G128" t="s">
        <v>1</v>
      </c>
      <c r="H128" t="s">
        <v>0</v>
      </c>
    </row>
    <row r="129" spans="1:9" x14ac:dyDescent="0.45">
      <c r="A129" t="s">
        <v>54</v>
      </c>
      <c r="B129" t="s">
        <v>175</v>
      </c>
      <c r="C129" t="s">
        <v>47</v>
      </c>
      <c r="D129" t="s">
        <v>79</v>
      </c>
      <c r="E129" t="s">
        <v>53</v>
      </c>
      <c r="F129" t="s">
        <v>0</v>
      </c>
      <c r="G129" t="s">
        <v>0</v>
      </c>
      <c r="H129" t="s">
        <v>0</v>
      </c>
    </row>
    <row r="130" spans="1:9" x14ac:dyDescent="0.45">
      <c r="A130" t="s">
        <v>19</v>
      </c>
      <c r="B130" t="s">
        <v>1482</v>
      </c>
      <c r="C130" t="s">
        <v>17</v>
      </c>
      <c r="D130" t="s">
        <v>16</v>
      </c>
      <c r="E130" t="s">
        <v>15</v>
      </c>
      <c r="F130" s="1" t="s">
        <v>14</v>
      </c>
      <c r="G130" t="s">
        <v>13</v>
      </c>
      <c r="H130" t="s">
        <v>12</v>
      </c>
      <c r="I130" t="s">
        <v>11</v>
      </c>
    </row>
    <row r="131" spans="1:9" x14ac:dyDescent="0.45">
      <c r="A131" t="s">
        <v>1481</v>
      </c>
      <c r="B131" t="s">
        <v>36</v>
      </c>
      <c r="C131" t="s">
        <v>170</v>
      </c>
      <c r="D131" t="s">
        <v>3</v>
      </c>
      <c r="E131" t="s">
        <v>58</v>
      </c>
      <c r="F131" t="s">
        <v>1</v>
      </c>
      <c r="G131" t="s">
        <v>0</v>
      </c>
      <c r="H131" t="s">
        <v>1</v>
      </c>
    </row>
    <row r="132" spans="1:9" x14ac:dyDescent="0.45">
      <c r="A132" t="s">
        <v>1480</v>
      </c>
      <c r="B132" t="s">
        <v>36</v>
      </c>
      <c r="C132" t="s">
        <v>61</v>
      </c>
      <c r="D132" t="s">
        <v>100</v>
      </c>
      <c r="E132" t="s">
        <v>131</v>
      </c>
      <c r="F132" t="s">
        <v>0</v>
      </c>
      <c r="G132" t="s">
        <v>0</v>
      </c>
      <c r="H132" t="s">
        <v>0</v>
      </c>
    </row>
    <row r="133" spans="1:9" x14ac:dyDescent="0.45">
      <c r="A133" t="s">
        <v>54</v>
      </c>
      <c r="B133" t="s">
        <v>28</v>
      </c>
      <c r="C133" t="s">
        <v>4</v>
      </c>
      <c r="D133" t="s">
        <v>126</v>
      </c>
      <c r="E133" t="s">
        <v>53</v>
      </c>
      <c r="F133" t="s">
        <v>0</v>
      </c>
      <c r="G133" t="s">
        <v>0</v>
      </c>
      <c r="H133" t="s">
        <v>0</v>
      </c>
    </row>
    <row r="134" spans="1:9" x14ac:dyDescent="0.45">
      <c r="A134" t="s">
        <v>1479</v>
      </c>
      <c r="B134" t="s">
        <v>72</v>
      </c>
      <c r="C134" t="s">
        <v>82</v>
      </c>
      <c r="D134" t="s">
        <v>3</v>
      </c>
      <c r="E134" t="s">
        <v>68</v>
      </c>
      <c r="F134" t="s">
        <v>0</v>
      </c>
      <c r="G134" t="s">
        <v>0</v>
      </c>
      <c r="H134" t="s">
        <v>0</v>
      </c>
    </row>
    <row r="135" spans="1:9" x14ac:dyDescent="0.45">
      <c r="A135" t="s">
        <v>19</v>
      </c>
      <c r="B135" t="s">
        <v>1478</v>
      </c>
      <c r="C135" t="s">
        <v>17</v>
      </c>
      <c r="D135" t="s">
        <v>16</v>
      </c>
      <c r="E135" t="s">
        <v>15</v>
      </c>
      <c r="F135" s="1" t="s">
        <v>14</v>
      </c>
      <c r="G135" t="s">
        <v>13</v>
      </c>
      <c r="H135" t="s">
        <v>12</v>
      </c>
      <c r="I135" t="s">
        <v>11</v>
      </c>
    </row>
    <row r="136" spans="1:9" x14ac:dyDescent="0.45">
      <c r="A136" t="s">
        <v>1477</v>
      </c>
      <c r="B136" t="s">
        <v>21</v>
      </c>
      <c r="C136" t="s">
        <v>3</v>
      </c>
      <c r="D136" t="s">
        <v>34</v>
      </c>
      <c r="E136" t="s">
        <v>188</v>
      </c>
      <c r="F136" t="s">
        <v>1</v>
      </c>
      <c r="G136" t="s">
        <v>0</v>
      </c>
      <c r="H136" t="s">
        <v>1</v>
      </c>
    </row>
    <row r="137" spans="1:9" x14ac:dyDescent="0.45">
      <c r="A137" t="s">
        <v>54</v>
      </c>
      <c r="B137" t="s">
        <v>28</v>
      </c>
      <c r="C137" t="s">
        <v>56</v>
      </c>
      <c r="D137" t="s">
        <v>79</v>
      </c>
      <c r="E137" t="s">
        <v>53</v>
      </c>
      <c r="F137" t="s">
        <v>0</v>
      </c>
      <c r="G137" t="s">
        <v>0</v>
      </c>
      <c r="H137" t="s">
        <v>0</v>
      </c>
    </row>
    <row r="138" spans="1:9" x14ac:dyDescent="0.45">
      <c r="A138" t="s">
        <v>19</v>
      </c>
      <c r="B138" t="s">
        <v>1476</v>
      </c>
      <c r="C138" t="s">
        <v>17</v>
      </c>
      <c r="D138" t="s">
        <v>16</v>
      </c>
      <c r="E138" t="s">
        <v>15</v>
      </c>
      <c r="F138" s="1" t="s">
        <v>14</v>
      </c>
      <c r="G138" t="s">
        <v>13</v>
      </c>
      <c r="H138" t="s">
        <v>12</v>
      </c>
      <c r="I138" t="s">
        <v>11</v>
      </c>
    </row>
    <row r="139" spans="1:9" x14ac:dyDescent="0.45">
      <c r="A139" t="s">
        <v>32</v>
      </c>
      <c r="B139" t="s">
        <v>31</v>
      </c>
      <c r="C139" t="s">
        <v>4</v>
      </c>
      <c r="D139" t="s">
        <v>4</v>
      </c>
      <c r="E139" t="s">
        <v>20</v>
      </c>
      <c r="F139" t="s">
        <v>1</v>
      </c>
      <c r="G139" t="s">
        <v>0</v>
      </c>
      <c r="H139" t="s">
        <v>1</v>
      </c>
      <c r="I139" t="s">
        <v>1</v>
      </c>
    </row>
    <row r="140" spans="1:9" x14ac:dyDescent="0.45">
      <c r="A140" t="s">
        <v>1475</v>
      </c>
      <c r="B140" t="s">
        <v>72</v>
      </c>
      <c r="C140" t="s">
        <v>160</v>
      </c>
      <c r="D140" t="s">
        <v>3</v>
      </c>
      <c r="E140" t="s">
        <v>366</v>
      </c>
      <c r="F140" t="s">
        <v>0</v>
      </c>
      <c r="G140" t="s">
        <v>0</v>
      </c>
      <c r="H140" t="s">
        <v>0</v>
      </c>
    </row>
    <row r="141" spans="1:9" x14ac:dyDescent="0.45">
      <c r="A141" t="s">
        <v>29</v>
      </c>
      <c r="B141" t="s">
        <v>28</v>
      </c>
      <c r="C141" t="s">
        <v>34</v>
      </c>
      <c r="D141" t="s">
        <v>100</v>
      </c>
      <c r="E141" t="s">
        <v>26</v>
      </c>
      <c r="F141" t="s">
        <v>0</v>
      </c>
      <c r="G141" t="s">
        <v>1</v>
      </c>
      <c r="H141" t="s">
        <v>0</v>
      </c>
      <c r="I141" t="s">
        <v>1</v>
      </c>
    </row>
    <row r="142" spans="1:9" x14ac:dyDescent="0.45">
      <c r="A142" t="s">
        <v>1474</v>
      </c>
      <c r="B142" t="s">
        <v>21</v>
      </c>
      <c r="C142" t="s">
        <v>8</v>
      </c>
      <c r="D142" t="s">
        <v>34</v>
      </c>
      <c r="E142" t="s">
        <v>180</v>
      </c>
      <c r="F142" t="s">
        <v>0</v>
      </c>
      <c r="G142" t="s">
        <v>0</v>
      </c>
      <c r="H142" t="s">
        <v>0</v>
      </c>
    </row>
    <row r="143" spans="1:9" x14ac:dyDescent="0.45">
      <c r="A143" t="s">
        <v>1473</v>
      </c>
      <c r="B143" t="s">
        <v>72</v>
      </c>
      <c r="C143" t="s">
        <v>292</v>
      </c>
      <c r="D143" t="s">
        <v>3</v>
      </c>
      <c r="E143" t="s">
        <v>178</v>
      </c>
      <c r="F143" t="s">
        <v>1</v>
      </c>
      <c r="G143" t="s">
        <v>0</v>
      </c>
      <c r="H143" t="s">
        <v>1</v>
      </c>
    </row>
    <row r="144" spans="1:9" x14ac:dyDescent="0.45">
      <c r="A144" t="s">
        <v>19</v>
      </c>
      <c r="B144" t="s">
        <v>1472</v>
      </c>
      <c r="C144" t="s">
        <v>17</v>
      </c>
      <c r="D144" t="s">
        <v>16</v>
      </c>
      <c r="E144" t="s">
        <v>15</v>
      </c>
      <c r="F144" s="1" t="s">
        <v>14</v>
      </c>
      <c r="G144" t="s">
        <v>13</v>
      </c>
      <c r="H144" t="s">
        <v>12</v>
      </c>
      <c r="I144" t="s">
        <v>11</v>
      </c>
    </row>
    <row r="145" spans="1:9" x14ac:dyDescent="0.45">
      <c r="A145" t="s">
        <v>1471</v>
      </c>
      <c r="B145" t="s">
        <v>72</v>
      </c>
      <c r="C145" t="s">
        <v>119</v>
      </c>
      <c r="D145" t="s">
        <v>34</v>
      </c>
      <c r="E145" t="s">
        <v>77</v>
      </c>
      <c r="F145" t="s">
        <v>0</v>
      </c>
      <c r="G145" t="s">
        <v>0</v>
      </c>
      <c r="H145" t="s">
        <v>0</v>
      </c>
    </row>
    <row r="146" spans="1:9" x14ac:dyDescent="0.45">
      <c r="A146" t="s">
        <v>1470</v>
      </c>
      <c r="B146" t="s">
        <v>72</v>
      </c>
      <c r="C146" t="s">
        <v>8</v>
      </c>
      <c r="D146" t="s">
        <v>4</v>
      </c>
      <c r="E146" t="s">
        <v>138</v>
      </c>
      <c r="F146" t="s">
        <v>0</v>
      </c>
      <c r="G146" t="s">
        <v>0</v>
      </c>
      <c r="H146" t="s">
        <v>0</v>
      </c>
    </row>
    <row r="147" spans="1:9" x14ac:dyDescent="0.45">
      <c r="A147" t="s">
        <v>54</v>
      </c>
      <c r="B147" t="s">
        <v>28</v>
      </c>
      <c r="C147" t="s">
        <v>67</v>
      </c>
      <c r="D147" t="s">
        <v>79</v>
      </c>
      <c r="E147" t="s">
        <v>53</v>
      </c>
      <c r="F147" t="s">
        <v>0</v>
      </c>
      <c r="G147" t="s">
        <v>0</v>
      </c>
      <c r="H147" t="s">
        <v>0</v>
      </c>
    </row>
    <row r="148" spans="1:9" x14ac:dyDescent="0.45">
      <c r="A148" t="s">
        <v>19</v>
      </c>
      <c r="B148" t="s">
        <v>1469</v>
      </c>
      <c r="C148" t="s">
        <v>17</v>
      </c>
      <c r="D148" t="s">
        <v>16</v>
      </c>
      <c r="E148" t="s">
        <v>15</v>
      </c>
      <c r="F148" s="1" t="s">
        <v>14</v>
      </c>
      <c r="G148" t="s">
        <v>13</v>
      </c>
      <c r="H148" t="s">
        <v>12</v>
      </c>
      <c r="I148" t="s">
        <v>11</v>
      </c>
    </row>
    <row r="149" spans="1:9" x14ac:dyDescent="0.45">
      <c r="A149" t="s">
        <v>1468</v>
      </c>
      <c r="B149" t="s">
        <v>31</v>
      </c>
      <c r="C149" t="s">
        <v>47</v>
      </c>
      <c r="D149" t="s">
        <v>3</v>
      </c>
      <c r="E149" t="s">
        <v>131</v>
      </c>
      <c r="F149" t="s">
        <v>0</v>
      </c>
      <c r="G149" t="s">
        <v>0</v>
      </c>
      <c r="H149" t="s">
        <v>0</v>
      </c>
    </row>
    <row r="150" spans="1:9" x14ac:dyDescent="0.45">
      <c r="A150" t="s">
        <v>29</v>
      </c>
      <c r="B150" t="s">
        <v>175</v>
      </c>
      <c r="C150" t="s">
        <v>47</v>
      </c>
      <c r="D150" t="s">
        <v>8</v>
      </c>
      <c r="E150" t="s">
        <v>26</v>
      </c>
      <c r="F150" t="s">
        <v>0</v>
      </c>
      <c r="G150" t="s">
        <v>1</v>
      </c>
      <c r="H150" t="s">
        <v>0</v>
      </c>
      <c r="I150" t="s">
        <v>1</v>
      </c>
    </row>
    <row r="151" spans="1:9" x14ac:dyDescent="0.45">
      <c r="A151" t="s">
        <v>1460</v>
      </c>
      <c r="B151" t="s">
        <v>28</v>
      </c>
      <c r="C151" t="s">
        <v>35</v>
      </c>
      <c r="D151" t="s">
        <v>27</v>
      </c>
      <c r="E151" t="s">
        <v>114</v>
      </c>
      <c r="F151" t="s">
        <v>0</v>
      </c>
      <c r="G151" t="s">
        <v>0</v>
      </c>
      <c r="H151" t="s">
        <v>0</v>
      </c>
    </row>
    <row r="152" spans="1:9" x14ac:dyDescent="0.45">
      <c r="A152" t="s">
        <v>19</v>
      </c>
      <c r="B152" t="s">
        <v>1467</v>
      </c>
      <c r="C152" t="s">
        <v>17</v>
      </c>
      <c r="D152" t="s">
        <v>16</v>
      </c>
      <c r="E152" t="s">
        <v>15</v>
      </c>
      <c r="F152" s="1" t="s">
        <v>14</v>
      </c>
      <c r="G152" t="s">
        <v>13</v>
      </c>
      <c r="H152" t="s">
        <v>12</v>
      </c>
      <c r="I152" t="s">
        <v>11</v>
      </c>
    </row>
    <row r="153" spans="1:9" x14ac:dyDescent="0.45">
      <c r="A153" t="s">
        <v>1466</v>
      </c>
      <c r="B153" t="s">
        <v>21</v>
      </c>
      <c r="C153" t="s">
        <v>40</v>
      </c>
      <c r="D153" t="s">
        <v>3</v>
      </c>
      <c r="E153" t="s">
        <v>155</v>
      </c>
      <c r="F153" t="s">
        <v>0</v>
      </c>
      <c r="G153" t="s">
        <v>0</v>
      </c>
      <c r="H153" t="s">
        <v>0</v>
      </c>
    </row>
    <row r="154" spans="1:9" x14ac:dyDescent="0.45">
      <c r="A154" t="s">
        <v>1465</v>
      </c>
      <c r="B154" t="s">
        <v>48</v>
      </c>
      <c r="C154" t="s">
        <v>112</v>
      </c>
      <c r="D154" t="s">
        <v>3</v>
      </c>
      <c r="E154" t="s">
        <v>55</v>
      </c>
      <c r="F154" t="s">
        <v>0</v>
      </c>
      <c r="G154" t="s">
        <v>0</v>
      </c>
      <c r="H154" t="s">
        <v>0</v>
      </c>
    </row>
    <row r="155" spans="1:9" x14ac:dyDescent="0.45">
      <c r="A155" t="s">
        <v>125</v>
      </c>
      <c r="B155" t="s">
        <v>115</v>
      </c>
      <c r="C155" t="s">
        <v>507</v>
      </c>
      <c r="D155" t="s">
        <v>100</v>
      </c>
      <c r="E155" t="s">
        <v>26</v>
      </c>
      <c r="F155" t="s">
        <v>0</v>
      </c>
      <c r="G155" t="s">
        <v>0</v>
      </c>
      <c r="H155" t="s">
        <v>0</v>
      </c>
    </row>
    <row r="156" spans="1:9" x14ac:dyDescent="0.45">
      <c r="A156" t="s">
        <v>70</v>
      </c>
      <c r="B156" t="s">
        <v>44</v>
      </c>
      <c r="C156" t="s">
        <v>500</v>
      </c>
      <c r="D156" t="s">
        <v>100</v>
      </c>
      <c r="E156" t="s">
        <v>68</v>
      </c>
      <c r="F156" t="s">
        <v>0</v>
      </c>
      <c r="G156" t="s">
        <v>0</v>
      </c>
      <c r="H156" t="s">
        <v>0</v>
      </c>
    </row>
    <row r="157" spans="1:9" x14ac:dyDescent="0.45">
      <c r="A157" t="s">
        <v>54</v>
      </c>
      <c r="B157" t="s">
        <v>28</v>
      </c>
      <c r="C157" t="s">
        <v>59</v>
      </c>
      <c r="D157" t="s">
        <v>92</v>
      </c>
      <c r="E157" t="s">
        <v>53</v>
      </c>
      <c r="F157" t="s">
        <v>0</v>
      </c>
      <c r="G157" t="s">
        <v>0</v>
      </c>
      <c r="H157" t="s">
        <v>0</v>
      </c>
    </row>
    <row r="158" spans="1:9" x14ac:dyDescent="0.45">
      <c r="A158" t="s">
        <v>19</v>
      </c>
      <c r="B158" t="s">
        <v>1464</v>
      </c>
      <c r="C158" t="s">
        <v>17</v>
      </c>
      <c r="D158" t="s">
        <v>16</v>
      </c>
      <c r="E158" t="s">
        <v>15</v>
      </c>
      <c r="F158" s="1" t="s">
        <v>14</v>
      </c>
      <c r="G158" t="s">
        <v>13</v>
      </c>
      <c r="H158" t="s">
        <v>12</v>
      </c>
      <c r="I158" t="s">
        <v>11</v>
      </c>
    </row>
    <row r="159" spans="1:9" x14ac:dyDescent="0.45">
      <c r="A159" t="s">
        <v>32</v>
      </c>
      <c r="B159" t="s">
        <v>31</v>
      </c>
      <c r="C159" t="s">
        <v>160</v>
      </c>
      <c r="D159" t="s">
        <v>4</v>
      </c>
      <c r="E159" t="s">
        <v>20</v>
      </c>
      <c r="F159" t="s">
        <v>1</v>
      </c>
      <c r="G159" t="s">
        <v>0</v>
      </c>
      <c r="H159" t="s">
        <v>1</v>
      </c>
      <c r="I159" t="s">
        <v>1</v>
      </c>
    </row>
    <row r="160" spans="1:9" x14ac:dyDescent="0.45">
      <c r="A160" t="s">
        <v>29</v>
      </c>
      <c r="B160" t="s">
        <v>28</v>
      </c>
      <c r="C160" t="s">
        <v>4</v>
      </c>
      <c r="D160" t="s">
        <v>61</v>
      </c>
      <c r="E160" t="s">
        <v>26</v>
      </c>
      <c r="F160" t="s">
        <v>0</v>
      </c>
      <c r="G160" t="s">
        <v>1</v>
      </c>
      <c r="H160" t="s">
        <v>0</v>
      </c>
      <c r="I160" t="s">
        <v>1</v>
      </c>
    </row>
    <row r="161" spans="1:9" x14ac:dyDescent="0.45">
      <c r="A161" t="s">
        <v>109</v>
      </c>
      <c r="B161" t="s">
        <v>44</v>
      </c>
      <c r="C161" t="s">
        <v>4</v>
      </c>
      <c r="D161" t="s">
        <v>79</v>
      </c>
      <c r="E161" t="s">
        <v>107</v>
      </c>
      <c r="F161" t="s">
        <v>0</v>
      </c>
      <c r="G161" t="s">
        <v>0</v>
      </c>
      <c r="H161" t="s">
        <v>0</v>
      </c>
    </row>
    <row r="162" spans="1:9" x14ac:dyDescent="0.45">
      <c r="A162" t="s">
        <v>19</v>
      </c>
      <c r="B162" t="s">
        <v>1463</v>
      </c>
      <c r="C162" t="s">
        <v>17</v>
      </c>
      <c r="D162" t="s">
        <v>16</v>
      </c>
      <c r="E162" t="s">
        <v>15</v>
      </c>
      <c r="F162" s="1" t="s">
        <v>14</v>
      </c>
      <c r="G162" t="s">
        <v>13</v>
      </c>
      <c r="H162" t="s">
        <v>12</v>
      </c>
      <c r="I162" t="s">
        <v>11</v>
      </c>
    </row>
    <row r="163" spans="1:9" x14ac:dyDescent="0.45">
      <c r="A163" t="s">
        <v>1462</v>
      </c>
      <c r="B163" t="s">
        <v>72</v>
      </c>
      <c r="C163" t="s">
        <v>8</v>
      </c>
      <c r="D163" t="s">
        <v>34</v>
      </c>
      <c r="E163" t="s">
        <v>107</v>
      </c>
      <c r="F163" t="s">
        <v>0</v>
      </c>
      <c r="G163" t="s">
        <v>0</v>
      </c>
      <c r="H163" t="s">
        <v>0</v>
      </c>
    </row>
    <row r="164" spans="1:9" x14ac:dyDescent="0.45">
      <c r="A164" t="s">
        <v>19</v>
      </c>
      <c r="B164" t="s">
        <v>1461</v>
      </c>
      <c r="C164" t="s">
        <v>17</v>
      </c>
      <c r="D164" t="s">
        <v>16</v>
      </c>
      <c r="E164" t="s">
        <v>15</v>
      </c>
      <c r="F164" s="1" t="s">
        <v>14</v>
      </c>
      <c r="G164" t="s">
        <v>13</v>
      </c>
      <c r="H164" t="s">
        <v>12</v>
      </c>
      <c r="I164" t="s">
        <v>11</v>
      </c>
    </row>
    <row r="165" spans="1:9" x14ac:dyDescent="0.45">
      <c r="A165" t="s">
        <v>83</v>
      </c>
      <c r="B165" t="s">
        <v>229</v>
      </c>
      <c r="C165" t="s">
        <v>47</v>
      </c>
      <c r="D165" t="s">
        <v>112</v>
      </c>
      <c r="E165" t="s">
        <v>81</v>
      </c>
      <c r="F165" t="s">
        <v>0</v>
      </c>
      <c r="G165" t="s">
        <v>1</v>
      </c>
      <c r="H165" t="s">
        <v>0</v>
      </c>
      <c r="I165" t="s">
        <v>1</v>
      </c>
    </row>
    <row r="166" spans="1:9" x14ac:dyDescent="0.45">
      <c r="A166" t="s">
        <v>32</v>
      </c>
      <c r="B166" t="s">
        <v>31</v>
      </c>
      <c r="C166" t="s">
        <v>47</v>
      </c>
      <c r="D166" t="s">
        <v>3</v>
      </c>
      <c r="E166" t="s">
        <v>20</v>
      </c>
      <c r="F166" t="s">
        <v>1</v>
      </c>
      <c r="G166" t="s">
        <v>0</v>
      </c>
      <c r="H166" t="s">
        <v>1</v>
      </c>
      <c r="I166" t="s">
        <v>1</v>
      </c>
    </row>
    <row r="167" spans="1:9" x14ac:dyDescent="0.45">
      <c r="A167" t="s">
        <v>1460</v>
      </c>
      <c r="B167" t="s">
        <v>115</v>
      </c>
      <c r="C167" t="s">
        <v>508</v>
      </c>
      <c r="D167" t="s">
        <v>3</v>
      </c>
      <c r="E167" t="s">
        <v>114</v>
      </c>
      <c r="F167" t="s">
        <v>0</v>
      </c>
      <c r="G167" t="s">
        <v>1</v>
      </c>
      <c r="H167" t="s">
        <v>0</v>
      </c>
    </row>
    <row r="168" spans="1:9" x14ac:dyDescent="0.45">
      <c r="A168" t="s">
        <v>19</v>
      </c>
      <c r="B168" t="s">
        <v>1459</v>
      </c>
      <c r="C168" t="s">
        <v>17</v>
      </c>
      <c r="D168" t="s">
        <v>16</v>
      </c>
      <c r="E168" t="s">
        <v>15</v>
      </c>
      <c r="F168" s="1" t="s">
        <v>14</v>
      </c>
      <c r="G168" t="s">
        <v>13</v>
      </c>
      <c r="H168" t="s">
        <v>12</v>
      </c>
      <c r="I168" t="s">
        <v>11</v>
      </c>
    </row>
    <row r="169" spans="1:9" x14ac:dyDescent="0.45">
      <c r="A169" t="s">
        <v>1458</v>
      </c>
      <c r="B169" t="s">
        <v>48</v>
      </c>
      <c r="C169" t="s">
        <v>56</v>
      </c>
      <c r="D169" t="s">
        <v>3</v>
      </c>
      <c r="E169" t="s">
        <v>178</v>
      </c>
      <c r="F169" t="s">
        <v>1</v>
      </c>
      <c r="G169" t="s">
        <v>0</v>
      </c>
      <c r="H169" t="s">
        <v>1</v>
      </c>
    </row>
    <row r="170" spans="1:9" x14ac:dyDescent="0.45">
      <c r="A170" t="s">
        <v>1457</v>
      </c>
      <c r="B170" t="s">
        <v>21</v>
      </c>
      <c r="C170" t="s">
        <v>126</v>
      </c>
      <c r="D170" t="s">
        <v>34</v>
      </c>
      <c r="E170" t="s">
        <v>203</v>
      </c>
      <c r="F170" t="s">
        <v>0</v>
      </c>
      <c r="G170" t="s">
        <v>0</v>
      </c>
      <c r="H170" t="s">
        <v>0</v>
      </c>
    </row>
    <row r="171" spans="1:9" x14ac:dyDescent="0.45">
      <c r="A171" t="s">
        <v>19</v>
      </c>
      <c r="B171" t="s">
        <v>1456</v>
      </c>
      <c r="C171" t="s">
        <v>17</v>
      </c>
      <c r="D171" t="s">
        <v>16</v>
      </c>
      <c r="E171" t="s">
        <v>15</v>
      </c>
      <c r="F171" s="1" t="s">
        <v>14</v>
      </c>
      <c r="G171" t="s">
        <v>13</v>
      </c>
      <c r="H171" t="s">
        <v>12</v>
      </c>
      <c r="I171" t="s">
        <v>11</v>
      </c>
    </row>
    <row r="172" spans="1:9" x14ac:dyDescent="0.45">
      <c r="A172" t="s">
        <v>1455</v>
      </c>
      <c r="B172" t="s">
        <v>21</v>
      </c>
      <c r="C172" t="s">
        <v>112</v>
      </c>
      <c r="D172" t="s">
        <v>34</v>
      </c>
      <c r="E172" t="s">
        <v>155</v>
      </c>
      <c r="F172" t="s">
        <v>0</v>
      </c>
      <c r="G172" t="s">
        <v>0</v>
      </c>
      <c r="H172" t="s">
        <v>0</v>
      </c>
    </row>
  </sheetData>
  <conditionalFormatting sqref="F1:I50">
    <cfRule type="cellIs" dxfId="147" priority="9" operator="equal">
      <formula>"Y"</formula>
    </cfRule>
    <cfRule type="cellIs" dxfId="146" priority="10" operator="equal">
      <formula>"N"</formula>
    </cfRule>
  </conditionalFormatting>
  <conditionalFormatting sqref="F1:I50">
    <cfRule type="cellIs" dxfId="145" priority="7" operator="equal">
      <formula>"Y"</formula>
    </cfRule>
    <cfRule type="cellIs" dxfId="144" priority="8" operator="equal">
      <formula>"N"</formula>
    </cfRule>
  </conditionalFormatting>
  <conditionalFormatting sqref="I1:I50">
    <cfRule type="cellIs" dxfId="143" priority="6" operator="equal">
      <formula>"Y"</formula>
    </cfRule>
  </conditionalFormatting>
  <conditionalFormatting sqref="A1:A1048576">
    <cfRule type="duplicateValues" dxfId="142" priority="5"/>
  </conditionalFormatting>
  <conditionalFormatting sqref="F1:I1048576">
    <cfRule type="cellIs" dxfId="141" priority="3" operator="equal">
      <formula>"Y"</formula>
    </cfRule>
    <cfRule type="cellIs" dxfId="140" priority="4" operator="equal">
      <formula>"n"</formula>
    </cfRule>
  </conditionalFormatting>
  <conditionalFormatting sqref="J1:J2">
    <cfRule type="cellIs" dxfId="139" priority="1" operator="equal">
      <formula>"Y"</formula>
    </cfRule>
    <cfRule type="cellIs" dxfId="138" priority="2" operator="equal">
      <formula>"N"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activeCell="K7" sqref="K7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32</v>
      </c>
    </row>
    <row r="2" spans="1:11" x14ac:dyDescent="0.45">
      <c r="A2" t="s">
        <v>226</v>
      </c>
      <c r="B2" t="s">
        <v>36</v>
      </c>
      <c r="C2" t="s">
        <v>3</v>
      </c>
      <c r="D2" t="s">
        <v>3</v>
      </c>
      <c r="E2" t="s">
        <v>58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78</v>
      </c>
    </row>
    <row r="3" spans="1:11" x14ac:dyDescent="0.45">
      <c r="A3" t="s">
        <v>239</v>
      </c>
      <c r="B3" t="s">
        <v>115</v>
      </c>
      <c r="C3" t="s">
        <v>3</v>
      </c>
      <c r="D3" t="s">
        <v>3</v>
      </c>
      <c r="E3" t="s">
        <v>114</v>
      </c>
      <c r="F3" t="s">
        <v>0</v>
      </c>
      <c r="G3" t="s">
        <v>1</v>
      </c>
      <c r="H3" t="s">
        <v>0</v>
      </c>
    </row>
    <row r="4" spans="1:11" x14ac:dyDescent="0.45">
      <c r="A4" t="s">
        <v>224</v>
      </c>
      <c r="B4" t="s">
        <v>229</v>
      </c>
      <c r="C4" t="s">
        <v>47</v>
      </c>
      <c r="D4" t="s">
        <v>67</v>
      </c>
      <c r="E4" t="s">
        <v>223</v>
      </c>
      <c r="F4" t="s">
        <v>0</v>
      </c>
      <c r="G4" t="s">
        <v>1</v>
      </c>
      <c r="H4" t="s">
        <v>0</v>
      </c>
      <c r="I4" t="s">
        <v>1</v>
      </c>
    </row>
    <row r="5" spans="1:11" x14ac:dyDescent="0.45">
      <c r="A5" t="s">
        <v>19</v>
      </c>
      <c r="B5" t="s">
        <v>1559</v>
      </c>
      <c r="C5" t="s">
        <v>17</v>
      </c>
      <c r="D5" t="s">
        <v>16</v>
      </c>
      <c r="E5" t="s">
        <v>15</v>
      </c>
      <c r="F5" t="s">
        <v>14</v>
      </c>
      <c r="G5" t="s">
        <v>13</v>
      </c>
      <c r="H5" t="s">
        <v>12</v>
      </c>
      <c r="I5" t="s">
        <v>11</v>
      </c>
    </row>
    <row r="6" spans="1:11" x14ac:dyDescent="0.45">
      <c r="A6" t="s">
        <v>1596</v>
      </c>
      <c r="B6" t="s">
        <v>28</v>
      </c>
      <c r="C6" t="s">
        <v>170</v>
      </c>
      <c r="D6" t="s">
        <v>79</v>
      </c>
      <c r="E6" t="s">
        <v>65</v>
      </c>
      <c r="F6" t="s">
        <v>0</v>
      </c>
      <c r="G6" t="s">
        <v>0</v>
      </c>
      <c r="H6" t="s">
        <v>0</v>
      </c>
      <c r="I6" t="s">
        <v>1</v>
      </c>
    </row>
    <row r="7" spans="1:11" x14ac:dyDescent="0.45">
      <c r="A7" t="s">
        <v>224</v>
      </c>
      <c r="B7" t="s">
        <v>229</v>
      </c>
      <c r="C7" t="s">
        <v>47</v>
      </c>
      <c r="D7" t="s">
        <v>71</v>
      </c>
      <c r="E7" t="s">
        <v>223</v>
      </c>
      <c r="F7" t="s">
        <v>0</v>
      </c>
      <c r="G7" t="s">
        <v>1</v>
      </c>
      <c r="H7" t="s">
        <v>0</v>
      </c>
      <c r="I7" t="s">
        <v>1</v>
      </c>
    </row>
    <row r="8" spans="1:11" x14ac:dyDescent="0.45">
      <c r="A8" t="s">
        <v>1570</v>
      </c>
      <c r="B8" t="s">
        <v>115</v>
      </c>
      <c r="C8" t="s">
        <v>43</v>
      </c>
      <c r="D8" t="s">
        <v>79</v>
      </c>
      <c r="E8" t="s">
        <v>26</v>
      </c>
      <c r="F8" t="s">
        <v>0</v>
      </c>
      <c r="G8" t="s">
        <v>0</v>
      </c>
      <c r="H8" t="s">
        <v>0</v>
      </c>
    </row>
    <row r="9" spans="1:11" x14ac:dyDescent="0.45">
      <c r="A9" t="s">
        <v>1595</v>
      </c>
      <c r="B9" t="s">
        <v>44</v>
      </c>
      <c r="C9" t="s">
        <v>79</v>
      </c>
      <c r="D9" t="s">
        <v>79</v>
      </c>
      <c r="E9" t="s">
        <v>178</v>
      </c>
      <c r="F9" t="s">
        <v>1</v>
      </c>
      <c r="G9" t="s">
        <v>1</v>
      </c>
      <c r="H9" t="s">
        <v>0</v>
      </c>
    </row>
    <row r="10" spans="1:11" x14ac:dyDescent="0.45">
      <c r="A10" t="s">
        <v>19</v>
      </c>
      <c r="B10" t="s">
        <v>1558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</row>
    <row r="11" spans="1:11" x14ac:dyDescent="0.45">
      <c r="A11" t="s">
        <v>224</v>
      </c>
      <c r="B11" t="s">
        <v>115</v>
      </c>
      <c r="C11" t="s">
        <v>56</v>
      </c>
      <c r="D11" t="s">
        <v>43</v>
      </c>
      <c r="E11" t="s">
        <v>223</v>
      </c>
      <c r="F11" t="s">
        <v>0</v>
      </c>
      <c r="G11" t="s">
        <v>1</v>
      </c>
      <c r="H11" t="s">
        <v>0</v>
      </c>
      <c r="I11" t="s">
        <v>1</v>
      </c>
    </row>
    <row r="12" spans="1:11" x14ac:dyDescent="0.45">
      <c r="A12" t="s">
        <v>19</v>
      </c>
      <c r="B12" t="s">
        <v>1557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226</v>
      </c>
      <c r="B13" t="s">
        <v>36</v>
      </c>
      <c r="C13" t="s">
        <v>340</v>
      </c>
      <c r="D13" t="s">
        <v>4</v>
      </c>
      <c r="E13" t="s">
        <v>58</v>
      </c>
      <c r="F13" t="s">
        <v>1</v>
      </c>
      <c r="G13" t="s">
        <v>0</v>
      </c>
      <c r="H13" t="s">
        <v>1</v>
      </c>
    </row>
    <row r="14" spans="1:11" x14ac:dyDescent="0.45">
      <c r="A14" t="s">
        <v>239</v>
      </c>
      <c r="B14" t="s">
        <v>115</v>
      </c>
      <c r="C14" t="s">
        <v>1594</v>
      </c>
      <c r="D14" t="s">
        <v>4</v>
      </c>
      <c r="E14" t="s">
        <v>114</v>
      </c>
      <c r="F14" t="s">
        <v>0</v>
      </c>
      <c r="G14" t="s">
        <v>1</v>
      </c>
      <c r="H14" t="s">
        <v>0</v>
      </c>
    </row>
    <row r="15" spans="1:11" x14ac:dyDescent="0.45">
      <c r="A15" t="s">
        <v>1593</v>
      </c>
      <c r="B15" t="s">
        <v>31</v>
      </c>
      <c r="C15" t="s">
        <v>40</v>
      </c>
      <c r="D15" t="s">
        <v>34</v>
      </c>
      <c r="E15" t="s">
        <v>188</v>
      </c>
      <c r="F15" t="s">
        <v>1</v>
      </c>
      <c r="G15" t="s">
        <v>1</v>
      </c>
      <c r="H15" t="s">
        <v>0</v>
      </c>
    </row>
    <row r="16" spans="1:11" x14ac:dyDescent="0.45">
      <c r="A16" t="s">
        <v>224</v>
      </c>
      <c r="B16" t="s">
        <v>229</v>
      </c>
      <c r="C16" t="s">
        <v>47</v>
      </c>
      <c r="D16" t="s">
        <v>196</v>
      </c>
      <c r="E16" t="s">
        <v>223</v>
      </c>
      <c r="F16" t="s">
        <v>0</v>
      </c>
      <c r="G16" t="s">
        <v>1</v>
      </c>
      <c r="H16" t="s">
        <v>0</v>
      </c>
      <c r="I16" t="s">
        <v>1</v>
      </c>
    </row>
    <row r="17" spans="1:9" x14ac:dyDescent="0.45">
      <c r="A17" t="s">
        <v>19</v>
      </c>
      <c r="B17" t="s">
        <v>1556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</row>
    <row r="18" spans="1:9" x14ac:dyDescent="0.45">
      <c r="A18" t="s">
        <v>19</v>
      </c>
      <c r="B18" t="s">
        <v>1552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</row>
    <row r="19" spans="1:9" x14ac:dyDescent="0.45">
      <c r="A19" t="s">
        <v>1576</v>
      </c>
      <c r="B19" t="s">
        <v>36</v>
      </c>
      <c r="C19" t="s">
        <v>67</v>
      </c>
      <c r="D19" t="s">
        <v>34</v>
      </c>
      <c r="E19" t="s">
        <v>58</v>
      </c>
      <c r="F19" t="s">
        <v>1</v>
      </c>
      <c r="G19" t="s">
        <v>0</v>
      </c>
      <c r="H19" t="s">
        <v>1</v>
      </c>
    </row>
    <row r="20" spans="1:9" x14ac:dyDescent="0.45">
      <c r="A20" t="s">
        <v>224</v>
      </c>
      <c r="B20" t="s">
        <v>229</v>
      </c>
      <c r="C20" t="s">
        <v>47</v>
      </c>
      <c r="D20" t="s">
        <v>4</v>
      </c>
      <c r="E20" t="s">
        <v>223</v>
      </c>
      <c r="F20" t="s">
        <v>0</v>
      </c>
      <c r="G20" t="s">
        <v>1</v>
      </c>
      <c r="H20" t="s">
        <v>0</v>
      </c>
      <c r="I20" t="s">
        <v>1</v>
      </c>
    </row>
    <row r="21" spans="1:9" x14ac:dyDescent="0.45">
      <c r="A21" t="s">
        <v>19</v>
      </c>
      <c r="B21" t="s">
        <v>1549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</row>
    <row r="22" spans="1:9" x14ac:dyDescent="0.45">
      <c r="A22" t="s">
        <v>224</v>
      </c>
      <c r="B22" t="s">
        <v>229</v>
      </c>
      <c r="C22" t="s">
        <v>47</v>
      </c>
      <c r="D22" t="s">
        <v>82</v>
      </c>
      <c r="E22" t="s">
        <v>223</v>
      </c>
      <c r="F22" t="s">
        <v>0</v>
      </c>
      <c r="G22" t="s">
        <v>1</v>
      </c>
      <c r="H22" t="s">
        <v>0</v>
      </c>
      <c r="I22" t="s">
        <v>1</v>
      </c>
    </row>
    <row r="23" spans="1:9" x14ac:dyDescent="0.45">
      <c r="A23" t="s">
        <v>19</v>
      </c>
      <c r="B23" t="s">
        <v>1547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</row>
    <row r="24" spans="1:9" x14ac:dyDescent="0.45">
      <c r="A24" t="s">
        <v>279</v>
      </c>
      <c r="B24" t="s">
        <v>31</v>
      </c>
      <c r="C24" t="s">
        <v>47</v>
      </c>
      <c r="D24" t="s">
        <v>3</v>
      </c>
      <c r="E24" t="s">
        <v>278</v>
      </c>
      <c r="F24" t="s">
        <v>1</v>
      </c>
      <c r="G24" t="s">
        <v>0</v>
      </c>
      <c r="H24" t="s">
        <v>1</v>
      </c>
    </row>
    <row r="25" spans="1:9" x14ac:dyDescent="0.45">
      <c r="A25" t="s">
        <v>1592</v>
      </c>
      <c r="B25" t="s">
        <v>72</v>
      </c>
      <c r="C25" t="s">
        <v>47</v>
      </c>
      <c r="D25" t="s">
        <v>3</v>
      </c>
      <c r="E25" t="s">
        <v>77</v>
      </c>
      <c r="F25" t="s">
        <v>0</v>
      </c>
      <c r="G25" t="s">
        <v>0</v>
      </c>
      <c r="H25" t="s">
        <v>0</v>
      </c>
    </row>
    <row r="26" spans="1:9" x14ac:dyDescent="0.45">
      <c r="A26" t="s">
        <v>224</v>
      </c>
      <c r="B26" t="s">
        <v>229</v>
      </c>
      <c r="C26" t="s">
        <v>47</v>
      </c>
      <c r="D26" t="s">
        <v>61</v>
      </c>
      <c r="E26" t="s">
        <v>223</v>
      </c>
      <c r="F26" t="s">
        <v>0</v>
      </c>
      <c r="G26" t="s">
        <v>1</v>
      </c>
      <c r="H26" t="s">
        <v>0</v>
      </c>
      <c r="I26" t="s">
        <v>1</v>
      </c>
    </row>
    <row r="27" spans="1:9" x14ac:dyDescent="0.45">
      <c r="A27" t="s">
        <v>19</v>
      </c>
      <c r="B27" t="s">
        <v>1544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</row>
    <row r="28" spans="1:9" x14ac:dyDescent="0.45">
      <c r="A28" t="s">
        <v>1591</v>
      </c>
      <c r="B28" t="s">
        <v>48</v>
      </c>
      <c r="C28" t="s">
        <v>148</v>
      </c>
      <c r="D28" t="s">
        <v>34</v>
      </c>
      <c r="E28" t="s">
        <v>185</v>
      </c>
      <c r="F28" t="s">
        <v>1</v>
      </c>
      <c r="G28" t="s">
        <v>0</v>
      </c>
      <c r="H28" t="s">
        <v>1</v>
      </c>
    </row>
    <row r="29" spans="1:9" x14ac:dyDescent="0.45">
      <c r="A29" t="s">
        <v>226</v>
      </c>
      <c r="B29" t="s">
        <v>36</v>
      </c>
      <c r="C29" t="s">
        <v>35</v>
      </c>
      <c r="D29" t="s">
        <v>3</v>
      </c>
      <c r="E29" t="s">
        <v>58</v>
      </c>
      <c r="F29" t="s">
        <v>1</v>
      </c>
      <c r="G29" t="s">
        <v>0</v>
      </c>
      <c r="H29" t="s">
        <v>1</v>
      </c>
    </row>
    <row r="30" spans="1:9" x14ac:dyDescent="0.45">
      <c r="A30" t="s">
        <v>299</v>
      </c>
      <c r="B30" t="s">
        <v>115</v>
      </c>
      <c r="C30" t="s">
        <v>35</v>
      </c>
      <c r="D30" t="s">
        <v>3</v>
      </c>
      <c r="E30" t="s">
        <v>114</v>
      </c>
      <c r="F30" t="s">
        <v>0</v>
      </c>
      <c r="G30" t="s">
        <v>1</v>
      </c>
      <c r="H30" t="s">
        <v>0</v>
      </c>
    </row>
    <row r="31" spans="1:9" x14ac:dyDescent="0.45">
      <c r="A31" t="s">
        <v>224</v>
      </c>
      <c r="B31" t="s">
        <v>115</v>
      </c>
      <c r="C31" t="s">
        <v>8</v>
      </c>
      <c r="D31" t="s">
        <v>4</v>
      </c>
      <c r="E31" t="s">
        <v>223</v>
      </c>
      <c r="F31" t="s">
        <v>0</v>
      </c>
      <c r="G31" t="s">
        <v>1</v>
      </c>
      <c r="H31" t="s">
        <v>0</v>
      </c>
      <c r="I31" t="s">
        <v>1</v>
      </c>
    </row>
    <row r="32" spans="1:9" x14ac:dyDescent="0.45">
      <c r="A32" t="s">
        <v>1570</v>
      </c>
      <c r="B32" t="s">
        <v>115</v>
      </c>
      <c r="C32" t="s">
        <v>79</v>
      </c>
      <c r="D32" t="s">
        <v>56</v>
      </c>
      <c r="E32" t="s">
        <v>26</v>
      </c>
      <c r="F32" t="s">
        <v>0</v>
      </c>
      <c r="G32" t="s">
        <v>0</v>
      </c>
      <c r="H32" t="s">
        <v>0</v>
      </c>
    </row>
    <row r="33" spans="1:9" x14ac:dyDescent="0.45">
      <c r="A33" t="s">
        <v>19</v>
      </c>
      <c r="B33" t="s">
        <v>1543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</row>
    <row r="34" spans="1:9" x14ac:dyDescent="0.45">
      <c r="A34" t="s">
        <v>241</v>
      </c>
      <c r="B34" t="s">
        <v>115</v>
      </c>
      <c r="C34" t="s">
        <v>34</v>
      </c>
      <c r="D34" t="s">
        <v>3</v>
      </c>
      <c r="E34" t="s">
        <v>114</v>
      </c>
      <c r="F34" t="s">
        <v>0</v>
      </c>
      <c r="G34" t="s">
        <v>1</v>
      </c>
      <c r="H34" t="s">
        <v>0</v>
      </c>
    </row>
    <row r="35" spans="1:9" x14ac:dyDescent="0.45">
      <c r="A35" t="s">
        <v>226</v>
      </c>
      <c r="B35" t="s">
        <v>36</v>
      </c>
      <c r="C35" t="s">
        <v>34</v>
      </c>
      <c r="D35" t="s">
        <v>3</v>
      </c>
      <c r="E35" t="s">
        <v>58</v>
      </c>
      <c r="F35" t="s">
        <v>1</v>
      </c>
      <c r="G35" t="s">
        <v>0</v>
      </c>
      <c r="H35" t="s">
        <v>1</v>
      </c>
    </row>
    <row r="36" spans="1:9" x14ac:dyDescent="0.45">
      <c r="A36" t="s">
        <v>224</v>
      </c>
      <c r="B36" t="s">
        <v>229</v>
      </c>
      <c r="C36" t="s">
        <v>47</v>
      </c>
      <c r="D36" t="s">
        <v>40</v>
      </c>
      <c r="E36" t="s">
        <v>223</v>
      </c>
      <c r="F36" t="s">
        <v>0</v>
      </c>
      <c r="G36" t="s">
        <v>1</v>
      </c>
      <c r="H36" t="s">
        <v>0</v>
      </c>
      <c r="I36" t="s">
        <v>1</v>
      </c>
    </row>
    <row r="37" spans="1:9" x14ac:dyDescent="0.45">
      <c r="A37" t="s">
        <v>19</v>
      </c>
      <c r="B37" t="s">
        <v>1541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</row>
    <row r="38" spans="1:9" x14ac:dyDescent="0.45">
      <c r="A38" t="s">
        <v>19</v>
      </c>
      <c r="B38" t="s">
        <v>1539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</row>
    <row r="39" spans="1:9" x14ac:dyDescent="0.45">
      <c r="A39" t="s">
        <v>295</v>
      </c>
      <c r="B39" t="s">
        <v>36</v>
      </c>
      <c r="C39" t="s">
        <v>47</v>
      </c>
      <c r="D39" t="s">
        <v>3</v>
      </c>
      <c r="E39" t="s">
        <v>155</v>
      </c>
      <c r="F39" t="s">
        <v>0</v>
      </c>
      <c r="G39" t="s">
        <v>0</v>
      </c>
      <c r="H39" t="s">
        <v>0</v>
      </c>
    </row>
    <row r="40" spans="1:9" x14ac:dyDescent="0.45">
      <c r="A40" t="s">
        <v>224</v>
      </c>
      <c r="B40" t="s">
        <v>229</v>
      </c>
      <c r="C40" t="s">
        <v>47</v>
      </c>
      <c r="D40" t="s">
        <v>292</v>
      </c>
      <c r="E40" t="s">
        <v>223</v>
      </c>
      <c r="F40" t="s">
        <v>0</v>
      </c>
      <c r="G40" t="s">
        <v>1</v>
      </c>
      <c r="H40" t="s">
        <v>0</v>
      </c>
      <c r="I40" t="s">
        <v>1</v>
      </c>
    </row>
    <row r="41" spans="1:9" x14ac:dyDescent="0.45">
      <c r="A41" t="s">
        <v>19</v>
      </c>
      <c r="B41" t="s">
        <v>1536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1590</v>
      </c>
      <c r="B42" t="s">
        <v>115</v>
      </c>
      <c r="C42" t="s">
        <v>4</v>
      </c>
      <c r="D42" t="s">
        <v>3</v>
      </c>
      <c r="E42" t="s">
        <v>223</v>
      </c>
      <c r="F42" t="s">
        <v>0</v>
      </c>
      <c r="G42" t="s">
        <v>1</v>
      </c>
      <c r="H42" t="s">
        <v>0</v>
      </c>
    </row>
    <row r="43" spans="1:9" x14ac:dyDescent="0.45">
      <c r="A43" t="s">
        <v>1589</v>
      </c>
      <c r="B43" t="s">
        <v>5</v>
      </c>
      <c r="C43" t="s">
        <v>43</v>
      </c>
      <c r="D43" t="s">
        <v>3</v>
      </c>
      <c r="E43" t="s">
        <v>91</v>
      </c>
      <c r="F43" t="s">
        <v>0</v>
      </c>
      <c r="G43" t="s">
        <v>1</v>
      </c>
      <c r="H43" t="s">
        <v>0</v>
      </c>
    </row>
    <row r="44" spans="1:9" x14ac:dyDescent="0.45">
      <c r="A44" t="s">
        <v>226</v>
      </c>
      <c r="B44" t="s">
        <v>36</v>
      </c>
      <c r="C44" t="s">
        <v>4</v>
      </c>
      <c r="D44" t="s">
        <v>56</v>
      </c>
      <c r="E44" t="s">
        <v>58</v>
      </c>
      <c r="F44" t="s">
        <v>1</v>
      </c>
      <c r="G44" t="s">
        <v>0</v>
      </c>
      <c r="H44" t="s">
        <v>1</v>
      </c>
    </row>
    <row r="45" spans="1:9" x14ac:dyDescent="0.45">
      <c r="A45" t="s">
        <v>299</v>
      </c>
      <c r="B45" t="s">
        <v>115</v>
      </c>
      <c r="C45" t="s">
        <v>56</v>
      </c>
      <c r="D45" t="s">
        <v>3</v>
      </c>
      <c r="E45" t="s">
        <v>114</v>
      </c>
      <c r="F45" t="s">
        <v>0</v>
      </c>
      <c r="G45" t="s">
        <v>1</v>
      </c>
      <c r="H45" t="s">
        <v>0</v>
      </c>
    </row>
    <row r="46" spans="1:9" x14ac:dyDescent="0.45">
      <c r="A46" t="s">
        <v>19</v>
      </c>
      <c r="B46" t="s">
        <v>1533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</row>
    <row r="47" spans="1:9" x14ac:dyDescent="0.45">
      <c r="A47" t="s">
        <v>241</v>
      </c>
      <c r="B47" t="s">
        <v>115</v>
      </c>
      <c r="C47" t="s">
        <v>34</v>
      </c>
      <c r="D47" t="s">
        <v>3</v>
      </c>
      <c r="E47" t="s">
        <v>114</v>
      </c>
      <c r="F47" t="s">
        <v>0</v>
      </c>
      <c r="G47" t="s">
        <v>1</v>
      </c>
      <c r="H47" t="s">
        <v>0</v>
      </c>
    </row>
    <row r="48" spans="1:9" x14ac:dyDescent="0.45">
      <c r="A48" t="s">
        <v>226</v>
      </c>
      <c r="B48" t="s">
        <v>36</v>
      </c>
      <c r="C48" t="s">
        <v>34</v>
      </c>
      <c r="D48" t="s">
        <v>3</v>
      </c>
      <c r="E48" t="s">
        <v>58</v>
      </c>
      <c r="F48" t="s">
        <v>1</v>
      </c>
      <c r="G48" t="s">
        <v>0</v>
      </c>
      <c r="H48" t="s">
        <v>1</v>
      </c>
    </row>
    <row r="49" spans="1:9" x14ac:dyDescent="0.45">
      <c r="A49" t="s">
        <v>224</v>
      </c>
      <c r="B49" t="s">
        <v>229</v>
      </c>
      <c r="C49" t="s">
        <v>47</v>
      </c>
      <c r="D49" t="s">
        <v>43</v>
      </c>
      <c r="E49" t="s">
        <v>223</v>
      </c>
      <c r="F49" t="s">
        <v>0</v>
      </c>
      <c r="G49" t="s">
        <v>1</v>
      </c>
      <c r="H49" t="s">
        <v>0</v>
      </c>
      <c r="I49" t="s">
        <v>1</v>
      </c>
    </row>
    <row r="50" spans="1:9" x14ac:dyDescent="0.45">
      <c r="A50" t="s">
        <v>19</v>
      </c>
      <c r="B50" t="s">
        <v>1532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</row>
    <row r="51" spans="1:9" x14ac:dyDescent="0.45">
      <c r="A51" t="s">
        <v>224</v>
      </c>
      <c r="B51" t="s">
        <v>115</v>
      </c>
      <c r="C51" t="s">
        <v>34</v>
      </c>
      <c r="D51" t="s">
        <v>3</v>
      </c>
      <c r="E51" t="s">
        <v>223</v>
      </c>
      <c r="F51" t="s">
        <v>0</v>
      </c>
      <c r="G51" t="s">
        <v>1</v>
      </c>
      <c r="H51" t="s">
        <v>0</v>
      </c>
      <c r="I51" t="s">
        <v>1</v>
      </c>
    </row>
    <row r="52" spans="1:9" x14ac:dyDescent="0.45">
      <c r="A52" t="s">
        <v>19</v>
      </c>
      <c r="B52" t="s">
        <v>1530</v>
      </c>
      <c r="C52" t="s">
        <v>17</v>
      </c>
      <c r="D52" t="s">
        <v>16</v>
      </c>
      <c r="E52" t="s">
        <v>15</v>
      </c>
      <c r="F52" t="s">
        <v>14</v>
      </c>
      <c r="G52" t="s">
        <v>13</v>
      </c>
      <c r="H52" t="s">
        <v>12</v>
      </c>
      <c r="I52" t="s">
        <v>11</v>
      </c>
    </row>
    <row r="53" spans="1:9" x14ac:dyDescent="0.45">
      <c r="A53" t="s">
        <v>1588</v>
      </c>
      <c r="B53" t="s">
        <v>36</v>
      </c>
      <c r="C53" t="s">
        <v>35</v>
      </c>
      <c r="D53" t="s">
        <v>3</v>
      </c>
      <c r="E53" t="s">
        <v>155</v>
      </c>
      <c r="F53" t="s">
        <v>0</v>
      </c>
      <c r="G53" t="s">
        <v>0</v>
      </c>
      <c r="H53" t="s">
        <v>0</v>
      </c>
    </row>
    <row r="54" spans="1:9" x14ac:dyDescent="0.45">
      <c r="A54" t="s">
        <v>1587</v>
      </c>
      <c r="B54" t="s">
        <v>36</v>
      </c>
      <c r="C54" t="s">
        <v>35</v>
      </c>
      <c r="D54" t="s">
        <v>3</v>
      </c>
      <c r="E54" t="s">
        <v>188</v>
      </c>
      <c r="F54" t="s">
        <v>1</v>
      </c>
      <c r="G54" t="s">
        <v>0</v>
      </c>
      <c r="H54" t="s">
        <v>1</v>
      </c>
    </row>
    <row r="55" spans="1:9" x14ac:dyDescent="0.45">
      <c r="A55" t="s">
        <v>226</v>
      </c>
      <c r="B55" t="s">
        <v>36</v>
      </c>
      <c r="C55" t="s">
        <v>199</v>
      </c>
      <c r="D55" t="s">
        <v>3</v>
      </c>
      <c r="E55" t="s">
        <v>58</v>
      </c>
      <c r="F55" t="s">
        <v>1</v>
      </c>
      <c r="G55" t="s">
        <v>0</v>
      </c>
      <c r="H55" t="s">
        <v>1</v>
      </c>
    </row>
    <row r="56" spans="1:9" x14ac:dyDescent="0.45">
      <c r="A56" t="s">
        <v>226</v>
      </c>
      <c r="B56" t="s">
        <v>1586</v>
      </c>
      <c r="C56" t="s">
        <v>34</v>
      </c>
      <c r="D56" t="s">
        <v>3</v>
      </c>
      <c r="E56" t="s">
        <v>58</v>
      </c>
      <c r="F56" t="s">
        <v>174</v>
      </c>
      <c r="G56" t="s">
        <v>174</v>
      </c>
      <c r="H56" t="s">
        <v>174</v>
      </c>
    </row>
    <row r="57" spans="1:9" x14ac:dyDescent="0.45">
      <c r="A57" t="s">
        <v>238</v>
      </c>
      <c r="B57" t="s">
        <v>115</v>
      </c>
      <c r="C57" t="s">
        <v>112</v>
      </c>
      <c r="D57" t="s">
        <v>34</v>
      </c>
      <c r="E57" t="s">
        <v>114</v>
      </c>
      <c r="F57" t="s">
        <v>0</v>
      </c>
      <c r="G57" t="s">
        <v>1</v>
      </c>
      <c r="H57" t="s">
        <v>0</v>
      </c>
    </row>
    <row r="58" spans="1:9" x14ac:dyDescent="0.45">
      <c r="A58" t="s">
        <v>237</v>
      </c>
      <c r="B58" t="s">
        <v>48</v>
      </c>
      <c r="C58" t="s">
        <v>112</v>
      </c>
      <c r="D58" t="s">
        <v>34</v>
      </c>
      <c r="E58" t="s">
        <v>77</v>
      </c>
      <c r="F58" t="s">
        <v>0</v>
      </c>
      <c r="G58" t="s">
        <v>0</v>
      </c>
      <c r="H58" t="s">
        <v>0</v>
      </c>
    </row>
    <row r="59" spans="1:9" x14ac:dyDescent="0.45">
      <c r="A59" t="s">
        <v>268</v>
      </c>
      <c r="B59" t="s">
        <v>115</v>
      </c>
      <c r="C59" t="s">
        <v>148</v>
      </c>
      <c r="D59" t="s">
        <v>34</v>
      </c>
      <c r="E59" t="s">
        <v>114</v>
      </c>
      <c r="F59" t="s">
        <v>0</v>
      </c>
      <c r="G59" t="s">
        <v>1</v>
      </c>
      <c r="H59" t="s">
        <v>0</v>
      </c>
    </row>
    <row r="60" spans="1:9" x14ac:dyDescent="0.45">
      <c r="A60" t="s">
        <v>224</v>
      </c>
      <c r="B60" t="s">
        <v>115</v>
      </c>
      <c r="C60" t="s">
        <v>79</v>
      </c>
      <c r="D60" t="s">
        <v>79</v>
      </c>
      <c r="E60" t="s">
        <v>223</v>
      </c>
      <c r="F60" t="s">
        <v>0</v>
      </c>
      <c r="G60" t="s">
        <v>1</v>
      </c>
      <c r="H60" t="s">
        <v>0</v>
      </c>
      <c r="I60" t="s">
        <v>1</v>
      </c>
    </row>
    <row r="61" spans="1:9" x14ac:dyDescent="0.45">
      <c r="A61" t="s">
        <v>19</v>
      </c>
      <c r="B61" t="s">
        <v>1529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226</v>
      </c>
      <c r="B62" t="s">
        <v>36</v>
      </c>
      <c r="C62" t="s">
        <v>47</v>
      </c>
      <c r="D62" t="s">
        <v>34</v>
      </c>
      <c r="E62" t="s">
        <v>58</v>
      </c>
      <c r="F62" t="s">
        <v>1</v>
      </c>
      <c r="G62" t="s">
        <v>0</v>
      </c>
      <c r="H62" t="s">
        <v>1</v>
      </c>
    </row>
    <row r="63" spans="1:9" x14ac:dyDescent="0.45">
      <c r="A63" t="s">
        <v>299</v>
      </c>
      <c r="B63" t="s">
        <v>115</v>
      </c>
      <c r="C63" t="s">
        <v>47</v>
      </c>
      <c r="D63" t="s">
        <v>34</v>
      </c>
      <c r="E63" t="s">
        <v>114</v>
      </c>
      <c r="F63" t="s">
        <v>0</v>
      </c>
      <c r="G63" t="s">
        <v>1</v>
      </c>
      <c r="H63" t="s">
        <v>0</v>
      </c>
    </row>
    <row r="64" spans="1:9" x14ac:dyDescent="0.45">
      <c r="A64" t="s">
        <v>19</v>
      </c>
      <c r="B64" t="s">
        <v>1528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</row>
    <row r="65" spans="1:9" x14ac:dyDescent="0.45">
      <c r="A65" t="s">
        <v>1585</v>
      </c>
      <c r="B65" t="s">
        <v>72</v>
      </c>
      <c r="C65" t="s">
        <v>8</v>
      </c>
      <c r="D65" t="s">
        <v>3</v>
      </c>
      <c r="E65" t="s">
        <v>366</v>
      </c>
      <c r="F65" t="s">
        <v>0</v>
      </c>
      <c r="G65" t="s">
        <v>0</v>
      </c>
      <c r="H65" t="s">
        <v>0</v>
      </c>
    </row>
    <row r="66" spans="1:9" x14ac:dyDescent="0.45">
      <c r="A66" t="s">
        <v>241</v>
      </c>
      <c r="B66" t="s">
        <v>115</v>
      </c>
      <c r="C66" t="s">
        <v>100</v>
      </c>
      <c r="D66" t="s">
        <v>3</v>
      </c>
      <c r="E66" t="s">
        <v>114</v>
      </c>
      <c r="F66" t="s">
        <v>0</v>
      </c>
      <c r="G66" t="s">
        <v>1</v>
      </c>
      <c r="H66" t="s">
        <v>0</v>
      </c>
    </row>
    <row r="67" spans="1:9" x14ac:dyDescent="0.45">
      <c r="A67" t="s">
        <v>226</v>
      </c>
      <c r="B67" t="s">
        <v>36</v>
      </c>
      <c r="C67" t="s">
        <v>8</v>
      </c>
      <c r="D67" t="s">
        <v>56</v>
      </c>
      <c r="E67" t="s">
        <v>58</v>
      </c>
      <c r="F67" t="s">
        <v>1</v>
      </c>
      <c r="G67" t="s">
        <v>0</v>
      </c>
      <c r="H67" t="s">
        <v>1</v>
      </c>
    </row>
    <row r="68" spans="1:9" x14ac:dyDescent="0.45">
      <c r="A68" t="s">
        <v>299</v>
      </c>
      <c r="B68" t="s">
        <v>115</v>
      </c>
      <c r="C68" t="s">
        <v>170</v>
      </c>
      <c r="D68" t="s">
        <v>3</v>
      </c>
      <c r="E68" t="s">
        <v>114</v>
      </c>
      <c r="F68" t="s">
        <v>0</v>
      </c>
      <c r="G68" t="s">
        <v>1</v>
      </c>
      <c r="H68" t="s">
        <v>0</v>
      </c>
    </row>
    <row r="69" spans="1:9" x14ac:dyDescent="0.45">
      <c r="A69" t="s">
        <v>224</v>
      </c>
      <c r="B69" t="s">
        <v>229</v>
      </c>
      <c r="C69" t="s">
        <v>47</v>
      </c>
      <c r="D69" t="s">
        <v>40</v>
      </c>
      <c r="E69" t="s">
        <v>223</v>
      </c>
      <c r="F69" t="s">
        <v>0</v>
      </c>
      <c r="G69" t="s">
        <v>1</v>
      </c>
      <c r="H69" t="s">
        <v>0</v>
      </c>
      <c r="I69" t="s">
        <v>1</v>
      </c>
    </row>
    <row r="70" spans="1:9" x14ac:dyDescent="0.45">
      <c r="A70" t="s">
        <v>19</v>
      </c>
      <c r="B70" t="s">
        <v>1526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241</v>
      </c>
      <c r="B71" t="s">
        <v>115</v>
      </c>
      <c r="C71" t="s">
        <v>148</v>
      </c>
      <c r="D71" t="s">
        <v>3</v>
      </c>
      <c r="E71" t="s">
        <v>114</v>
      </c>
      <c r="F71" t="s">
        <v>0</v>
      </c>
      <c r="G71" t="s">
        <v>1</v>
      </c>
      <c r="H71" t="s">
        <v>0</v>
      </c>
    </row>
    <row r="72" spans="1:9" x14ac:dyDescent="0.45">
      <c r="A72" t="s">
        <v>226</v>
      </c>
      <c r="B72" t="s">
        <v>36</v>
      </c>
      <c r="C72" t="s">
        <v>4</v>
      </c>
      <c r="D72" t="s">
        <v>100</v>
      </c>
      <c r="E72" t="s">
        <v>58</v>
      </c>
      <c r="F72" t="s">
        <v>1</v>
      </c>
      <c r="G72" t="s">
        <v>0</v>
      </c>
      <c r="H72" t="s">
        <v>1</v>
      </c>
    </row>
    <row r="73" spans="1:9" x14ac:dyDescent="0.45">
      <c r="A73" t="s">
        <v>239</v>
      </c>
      <c r="B73" t="s">
        <v>115</v>
      </c>
      <c r="C73" t="s">
        <v>56</v>
      </c>
      <c r="D73" t="s">
        <v>100</v>
      </c>
      <c r="E73" t="s">
        <v>114</v>
      </c>
      <c r="F73" t="s">
        <v>0</v>
      </c>
      <c r="G73" t="s">
        <v>1</v>
      </c>
      <c r="H73" t="s">
        <v>0</v>
      </c>
    </row>
    <row r="74" spans="1:9" x14ac:dyDescent="0.45">
      <c r="A74" t="s">
        <v>224</v>
      </c>
      <c r="B74" t="s">
        <v>229</v>
      </c>
      <c r="C74" t="s">
        <v>47</v>
      </c>
      <c r="D74" t="s">
        <v>8</v>
      </c>
      <c r="E74" t="s">
        <v>223</v>
      </c>
      <c r="F74" t="s">
        <v>0</v>
      </c>
      <c r="G74" t="s">
        <v>1</v>
      </c>
      <c r="H74" t="s">
        <v>0</v>
      </c>
      <c r="I74" t="s">
        <v>1</v>
      </c>
    </row>
    <row r="75" spans="1:9" x14ac:dyDescent="0.45">
      <c r="A75" t="s">
        <v>19</v>
      </c>
      <c r="B75" t="s">
        <v>1463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1584</v>
      </c>
      <c r="B76" t="s">
        <v>48</v>
      </c>
      <c r="C76" t="s">
        <v>4</v>
      </c>
      <c r="D76" t="s">
        <v>3</v>
      </c>
      <c r="E76" t="s">
        <v>178</v>
      </c>
      <c r="F76" t="s">
        <v>1</v>
      </c>
      <c r="G76" t="s">
        <v>0</v>
      </c>
      <c r="H76" t="s">
        <v>1</v>
      </c>
    </row>
    <row r="77" spans="1:9" x14ac:dyDescent="0.45">
      <c r="A77" t="s">
        <v>232</v>
      </c>
      <c r="B77" t="s">
        <v>48</v>
      </c>
      <c r="C77" t="s">
        <v>34</v>
      </c>
      <c r="D77" t="s">
        <v>3</v>
      </c>
      <c r="E77" t="s">
        <v>138</v>
      </c>
      <c r="F77" t="s">
        <v>0</v>
      </c>
      <c r="G77" t="s">
        <v>0</v>
      </c>
      <c r="H77" t="s">
        <v>0</v>
      </c>
    </row>
    <row r="78" spans="1:9" x14ac:dyDescent="0.45">
      <c r="A78" t="s">
        <v>224</v>
      </c>
      <c r="B78" t="s">
        <v>115</v>
      </c>
      <c r="C78" t="s">
        <v>4</v>
      </c>
      <c r="D78" t="s">
        <v>34</v>
      </c>
      <c r="E78" t="s">
        <v>223</v>
      </c>
      <c r="F78" t="s">
        <v>0</v>
      </c>
      <c r="G78" t="s">
        <v>1</v>
      </c>
      <c r="H78" t="s">
        <v>0</v>
      </c>
      <c r="I78" t="s">
        <v>1</v>
      </c>
    </row>
    <row r="79" spans="1:9" x14ac:dyDescent="0.45">
      <c r="A79" t="s">
        <v>1583</v>
      </c>
      <c r="B79" t="s">
        <v>44</v>
      </c>
      <c r="C79" t="s">
        <v>34</v>
      </c>
      <c r="D79" t="s">
        <v>3</v>
      </c>
      <c r="E79" t="s">
        <v>55</v>
      </c>
      <c r="F79" t="s">
        <v>0</v>
      </c>
      <c r="G79" t="s">
        <v>0</v>
      </c>
      <c r="H79" t="s">
        <v>0</v>
      </c>
    </row>
    <row r="80" spans="1:9" x14ac:dyDescent="0.45">
      <c r="A80" t="s">
        <v>19</v>
      </c>
      <c r="B80" t="s">
        <v>1521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</row>
    <row r="81" spans="1:9" x14ac:dyDescent="0.45">
      <c r="A81" t="s">
        <v>224</v>
      </c>
      <c r="B81" t="s">
        <v>229</v>
      </c>
      <c r="C81" t="s">
        <v>47</v>
      </c>
      <c r="D81" t="s">
        <v>40</v>
      </c>
      <c r="E81" t="s">
        <v>223</v>
      </c>
      <c r="F81" t="s">
        <v>0</v>
      </c>
      <c r="G81" t="s">
        <v>1</v>
      </c>
      <c r="H81" t="s">
        <v>0</v>
      </c>
      <c r="I81" t="s">
        <v>1</v>
      </c>
    </row>
    <row r="82" spans="1:9" x14ac:dyDescent="0.45">
      <c r="A82" t="s">
        <v>19</v>
      </c>
      <c r="B82" t="s">
        <v>1519</v>
      </c>
      <c r="C82" t="s">
        <v>17</v>
      </c>
      <c r="D82" t="s">
        <v>16</v>
      </c>
      <c r="E82" t="s">
        <v>15</v>
      </c>
      <c r="F82" t="s">
        <v>14</v>
      </c>
      <c r="G82" t="s">
        <v>13</v>
      </c>
      <c r="H82" t="s">
        <v>12</v>
      </c>
      <c r="I82" t="s">
        <v>11</v>
      </c>
    </row>
    <row r="83" spans="1:9" x14ac:dyDescent="0.45">
      <c r="A83" t="s">
        <v>224</v>
      </c>
      <c r="B83" t="s">
        <v>229</v>
      </c>
      <c r="C83" t="s">
        <v>47</v>
      </c>
      <c r="D83" t="s">
        <v>639</v>
      </c>
      <c r="E83" t="s">
        <v>223</v>
      </c>
      <c r="F83" t="s">
        <v>0</v>
      </c>
      <c r="G83" t="s">
        <v>1</v>
      </c>
      <c r="H83" t="s">
        <v>0</v>
      </c>
      <c r="I83" t="s">
        <v>1</v>
      </c>
    </row>
    <row r="84" spans="1:9" x14ac:dyDescent="0.45">
      <c r="A84" t="s">
        <v>19</v>
      </c>
      <c r="B84" t="s">
        <v>1518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224</v>
      </c>
      <c r="B85" t="s">
        <v>229</v>
      </c>
      <c r="C85" t="s">
        <v>47</v>
      </c>
      <c r="D85" t="s">
        <v>67</v>
      </c>
      <c r="E85" t="s">
        <v>223</v>
      </c>
      <c r="F85" t="s">
        <v>0</v>
      </c>
      <c r="G85" t="s">
        <v>1</v>
      </c>
      <c r="H85" t="s">
        <v>0</v>
      </c>
      <c r="I85" t="s">
        <v>1</v>
      </c>
    </row>
    <row r="86" spans="1:9" x14ac:dyDescent="0.45">
      <c r="A86" t="s">
        <v>19</v>
      </c>
      <c r="B86" t="s">
        <v>1516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1582</v>
      </c>
      <c r="B87" t="s">
        <v>5</v>
      </c>
      <c r="C87" t="s">
        <v>3</v>
      </c>
      <c r="D87" t="s">
        <v>34</v>
      </c>
      <c r="E87" t="s">
        <v>81</v>
      </c>
      <c r="F87" t="s">
        <v>0</v>
      </c>
      <c r="G87" t="s">
        <v>1</v>
      </c>
      <c r="H87" t="s">
        <v>0</v>
      </c>
    </row>
    <row r="88" spans="1:9" x14ac:dyDescent="0.45">
      <c r="A88" t="s">
        <v>1581</v>
      </c>
      <c r="B88" t="s">
        <v>44</v>
      </c>
      <c r="C88" t="s">
        <v>3</v>
      </c>
      <c r="D88" t="s">
        <v>34</v>
      </c>
      <c r="E88" t="s">
        <v>107</v>
      </c>
      <c r="F88" t="s">
        <v>0</v>
      </c>
      <c r="G88" t="s">
        <v>0</v>
      </c>
      <c r="H88" t="s">
        <v>0</v>
      </c>
    </row>
    <row r="89" spans="1:9" x14ac:dyDescent="0.45">
      <c r="A89" t="s">
        <v>239</v>
      </c>
      <c r="B89" t="s">
        <v>115</v>
      </c>
      <c r="C89" t="s">
        <v>40</v>
      </c>
      <c r="D89" t="s">
        <v>34</v>
      </c>
      <c r="E89" t="s">
        <v>114</v>
      </c>
      <c r="F89" t="s">
        <v>0</v>
      </c>
      <c r="G89" t="s">
        <v>1</v>
      </c>
      <c r="H89" t="s">
        <v>0</v>
      </c>
    </row>
    <row r="90" spans="1:9" x14ac:dyDescent="0.45">
      <c r="A90" t="s">
        <v>295</v>
      </c>
      <c r="B90" t="s">
        <v>36</v>
      </c>
      <c r="C90" t="s">
        <v>79</v>
      </c>
      <c r="D90" t="s">
        <v>3</v>
      </c>
      <c r="E90" t="s">
        <v>155</v>
      </c>
      <c r="F90" t="s">
        <v>0</v>
      </c>
      <c r="G90" t="s">
        <v>0</v>
      </c>
      <c r="H90" t="s">
        <v>0</v>
      </c>
    </row>
    <row r="91" spans="1:9" x14ac:dyDescent="0.45">
      <c r="A91" t="s">
        <v>294</v>
      </c>
      <c r="B91" t="s">
        <v>89</v>
      </c>
      <c r="C91" t="s">
        <v>79</v>
      </c>
      <c r="D91" t="s">
        <v>3</v>
      </c>
      <c r="E91" t="s">
        <v>88</v>
      </c>
      <c r="F91" t="s">
        <v>0</v>
      </c>
      <c r="G91" t="s">
        <v>1</v>
      </c>
      <c r="H91" t="s">
        <v>0</v>
      </c>
    </row>
    <row r="92" spans="1:9" x14ac:dyDescent="0.45">
      <c r="A92" t="s">
        <v>19</v>
      </c>
      <c r="B92" t="s">
        <v>1513</v>
      </c>
      <c r="C92" t="s">
        <v>17</v>
      </c>
      <c r="D92" t="s">
        <v>16</v>
      </c>
      <c r="E92" t="s">
        <v>15</v>
      </c>
      <c r="F92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295</v>
      </c>
      <c r="B93" t="s">
        <v>36</v>
      </c>
      <c r="C93" t="s">
        <v>4</v>
      </c>
      <c r="D93" t="s">
        <v>3</v>
      </c>
      <c r="E93" t="s">
        <v>155</v>
      </c>
      <c r="F93" t="s">
        <v>0</v>
      </c>
      <c r="G93" t="s">
        <v>0</v>
      </c>
      <c r="H93" t="s">
        <v>0</v>
      </c>
    </row>
    <row r="94" spans="1:9" x14ac:dyDescent="0.45">
      <c r="A94" t="s">
        <v>294</v>
      </c>
      <c r="B94" t="s">
        <v>89</v>
      </c>
      <c r="C94" t="s">
        <v>4</v>
      </c>
      <c r="D94" t="s">
        <v>3</v>
      </c>
      <c r="E94" t="s">
        <v>88</v>
      </c>
      <c r="F94" t="s">
        <v>0</v>
      </c>
      <c r="G94" t="s">
        <v>1</v>
      </c>
      <c r="H94" t="s">
        <v>0</v>
      </c>
    </row>
    <row r="95" spans="1:9" x14ac:dyDescent="0.45">
      <c r="A95" t="s">
        <v>224</v>
      </c>
      <c r="B95" t="s">
        <v>115</v>
      </c>
      <c r="C95" t="s">
        <v>59</v>
      </c>
      <c r="D95" t="s">
        <v>4</v>
      </c>
      <c r="E95" t="s">
        <v>223</v>
      </c>
      <c r="F95" t="s">
        <v>0</v>
      </c>
      <c r="G95" t="s">
        <v>1</v>
      </c>
      <c r="H95" t="s">
        <v>0</v>
      </c>
      <c r="I95" t="s">
        <v>1</v>
      </c>
    </row>
    <row r="96" spans="1:9" x14ac:dyDescent="0.45">
      <c r="A96" t="s">
        <v>19</v>
      </c>
      <c r="B96" t="s">
        <v>1511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</row>
    <row r="97" spans="1:9" x14ac:dyDescent="0.45">
      <c r="A97" t="s">
        <v>1580</v>
      </c>
      <c r="B97" t="s">
        <v>72</v>
      </c>
      <c r="C97" t="s">
        <v>47</v>
      </c>
      <c r="D97" t="s">
        <v>3</v>
      </c>
      <c r="E97" t="s">
        <v>55</v>
      </c>
      <c r="F97" t="s">
        <v>0</v>
      </c>
      <c r="G97" t="s">
        <v>0</v>
      </c>
      <c r="H97" t="s">
        <v>0</v>
      </c>
    </row>
    <row r="98" spans="1:9" x14ac:dyDescent="0.45">
      <c r="A98" t="s">
        <v>295</v>
      </c>
      <c r="B98" t="s">
        <v>36</v>
      </c>
      <c r="C98" t="s">
        <v>47</v>
      </c>
      <c r="D98" t="s">
        <v>34</v>
      </c>
      <c r="E98" t="s">
        <v>155</v>
      </c>
      <c r="F98" t="s">
        <v>0</v>
      </c>
      <c r="G98" t="s">
        <v>0</v>
      </c>
      <c r="H98" t="s">
        <v>0</v>
      </c>
    </row>
    <row r="99" spans="1:9" x14ac:dyDescent="0.45">
      <c r="A99" t="s">
        <v>294</v>
      </c>
      <c r="B99" t="s">
        <v>89</v>
      </c>
      <c r="C99" t="s">
        <v>47</v>
      </c>
      <c r="D99" t="s">
        <v>34</v>
      </c>
      <c r="E99" t="s">
        <v>88</v>
      </c>
      <c r="F99" t="s">
        <v>0</v>
      </c>
      <c r="G99" t="s">
        <v>1</v>
      </c>
      <c r="H99" t="s">
        <v>0</v>
      </c>
    </row>
    <row r="100" spans="1:9" x14ac:dyDescent="0.45">
      <c r="A100" t="s">
        <v>293</v>
      </c>
      <c r="B100" t="s">
        <v>48</v>
      </c>
      <c r="C100" t="s">
        <v>47</v>
      </c>
      <c r="D100" t="s">
        <v>34</v>
      </c>
      <c r="E100" t="s">
        <v>185</v>
      </c>
      <c r="F100" t="s">
        <v>1</v>
      </c>
      <c r="G100" t="s">
        <v>0</v>
      </c>
      <c r="H100" t="s">
        <v>1</v>
      </c>
    </row>
    <row r="101" spans="1:9" x14ac:dyDescent="0.45">
      <c r="A101" t="s">
        <v>1570</v>
      </c>
      <c r="B101" t="s">
        <v>28</v>
      </c>
      <c r="C101" t="s">
        <v>47</v>
      </c>
      <c r="D101" t="s">
        <v>34</v>
      </c>
      <c r="E101" t="s">
        <v>26</v>
      </c>
      <c r="F101" t="s">
        <v>0</v>
      </c>
      <c r="G101" t="s">
        <v>1</v>
      </c>
      <c r="H101" t="s">
        <v>0</v>
      </c>
    </row>
    <row r="102" spans="1:9" x14ac:dyDescent="0.45">
      <c r="A102" t="s">
        <v>233</v>
      </c>
      <c r="B102" t="s">
        <v>21</v>
      </c>
      <c r="C102" t="s">
        <v>47</v>
      </c>
      <c r="D102" t="s">
        <v>34</v>
      </c>
      <c r="E102" t="s">
        <v>99</v>
      </c>
      <c r="F102" t="s">
        <v>0</v>
      </c>
      <c r="G102" t="s">
        <v>0</v>
      </c>
      <c r="H102" t="s">
        <v>0</v>
      </c>
    </row>
    <row r="103" spans="1:9" x14ac:dyDescent="0.45">
      <c r="A103" t="s">
        <v>1579</v>
      </c>
      <c r="B103" t="s">
        <v>21</v>
      </c>
      <c r="C103" t="s">
        <v>47</v>
      </c>
      <c r="D103" t="s">
        <v>34</v>
      </c>
      <c r="E103" t="s">
        <v>188</v>
      </c>
      <c r="F103" t="s">
        <v>1</v>
      </c>
      <c r="G103" t="s">
        <v>0</v>
      </c>
      <c r="H103" t="s">
        <v>1</v>
      </c>
    </row>
    <row r="104" spans="1:9" x14ac:dyDescent="0.45">
      <c r="A104" t="s">
        <v>19</v>
      </c>
      <c r="B104" t="s">
        <v>1510</v>
      </c>
      <c r="C104" t="s">
        <v>17</v>
      </c>
      <c r="D104" t="s">
        <v>16</v>
      </c>
      <c r="E104" t="s">
        <v>15</v>
      </c>
      <c r="F104" t="s">
        <v>14</v>
      </c>
      <c r="G104" t="s">
        <v>13</v>
      </c>
      <c r="H104" t="s">
        <v>12</v>
      </c>
      <c r="I104" t="s">
        <v>11</v>
      </c>
    </row>
    <row r="105" spans="1:9" x14ac:dyDescent="0.45">
      <c r="A105" t="s">
        <v>226</v>
      </c>
      <c r="B105" t="s">
        <v>36</v>
      </c>
      <c r="C105" t="s">
        <v>59</v>
      </c>
      <c r="D105" t="s">
        <v>3</v>
      </c>
      <c r="E105" t="s">
        <v>58</v>
      </c>
      <c r="F105" t="s">
        <v>1</v>
      </c>
      <c r="G105" t="s">
        <v>0</v>
      </c>
      <c r="H105" t="s">
        <v>1</v>
      </c>
    </row>
    <row r="106" spans="1:9" x14ac:dyDescent="0.45">
      <c r="A106" t="s">
        <v>224</v>
      </c>
      <c r="B106" t="s">
        <v>115</v>
      </c>
      <c r="C106" t="s">
        <v>3</v>
      </c>
      <c r="D106" t="s">
        <v>4</v>
      </c>
      <c r="E106" t="s">
        <v>223</v>
      </c>
      <c r="F106" t="s">
        <v>0</v>
      </c>
      <c r="G106" t="s">
        <v>1</v>
      </c>
      <c r="H106" t="s">
        <v>0</v>
      </c>
      <c r="I106" t="s">
        <v>1</v>
      </c>
    </row>
    <row r="107" spans="1:9" x14ac:dyDescent="0.45">
      <c r="A107" t="s">
        <v>19</v>
      </c>
      <c r="B107" t="s">
        <v>1509</v>
      </c>
      <c r="C107" t="s">
        <v>17</v>
      </c>
      <c r="D107" t="s">
        <v>16</v>
      </c>
      <c r="E107" t="s">
        <v>15</v>
      </c>
      <c r="F107" t="s">
        <v>14</v>
      </c>
      <c r="G107" t="s">
        <v>13</v>
      </c>
      <c r="H107" t="s">
        <v>12</v>
      </c>
      <c r="I107" t="s">
        <v>11</v>
      </c>
    </row>
    <row r="108" spans="1:9" x14ac:dyDescent="0.45">
      <c r="A108" t="s">
        <v>241</v>
      </c>
      <c r="B108" t="s">
        <v>115</v>
      </c>
      <c r="C108" t="s">
        <v>61</v>
      </c>
      <c r="D108" t="s">
        <v>34</v>
      </c>
      <c r="E108" t="s">
        <v>114</v>
      </c>
      <c r="F108" t="s">
        <v>0</v>
      </c>
      <c r="G108" t="s">
        <v>1</v>
      </c>
      <c r="H108" t="s">
        <v>0</v>
      </c>
    </row>
    <row r="109" spans="1:9" x14ac:dyDescent="0.45">
      <c r="A109" t="s">
        <v>226</v>
      </c>
      <c r="B109" t="s">
        <v>36</v>
      </c>
      <c r="C109" t="s">
        <v>61</v>
      </c>
      <c r="D109" t="s">
        <v>34</v>
      </c>
      <c r="E109" t="s">
        <v>58</v>
      </c>
      <c r="F109" t="s">
        <v>1</v>
      </c>
      <c r="G109" t="s">
        <v>0</v>
      </c>
      <c r="H109" t="s">
        <v>1</v>
      </c>
    </row>
    <row r="110" spans="1:9" x14ac:dyDescent="0.45">
      <c r="A110" t="s">
        <v>224</v>
      </c>
      <c r="B110" t="s">
        <v>115</v>
      </c>
      <c r="C110" t="s">
        <v>47</v>
      </c>
      <c r="D110" t="s">
        <v>34</v>
      </c>
      <c r="E110" t="s">
        <v>223</v>
      </c>
      <c r="F110" t="s">
        <v>0</v>
      </c>
      <c r="G110" t="s">
        <v>1</v>
      </c>
      <c r="H110" t="s">
        <v>0</v>
      </c>
      <c r="I110" t="s">
        <v>1</v>
      </c>
    </row>
    <row r="111" spans="1:9" x14ac:dyDescent="0.45">
      <c r="A111" t="s">
        <v>19</v>
      </c>
      <c r="B111" t="s">
        <v>1508</v>
      </c>
      <c r="C111" t="s">
        <v>17</v>
      </c>
      <c r="D111" t="s">
        <v>16</v>
      </c>
      <c r="E111" t="s">
        <v>15</v>
      </c>
      <c r="F111" t="s">
        <v>14</v>
      </c>
      <c r="G111" t="s">
        <v>13</v>
      </c>
      <c r="H111" t="s">
        <v>12</v>
      </c>
      <c r="I111" t="s">
        <v>11</v>
      </c>
    </row>
    <row r="112" spans="1:9" x14ac:dyDescent="0.45">
      <c r="A112" t="s">
        <v>224</v>
      </c>
      <c r="B112" t="s">
        <v>229</v>
      </c>
      <c r="C112" t="s">
        <v>47</v>
      </c>
      <c r="D112" t="s">
        <v>43</v>
      </c>
      <c r="E112" t="s">
        <v>223</v>
      </c>
      <c r="F112" t="s">
        <v>0</v>
      </c>
      <c r="G112" t="s">
        <v>1</v>
      </c>
      <c r="H112" t="s">
        <v>0</v>
      </c>
      <c r="I112" t="s">
        <v>1</v>
      </c>
    </row>
    <row r="113" spans="1:9" x14ac:dyDescent="0.45">
      <c r="A113" t="s">
        <v>19</v>
      </c>
      <c r="B113" t="s">
        <v>1506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1578</v>
      </c>
      <c r="B114" t="s">
        <v>200</v>
      </c>
      <c r="C114" t="s">
        <v>3</v>
      </c>
      <c r="D114" t="s">
        <v>3</v>
      </c>
      <c r="E114" t="s">
        <v>182</v>
      </c>
      <c r="F114" t="s">
        <v>0</v>
      </c>
      <c r="G114" t="s">
        <v>0</v>
      </c>
      <c r="H114" t="s">
        <v>0</v>
      </c>
    </row>
    <row r="115" spans="1:9" x14ac:dyDescent="0.45">
      <c r="A115" t="s">
        <v>241</v>
      </c>
      <c r="B115" t="s">
        <v>115</v>
      </c>
      <c r="C115" t="s">
        <v>234</v>
      </c>
      <c r="D115" t="s">
        <v>34</v>
      </c>
      <c r="E115" t="s">
        <v>114</v>
      </c>
      <c r="F115" t="s">
        <v>0</v>
      </c>
      <c r="G115" t="s">
        <v>1</v>
      </c>
      <c r="H115" t="s">
        <v>0</v>
      </c>
    </row>
    <row r="116" spans="1:9" x14ac:dyDescent="0.45">
      <c r="A116" t="s">
        <v>226</v>
      </c>
      <c r="B116" t="s">
        <v>36</v>
      </c>
      <c r="C116" t="s">
        <v>170</v>
      </c>
      <c r="D116" t="s">
        <v>4</v>
      </c>
      <c r="E116" t="s">
        <v>58</v>
      </c>
      <c r="F116" t="s">
        <v>1</v>
      </c>
      <c r="G116" t="s">
        <v>0</v>
      </c>
      <c r="H116" t="s">
        <v>1</v>
      </c>
    </row>
    <row r="117" spans="1:9" x14ac:dyDescent="0.45">
      <c r="A117" t="s">
        <v>224</v>
      </c>
      <c r="B117" t="s">
        <v>229</v>
      </c>
      <c r="C117" t="s">
        <v>47</v>
      </c>
      <c r="D117" t="s">
        <v>8</v>
      </c>
      <c r="E117" t="s">
        <v>223</v>
      </c>
      <c r="F117" t="s">
        <v>0</v>
      </c>
      <c r="G117" t="s">
        <v>1</v>
      </c>
      <c r="H117" t="s">
        <v>0</v>
      </c>
      <c r="I117" t="s">
        <v>1</v>
      </c>
    </row>
    <row r="118" spans="1:9" x14ac:dyDescent="0.45">
      <c r="A118" t="s">
        <v>19</v>
      </c>
      <c r="B118" t="s">
        <v>1502</v>
      </c>
      <c r="C118" t="s">
        <v>17</v>
      </c>
      <c r="D118" t="s">
        <v>16</v>
      </c>
      <c r="E118" t="s">
        <v>15</v>
      </c>
      <c r="F118" t="s">
        <v>14</v>
      </c>
      <c r="G118" t="s">
        <v>13</v>
      </c>
      <c r="H118" t="s">
        <v>12</v>
      </c>
      <c r="I118" t="s">
        <v>11</v>
      </c>
    </row>
    <row r="119" spans="1:9" x14ac:dyDescent="0.45">
      <c r="A119" t="s">
        <v>1577</v>
      </c>
      <c r="B119" t="s">
        <v>31</v>
      </c>
      <c r="C119" t="s">
        <v>67</v>
      </c>
      <c r="D119" t="s">
        <v>3</v>
      </c>
      <c r="E119" t="s">
        <v>397</v>
      </c>
      <c r="F119" t="s">
        <v>0</v>
      </c>
      <c r="G119" t="s">
        <v>0</v>
      </c>
      <c r="H119" t="s">
        <v>0</v>
      </c>
    </row>
    <row r="120" spans="1:9" x14ac:dyDescent="0.45">
      <c r="A120" t="s">
        <v>224</v>
      </c>
      <c r="B120" t="s">
        <v>229</v>
      </c>
      <c r="C120" t="s">
        <v>47</v>
      </c>
      <c r="D120" t="s">
        <v>4</v>
      </c>
      <c r="E120" t="s">
        <v>223</v>
      </c>
      <c r="F120" t="s">
        <v>0</v>
      </c>
      <c r="G120" t="s">
        <v>1</v>
      </c>
      <c r="H120" t="s">
        <v>0</v>
      </c>
      <c r="I120" t="s">
        <v>1</v>
      </c>
    </row>
    <row r="121" spans="1:9" x14ac:dyDescent="0.45">
      <c r="A121" t="s">
        <v>19</v>
      </c>
      <c r="B121" t="s">
        <v>1500</v>
      </c>
      <c r="C121" t="s">
        <v>17</v>
      </c>
      <c r="D121" t="s">
        <v>16</v>
      </c>
      <c r="E121" t="s">
        <v>15</v>
      </c>
      <c r="F121" t="s">
        <v>14</v>
      </c>
      <c r="G121" t="s">
        <v>13</v>
      </c>
      <c r="H121" t="s">
        <v>12</v>
      </c>
      <c r="I121" t="s">
        <v>11</v>
      </c>
    </row>
    <row r="122" spans="1:9" x14ac:dyDescent="0.45">
      <c r="A122" t="s">
        <v>1576</v>
      </c>
      <c r="B122" t="s">
        <v>36</v>
      </c>
      <c r="C122" t="s">
        <v>43</v>
      </c>
      <c r="D122" t="s">
        <v>3</v>
      </c>
      <c r="E122" t="s">
        <v>58</v>
      </c>
      <c r="F122" t="s">
        <v>1</v>
      </c>
      <c r="G122" t="s">
        <v>0</v>
      </c>
      <c r="H122" t="s">
        <v>1</v>
      </c>
    </row>
    <row r="123" spans="1:9" x14ac:dyDescent="0.45">
      <c r="A123" t="s">
        <v>1575</v>
      </c>
      <c r="B123" t="s">
        <v>36</v>
      </c>
      <c r="C123" t="s">
        <v>170</v>
      </c>
      <c r="D123" t="s">
        <v>34</v>
      </c>
      <c r="E123" t="s">
        <v>278</v>
      </c>
      <c r="F123" t="s">
        <v>1</v>
      </c>
      <c r="G123" t="s">
        <v>0</v>
      </c>
      <c r="H123" t="s">
        <v>1</v>
      </c>
    </row>
    <row r="124" spans="1:9" x14ac:dyDescent="0.45">
      <c r="A124" t="s">
        <v>241</v>
      </c>
      <c r="B124" t="s">
        <v>115</v>
      </c>
      <c r="C124" t="s">
        <v>3</v>
      </c>
      <c r="D124" t="s">
        <v>34</v>
      </c>
      <c r="E124" t="s">
        <v>114</v>
      </c>
      <c r="F124" t="s">
        <v>0</v>
      </c>
      <c r="G124" t="s">
        <v>1</v>
      </c>
      <c r="H124" t="s">
        <v>0</v>
      </c>
    </row>
    <row r="125" spans="1:9" x14ac:dyDescent="0.45">
      <c r="A125" t="s">
        <v>226</v>
      </c>
      <c r="B125" t="s">
        <v>36</v>
      </c>
      <c r="C125" t="s">
        <v>3</v>
      </c>
      <c r="D125" t="s">
        <v>34</v>
      </c>
      <c r="E125" t="s">
        <v>58</v>
      </c>
      <c r="F125" t="s">
        <v>1</v>
      </c>
      <c r="G125" t="s">
        <v>0</v>
      </c>
      <c r="H125" t="s">
        <v>1</v>
      </c>
    </row>
    <row r="126" spans="1:9" x14ac:dyDescent="0.45">
      <c r="A126" t="s">
        <v>224</v>
      </c>
      <c r="B126" t="s">
        <v>115</v>
      </c>
      <c r="C126" t="s">
        <v>8</v>
      </c>
      <c r="D126" t="s">
        <v>3</v>
      </c>
      <c r="E126" t="s">
        <v>223</v>
      </c>
      <c r="F126" t="s">
        <v>0</v>
      </c>
      <c r="G126" t="s">
        <v>1</v>
      </c>
      <c r="H126" t="s">
        <v>0</v>
      </c>
      <c r="I126" t="s">
        <v>1</v>
      </c>
    </row>
    <row r="127" spans="1:9" x14ac:dyDescent="0.45">
      <c r="A127" t="s">
        <v>19</v>
      </c>
      <c r="B127" t="s">
        <v>1497</v>
      </c>
      <c r="C127" t="s">
        <v>17</v>
      </c>
      <c r="D127" t="s">
        <v>16</v>
      </c>
      <c r="E127" t="s">
        <v>15</v>
      </c>
      <c r="F127" t="s">
        <v>14</v>
      </c>
      <c r="G127" t="s">
        <v>13</v>
      </c>
      <c r="H127" t="s">
        <v>12</v>
      </c>
      <c r="I127" t="s">
        <v>11</v>
      </c>
    </row>
    <row r="128" spans="1:9" x14ac:dyDescent="0.45">
      <c r="A128" t="s">
        <v>1574</v>
      </c>
      <c r="B128" t="s">
        <v>28</v>
      </c>
      <c r="C128" t="s">
        <v>47</v>
      </c>
      <c r="D128" t="s">
        <v>34</v>
      </c>
      <c r="E128" t="s">
        <v>53</v>
      </c>
      <c r="F128" t="s">
        <v>0</v>
      </c>
      <c r="G128" t="s">
        <v>0</v>
      </c>
      <c r="H128" t="s">
        <v>0</v>
      </c>
    </row>
    <row r="129" spans="1:9" x14ac:dyDescent="0.45">
      <c r="A129" t="s">
        <v>241</v>
      </c>
      <c r="B129" t="s">
        <v>115</v>
      </c>
      <c r="C129" t="s">
        <v>79</v>
      </c>
      <c r="D129" t="s">
        <v>34</v>
      </c>
      <c r="E129" t="s">
        <v>114</v>
      </c>
      <c r="F129" t="s">
        <v>0</v>
      </c>
      <c r="G129" t="s">
        <v>1</v>
      </c>
      <c r="H129" t="s">
        <v>0</v>
      </c>
    </row>
    <row r="130" spans="1:9" x14ac:dyDescent="0.45">
      <c r="A130" t="s">
        <v>226</v>
      </c>
      <c r="B130" t="s">
        <v>36</v>
      </c>
      <c r="C130" t="s">
        <v>79</v>
      </c>
      <c r="D130" t="s">
        <v>34</v>
      </c>
      <c r="E130" t="s">
        <v>58</v>
      </c>
      <c r="F130" t="s">
        <v>1</v>
      </c>
      <c r="G130" t="s">
        <v>0</v>
      </c>
      <c r="H130" t="s">
        <v>1</v>
      </c>
    </row>
    <row r="131" spans="1:9" x14ac:dyDescent="0.45">
      <c r="A131" t="s">
        <v>226</v>
      </c>
      <c r="B131" t="s">
        <v>225</v>
      </c>
      <c r="C131" t="s">
        <v>47</v>
      </c>
      <c r="D131" t="s">
        <v>79</v>
      </c>
      <c r="E131" t="s">
        <v>58</v>
      </c>
      <c r="F131" t="s">
        <v>174</v>
      </c>
      <c r="G131" t="s">
        <v>174</v>
      </c>
      <c r="H131" t="s">
        <v>174</v>
      </c>
    </row>
    <row r="132" spans="1:9" x14ac:dyDescent="0.45">
      <c r="A132" t="s">
        <v>239</v>
      </c>
      <c r="B132" t="s">
        <v>115</v>
      </c>
      <c r="C132" t="s">
        <v>92</v>
      </c>
      <c r="D132" t="s">
        <v>34</v>
      </c>
      <c r="E132" t="s">
        <v>114</v>
      </c>
      <c r="F132" t="s">
        <v>0</v>
      </c>
      <c r="G132" t="s">
        <v>1</v>
      </c>
      <c r="H132" t="s">
        <v>0</v>
      </c>
    </row>
    <row r="133" spans="1:9" x14ac:dyDescent="0.45">
      <c r="A133" t="s">
        <v>224</v>
      </c>
      <c r="B133" t="s">
        <v>229</v>
      </c>
      <c r="C133" t="s">
        <v>47</v>
      </c>
      <c r="D133" t="s">
        <v>35</v>
      </c>
      <c r="E133" t="s">
        <v>223</v>
      </c>
      <c r="F133" t="s">
        <v>0</v>
      </c>
      <c r="G133" t="s">
        <v>1</v>
      </c>
      <c r="H133" t="s">
        <v>0</v>
      </c>
      <c r="I133" t="s">
        <v>1</v>
      </c>
    </row>
    <row r="134" spans="1:9" x14ac:dyDescent="0.45">
      <c r="A134" t="s">
        <v>19</v>
      </c>
      <c r="B134" t="s">
        <v>1496</v>
      </c>
      <c r="C134" t="s">
        <v>17</v>
      </c>
      <c r="D134" t="s">
        <v>16</v>
      </c>
      <c r="E134" t="s">
        <v>15</v>
      </c>
      <c r="F134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224</v>
      </c>
      <c r="B135" t="s">
        <v>229</v>
      </c>
      <c r="C135" t="s">
        <v>47</v>
      </c>
      <c r="D135" t="s">
        <v>67</v>
      </c>
      <c r="E135" t="s">
        <v>223</v>
      </c>
      <c r="F135" t="s">
        <v>0</v>
      </c>
      <c r="G135" t="s">
        <v>1</v>
      </c>
      <c r="H135" t="s">
        <v>0</v>
      </c>
      <c r="I135" t="s">
        <v>1</v>
      </c>
    </row>
    <row r="136" spans="1:9" x14ac:dyDescent="0.45">
      <c r="A136" t="s">
        <v>19</v>
      </c>
      <c r="B136" t="s">
        <v>1493</v>
      </c>
      <c r="C136" t="s">
        <v>17</v>
      </c>
      <c r="D136" t="s">
        <v>16</v>
      </c>
      <c r="E136" t="s">
        <v>15</v>
      </c>
      <c r="F136" t="s">
        <v>14</v>
      </c>
      <c r="G136" t="s">
        <v>13</v>
      </c>
      <c r="H136" t="s">
        <v>12</v>
      </c>
      <c r="I136" t="s">
        <v>11</v>
      </c>
    </row>
    <row r="137" spans="1:9" x14ac:dyDescent="0.45">
      <c r="A137" t="s">
        <v>226</v>
      </c>
      <c r="B137" t="s">
        <v>300</v>
      </c>
      <c r="C137" t="s">
        <v>47</v>
      </c>
      <c r="D137" t="s">
        <v>3</v>
      </c>
      <c r="E137" t="s">
        <v>58</v>
      </c>
      <c r="F137" t="s">
        <v>174</v>
      </c>
      <c r="G137" t="s">
        <v>174</v>
      </c>
      <c r="H137" t="s">
        <v>174</v>
      </c>
    </row>
    <row r="138" spans="1:9" x14ac:dyDescent="0.45">
      <c r="A138" t="s">
        <v>224</v>
      </c>
      <c r="B138" t="s">
        <v>229</v>
      </c>
      <c r="C138" t="s">
        <v>47</v>
      </c>
      <c r="D138" t="s">
        <v>92</v>
      </c>
      <c r="E138" t="s">
        <v>223</v>
      </c>
      <c r="F138" t="s">
        <v>0</v>
      </c>
      <c r="G138" t="s">
        <v>1</v>
      </c>
      <c r="H138" t="s">
        <v>0</v>
      </c>
      <c r="I138" t="s">
        <v>1</v>
      </c>
    </row>
    <row r="139" spans="1:9" x14ac:dyDescent="0.45">
      <c r="A139" t="s">
        <v>19</v>
      </c>
      <c r="B139" t="s">
        <v>1492</v>
      </c>
      <c r="C139" t="s">
        <v>17</v>
      </c>
      <c r="D139" t="s">
        <v>16</v>
      </c>
      <c r="E139" t="s">
        <v>15</v>
      </c>
      <c r="F139" t="s">
        <v>14</v>
      </c>
      <c r="G139" t="s">
        <v>13</v>
      </c>
      <c r="H139" t="s">
        <v>12</v>
      </c>
      <c r="I139" t="s">
        <v>11</v>
      </c>
    </row>
    <row r="140" spans="1:9" x14ac:dyDescent="0.45">
      <c r="A140" t="s">
        <v>254</v>
      </c>
      <c r="B140" t="s">
        <v>44</v>
      </c>
      <c r="C140" t="s">
        <v>160</v>
      </c>
      <c r="D140" t="s">
        <v>3</v>
      </c>
      <c r="E140" t="s">
        <v>178</v>
      </c>
      <c r="F140" t="s">
        <v>1</v>
      </c>
      <c r="G140" t="s">
        <v>1</v>
      </c>
      <c r="H140" t="s">
        <v>0</v>
      </c>
    </row>
    <row r="141" spans="1:9" x14ac:dyDescent="0.45">
      <c r="A141" t="s">
        <v>1573</v>
      </c>
      <c r="B141" t="s">
        <v>48</v>
      </c>
      <c r="C141" t="s">
        <v>160</v>
      </c>
      <c r="D141" t="s">
        <v>3</v>
      </c>
      <c r="E141" t="s">
        <v>55</v>
      </c>
      <c r="F141" t="s">
        <v>0</v>
      </c>
      <c r="G141" t="s">
        <v>0</v>
      </c>
      <c r="H141" t="s">
        <v>0</v>
      </c>
    </row>
    <row r="142" spans="1:9" x14ac:dyDescent="0.45">
      <c r="A142" t="s">
        <v>224</v>
      </c>
      <c r="B142" t="s">
        <v>115</v>
      </c>
      <c r="C142" t="s">
        <v>34</v>
      </c>
      <c r="D142" t="s">
        <v>79</v>
      </c>
      <c r="E142" t="s">
        <v>223</v>
      </c>
      <c r="F142" t="s">
        <v>0</v>
      </c>
      <c r="G142" t="s">
        <v>1</v>
      </c>
      <c r="H142" t="s">
        <v>0</v>
      </c>
      <c r="I142" t="s">
        <v>1</v>
      </c>
    </row>
    <row r="143" spans="1:9" x14ac:dyDescent="0.45">
      <c r="A143" t="s">
        <v>19</v>
      </c>
      <c r="B143" t="s">
        <v>1490</v>
      </c>
      <c r="C143" t="s">
        <v>17</v>
      </c>
      <c r="D143" t="s">
        <v>16</v>
      </c>
      <c r="E143" t="s">
        <v>15</v>
      </c>
      <c r="F143" t="s">
        <v>14</v>
      </c>
      <c r="G143" t="s">
        <v>13</v>
      </c>
      <c r="H143" t="s">
        <v>12</v>
      </c>
      <c r="I143" t="s">
        <v>11</v>
      </c>
    </row>
    <row r="144" spans="1:9" x14ac:dyDescent="0.45">
      <c r="A144" t="s">
        <v>1572</v>
      </c>
      <c r="B144" t="s">
        <v>28</v>
      </c>
      <c r="C144" t="s">
        <v>4</v>
      </c>
      <c r="D144" t="s">
        <v>3</v>
      </c>
      <c r="E144" t="s">
        <v>114</v>
      </c>
      <c r="F144" t="s">
        <v>0</v>
      </c>
      <c r="G144" t="s">
        <v>0</v>
      </c>
      <c r="H144" t="s">
        <v>0</v>
      </c>
    </row>
    <row r="145" spans="1:9" x14ac:dyDescent="0.45">
      <c r="A145" t="s">
        <v>226</v>
      </c>
      <c r="B145" t="s">
        <v>36</v>
      </c>
      <c r="C145" t="s">
        <v>4</v>
      </c>
      <c r="D145" t="s">
        <v>40</v>
      </c>
      <c r="E145" t="s">
        <v>58</v>
      </c>
      <c r="F145" t="s">
        <v>1</v>
      </c>
      <c r="G145" t="s">
        <v>0</v>
      </c>
      <c r="H145" t="s">
        <v>1</v>
      </c>
    </row>
    <row r="146" spans="1:9" x14ac:dyDescent="0.45">
      <c r="A146" t="s">
        <v>239</v>
      </c>
      <c r="B146" t="s">
        <v>115</v>
      </c>
      <c r="C146" t="s">
        <v>148</v>
      </c>
      <c r="D146" t="s">
        <v>79</v>
      </c>
      <c r="E146" t="s">
        <v>114</v>
      </c>
      <c r="F146" t="s">
        <v>0</v>
      </c>
      <c r="G146" t="s">
        <v>1</v>
      </c>
      <c r="H146" t="s">
        <v>0</v>
      </c>
    </row>
    <row r="147" spans="1:9" x14ac:dyDescent="0.45">
      <c r="A147" t="s">
        <v>1571</v>
      </c>
      <c r="B147" t="s">
        <v>115</v>
      </c>
      <c r="C147" t="s">
        <v>61</v>
      </c>
      <c r="D147" t="s">
        <v>3</v>
      </c>
      <c r="E147" t="s">
        <v>114</v>
      </c>
      <c r="F147" t="s">
        <v>0</v>
      </c>
      <c r="G147" t="s">
        <v>1</v>
      </c>
      <c r="H147" t="s">
        <v>0</v>
      </c>
    </row>
    <row r="148" spans="1:9" x14ac:dyDescent="0.45">
      <c r="A148" t="s">
        <v>224</v>
      </c>
      <c r="B148" t="s">
        <v>229</v>
      </c>
      <c r="C148" t="s">
        <v>47</v>
      </c>
      <c r="D148" t="s">
        <v>112</v>
      </c>
      <c r="E148" t="s">
        <v>223</v>
      </c>
      <c r="F148" t="s">
        <v>0</v>
      </c>
      <c r="G148" t="s">
        <v>1</v>
      </c>
      <c r="H148" t="s">
        <v>0</v>
      </c>
      <c r="I148" t="s">
        <v>1</v>
      </c>
    </row>
    <row r="149" spans="1:9" x14ac:dyDescent="0.45">
      <c r="A149" t="s">
        <v>19</v>
      </c>
      <c r="B149" t="s">
        <v>1488</v>
      </c>
      <c r="C149" t="s">
        <v>17</v>
      </c>
      <c r="D149" t="s">
        <v>16</v>
      </c>
      <c r="E149" t="s">
        <v>15</v>
      </c>
      <c r="F149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295</v>
      </c>
      <c r="B150" t="s">
        <v>36</v>
      </c>
      <c r="C150" t="s">
        <v>47</v>
      </c>
      <c r="D150" t="s">
        <v>34</v>
      </c>
      <c r="E150" t="s">
        <v>155</v>
      </c>
      <c r="F150" t="s">
        <v>0</v>
      </c>
      <c r="G150" t="s">
        <v>0</v>
      </c>
      <c r="H150" t="s">
        <v>0</v>
      </c>
    </row>
    <row r="151" spans="1:9" x14ac:dyDescent="0.45">
      <c r="A151" t="s">
        <v>279</v>
      </c>
      <c r="B151" t="s">
        <v>36</v>
      </c>
      <c r="C151" t="s">
        <v>4</v>
      </c>
      <c r="D151" t="s">
        <v>3</v>
      </c>
      <c r="E151" t="s">
        <v>278</v>
      </c>
      <c r="F151" t="s">
        <v>1</v>
      </c>
      <c r="G151" t="s">
        <v>0</v>
      </c>
      <c r="H151" t="s">
        <v>1</v>
      </c>
    </row>
    <row r="152" spans="1:9" x14ac:dyDescent="0.45">
      <c r="A152" t="s">
        <v>277</v>
      </c>
      <c r="B152" t="s">
        <v>48</v>
      </c>
      <c r="C152" t="s">
        <v>4</v>
      </c>
      <c r="D152" t="s">
        <v>3</v>
      </c>
      <c r="E152" t="s">
        <v>185</v>
      </c>
      <c r="F152" t="s">
        <v>1</v>
      </c>
      <c r="G152" t="s">
        <v>0</v>
      </c>
      <c r="H152" t="s">
        <v>1</v>
      </c>
    </row>
    <row r="153" spans="1:9" x14ac:dyDescent="0.45">
      <c r="A153" t="s">
        <v>249</v>
      </c>
      <c r="B153" t="s">
        <v>21</v>
      </c>
      <c r="C153" t="s">
        <v>3</v>
      </c>
      <c r="D153" t="s">
        <v>34</v>
      </c>
      <c r="E153" t="s">
        <v>39</v>
      </c>
      <c r="F153" t="s">
        <v>0</v>
      </c>
      <c r="G153" t="s">
        <v>0</v>
      </c>
      <c r="H153" t="s">
        <v>0</v>
      </c>
    </row>
    <row r="154" spans="1:9" x14ac:dyDescent="0.45">
      <c r="A154" t="s">
        <v>224</v>
      </c>
      <c r="B154" t="s">
        <v>115</v>
      </c>
      <c r="C154" t="s">
        <v>79</v>
      </c>
      <c r="D154" t="s">
        <v>34</v>
      </c>
      <c r="E154" t="s">
        <v>223</v>
      </c>
      <c r="F154" t="s">
        <v>0</v>
      </c>
      <c r="G154" t="s">
        <v>1</v>
      </c>
      <c r="H154" t="s">
        <v>0</v>
      </c>
      <c r="I154" t="s">
        <v>1</v>
      </c>
    </row>
    <row r="155" spans="1:9" x14ac:dyDescent="0.45">
      <c r="A155" t="s">
        <v>19</v>
      </c>
      <c r="B155" t="s">
        <v>1486</v>
      </c>
      <c r="C155" t="s">
        <v>17</v>
      </c>
      <c r="D155" t="s">
        <v>16</v>
      </c>
      <c r="E155" t="s">
        <v>15</v>
      </c>
      <c r="F155" t="s">
        <v>14</v>
      </c>
      <c r="G155" t="s">
        <v>13</v>
      </c>
      <c r="H155" t="s">
        <v>12</v>
      </c>
      <c r="I155" t="s">
        <v>11</v>
      </c>
    </row>
    <row r="156" spans="1:9" x14ac:dyDescent="0.45">
      <c r="A156" t="s">
        <v>236</v>
      </c>
      <c r="B156" t="s">
        <v>21</v>
      </c>
      <c r="C156" t="s">
        <v>446</v>
      </c>
      <c r="D156" t="s">
        <v>3</v>
      </c>
      <c r="E156" t="s">
        <v>131</v>
      </c>
      <c r="F156" t="s">
        <v>0</v>
      </c>
      <c r="G156" t="s">
        <v>0</v>
      </c>
      <c r="H156" t="s">
        <v>0</v>
      </c>
    </row>
    <row r="157" spans="1:9" x14ac:dyDescent="0.45">
      <c r="A157" t="s">
        <v>281</v>
      </c>
      <c r="B157" t="s">
        <v>280</v>
      </c>
      <c r="C157" t="s">
        <v>47</v>
      </c>
      <c r="D157" t="s">
        <v>3</v>
      </c>
      <c r="E157" t="s">
        <v>68</v>
      </c>
      <c r="F157" t="s">
        <v>174</v>
      </c>
      <c r="G157" t="s">
        <v>174</v>
      </c>
      <c r="H157" t="s">
        <v>174</v>
      </c>
    </row>
    <row r="158" spans="1:9" x14ac:dyDescent="0.45">
      <c r="A158" t="s">
        <v>279</v>
      </c>
      <c r="B158" t="s">
        <v>36</v>
      </c>
      <c r="C158" t="s">
        <v>79</v>
      </c>
      <c r="D158" t="s">
        <v>3</v>
      </c>
      <c r="E158" t="s">
        <v>278</v>
      </c>
      <c r="F158" t="s">
        <v>1</v>
      </c>
      <c r="G158" t="s">
        <v>0</v>
      </c>
      <c r="H158" t="s">
        <v>1</v>
      </c>
    </row>
    <row r="159" spans="1:9" x14ac:dyDescent="0.45">
      <c r="A159" t="s">
        <v>277</v>
      </c>
      <c r="B159" t="s">
        <v>48</v>
      </c>
      <c r="C159" t="s">
        <v>79</v>
      </c>
      <c r="D159" t="s">
        <v>3</v>
      </c>
      <c r="E159" t="s">
        <v>185</v>
      </c>
      <c r="F159" t="s">
        <v>1</v>
      </c>
      <c r="G159" t="s">
        <v>0</v>
      </c>
      <c r="H159" t="s">
        <v>1</v>
      </c>
    </row>
    <row r="160" spans="1:9" x14ac:dyDescent="0.45">
      <c r="A160" t="s">
        <v>224</v>
      </c>
      <c r="B160" t="s">
        <v>229</v>
      </c>
      <c r="C160" t="s">
        <v>47</v>
      </c>
      <c r="D160" t="s">
        <v>67</v>
      </c>
      <c r="E160" t="s">
        <v>223</v>
      </c>
      <c r="F160" t="s">
        <v>0</v>
      </c>
      <c r="G160" t="s">
        <v>1</v>
      </c>
      <c r="H160" t="s">
        <v>0</v>
      </c>
      <c r="I160" t="s">
        <v>1</v>
      </c>
    </row>
    <row r="161" spans="1:9" x14ac:dyDescent="0.45">
      <c r="A161" t="s">
        <v>19</v>
      </c>
      <c r="B161" t="s">
        <v>1482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226</v>
      </c>
      <c r="B162" t="s">
        <v>36</v>
      </c>
      <c r="C162" t="s">
        <v>3</v>
      </c>
      <c r="D162" t="s">
        <v>34</v>
      </c>
      <c r="E162" t="s">
        <v>58</v>
      </c>
      <c r="F162" t="s">
        <v>1</v>
      </c>
      <c r="G162" t="s">
        <v>0</v>
      </c>
      <c r="H162" t="s">
        <v>1</v>
      </c>
    </row>
    <row r="163" spans="1:9" x14ac:dyDescent="0.45">
      <c r="A163" t="s">
        <v>239</v>
      </c>
      <c r="B163" t="s">
        <v>115</v>
      </c>
      <c r="C163" t="s">
        <v>47</v>
      </c>
      <c r="D163" t="s">
        <v>34</v>
      </c>
      <c r="E163" t="s">
        <v>114</v>
      </c>
      <c r="F163" t="s">
        <v>0</v>
      </c>
      <c r="G163" t="s">
        <v>1</v>
      </c>
      <c r="H163" t="s">
        <v>0</v>
      </c>
    </row>
    <row r="164" spans="1:9" x14ac:dyDescent="0.45">
      <c r="A164" t="s">
        <v>224</v>
      </c>
      <c r="B164" t="s">
        <v>115</v>
      </c>
      <c r="C164" t="s">
        <v>47</v>
      </c>
      <c r="D164" t="s">
        <v>34</v>
      </c>
      <c r="E164" t="s">
        <v>223</v>
      </c>
      <c r="F164" t="s">
        <v>0</v>
      </c>
      <c r="G164" t="s">
        <v>1</v>
      </c>
      <c r="H164" t="s">
        <v>0</v>
      </c>
      <c r="I164" t="s">
        <v>1</v>
      </c>
    </row>
    <row r="165" spans="1:9" x14ac:dyDescent="0.45">
      <c r="A165" t="s">
        <v>19</v>
      </c>
      <c r="B165" t="s">
        <v>1478</v>
      </c>
      <c r="C165" t="s">
        <v>17</v>
      </c>
      <c r="D165" t="s">
        <v>16</v>
      </c>
      <c r="E165" t="s">
        <v>15</v>
      </c>
      <c r="F165" t="s">
        <v>14</v>
      </c>
      <c r="G165" t="s">
        <v>13</v>
      </c>
      <c r="H165" t="s">
        <v>12</v>
      </c>
      <c r="I165" t="s">
        <v>11</v>
      </c>
    </row>
    <row r="166" spans="1:9" x14ac:dyDescent="0.45">
      <c r="A166" t="s">
        <v>276</v>
      </c>
      <c r="B166" t="s">
        <v>36</v>
      </c>
      <c r="C166" t="s">
        <v>4</v>
      </c>
      <c r="D166" t="s">
        <v>67</v>
      </c>
      <c r="E166" t="s">
        <v>39</v>
      </c>
      <c r="F166" t="s">
        <v>0</v>
      </c>
      <c r="G166" t="s">
        <v>0</v>
      </c>
      <c r="H166" t="s">
        <v>0</v>
      </c>
      <c r="I166" t="s">
        <v>1</v>
      </c>
    </row>
    <row r="167" spans="1:9" x14ac:dyDescent="0.45">
      <c r="A167" t="s">
        <v>232</v>
      </c>
      <c r="B167" t="s">
        <v>72</v>
      </c>
      <c r="C167" t="s">
        <v>61</v>
      </c>
      <c r="D167" t="s">
        <v>3</v>
      </c>
      <c r="E167" t="s">
        <v>138</v>
      </c>
      <c r="F167" t="s">
        <v>0</v>
      </c>
      <c r="G167" t="s">
        <v>0</v>
      </c>
      <c r="H167" t="s">
        <v>0</v>
      </c>
    </row>
    <row r="168" spans="1:9" x14ac:dyDescent="0.45">
      <c r="A168" t="s">
        <v>224</v>
      </c>
      <c r="B168" t="s">
        <v>229</v>
      </c>
      <c r="C168" t="s">
        <v>47</v>
      </c>
      <c r="D168" t="s">
        <v>35</v>
      </c>
      <c r="E168" t="s">
        <v>223</v>
      </c>
      <c r="F168" t="s">
        <v>0</v>
      </c>
      <c r="G168" t="s">
        <v>1</v>
      </c>
      <c r="H168" t="s">
        <v>0</v>
      </c>
      <c r="I168" t="s">
        <v>1</v>
      </c>
    </row>
    <row r="169" spans="1:9" x14ac:dyDescent="0.45">
      <c r="A169" t="s">
        <v>1570</v>
      </c>
      <c r="B169" t="s">
        <v>115</v>
      </c>
      <c r="C169" t="s">
        <v>40</v>
      </c>
      <c r="D169" t="s">
        <v>4</v>
      </c>
      <c r="E169" t="s">
        <v>26</v>
      </c>
      <c r="F169" t="s">
        <v>0</v>
      </c>
      <c r="G169" t="s">
        <v>0</v>
      </c>
      <c r="H169" t="s">
        <v>0</v>
      </c>
    </row>
    <row r="170" spans="1:9" x14ac:dyDescent="0.45">
      <c r="A170" t="s">
        <v>19</v>
      </c>
      <c r="B170" t="s">
        <v>1476</v>
      </c>
      <c r="C170" t="s">
        <v>17</v>
      </c>
      <c r="D170" t="s">
        <v>16</v>
      </c>
      <c r="E170" t="s">
        <v>15</v>
      </c>
      <c r="F170" t="s">
        <v>14</v>
      </c>
      <c r="G170" t="s">
        <v>13</v>
      </c>
      <c r="H170" t="s">
        <v>12</v>
      </c>
      <c r="I170" t="s">
        <v>11</v>
      </c>
    </row>
    <row r="171" spans="1:9" x14ac:dyDescent="0.45">
      <c r="A171" t="s">
        <v>224</v>
      </c>
      <c r="B171" t="s">
        <v>229</v>
      </c>
      <c r="C171" t="s">
        <v>47</v>
      </c>
      <c r="D171" t="s">
        <v>35</v>
      </c>
      <c r="E171" t="s">
        <v>223</v>
      </c>
      <c r="F171" t="s">
        <v>0</v>
      </c>
      <c r="G171" t="s">
        <v>1</v>
      </c>
      <c r="H171" t="s">
        <v>0</v>
      </c>
      <c r="I171" t="s">
        <v>1</v>
      </c>
    </row>
    <row r="172" spans="1:9" x14ac:dyDescent="0.45">
      <c r="A172" t="s">
        <v>19</v>
      </c>
      <c r="B172" t="s">
        <v>1472</v>
      </c>
      <c r="C172" t="s">
        <v>17</v>
      </c>
      <c r="D172" t="s">
        <v>16</v>
      </c>
      <c r="E172" t="s">
        <v>15</v>
      </c>
      <c r="F172" t="s">
        <v>14</v>
      </c>
      <c r="G172" t="s">
        <v>13</v>
      </c>
      <c r="H172" t="s">
        <v>12</v>
      </c>
      <c r="I172" t="s">
        <v>11</v>
      </c>
    </row>
    <row r="173" spans="1:9" x14ac:dyDescent="0.45">
      <c r="A173" t="s">
        <v>19</v>
      </c>
      <c r="B173" t="s">
        <v>1469</v>
      </c>
      <c r="C173" t="s">
        <v>17</v>
      </c>
      <c r="D173" t="s">
        <v>16</v>
      </c>
      <c r="E173" t="s">
        <v>15</v>
      </c>
      <c r="F173" t="s">
        <v>14</v>
      </c>
      <c r="G173" t="s">
        <v>13</v>
      </c>
      <c r="H173" t="s">
        <v>12</v>
      </c>
      <c r="I173" t="s">
        <v>11</v>
      </c>
    </row>
    <row r="174" spans="1:9" x14ac:dyDescent="0.45">
      <c r="A174" t="s">
        <v>224</v>
      </c>
      <c r="B174" t="s">
        <v>115</v>
      </c>
      <c r="C174" t="s">
        <v>3</v>
      </c>
      <c r="D174" t="s">
        <v>3</v>
      </c>
      <c r="E174" t="s">
        <v>223</v>
      </c>
      <c r="F174" t="s">
        <v>0</v>
      </c>
      <c r="G174" t="s">
        <v>1</v>
      </c>
      <c r="H174" t="s">
        <v>0</v>
      </c>
      <c r="I174" t="s">
        <v>1</v>
      </c>
    </row>
    <row r="175" spans="1:9" x14ac:dyDescent="0.45">
      <c r="A175" t="s">
        <v>19</v>
      </c>
      <c r="B175" t="s">
        <v>1467</v>
      </c>
      <c r="C175" t="s">
        <v>17</v>
      </c>
      <c r="D175" t="s">
        <v>16</v>
      </c>
      <c r="E175" t="s">
        <v>15</v>
      </c>
      <c r="F175" t="s">
        <v>14</v>
      </c>
      <c r="G175" t="s">
        <v>13</v>
      </c>
      <c r="H175" t="s">
        <v>12</v>
      </c>
      <c r="I175" t="s">
        <v>11</v>
      </c>
    </row>
    <row r="176" spans="1:9" x14ac:dyDescent="0.45">
      <c r="A176" t="s">
        <v>224</v>
      </c>
      <c r="B176" t="s">
        <v>115</v>
      </c>
      <c r="C176" t="s">
        <v>8</v>
      </c>
      <c r="D176" t="s">
        <v>4</v>
      </c>
      <c r="E176" t="s">
        <v>223</v>
      </c>
      <c r="F176" t="s">
        <v>0</v>
      </c>
      <c r="G176" t="s">
        <v>1</v>
      </c>
      <c r="H176" t="s">
        <v>0</v>
      </c>
      <c r="I176" t="s">
        <v>1</v>
      </c>
    </row>
    <row r="177" spans="1:9" x14ac:dyDescent="0.45">
      <c r="A177" t="s">
        <v>19</v>
      </c>
      <c r="B177" t="s">
        <v>1464</v>
      </c>
      <c r="C177" t="s">
        <v>17</v>
      </c>
      <c r="D177" t="s">
        <v>16</v>
      </c>
      <c r="E177" t="s">
        <v>15</v>
      </c>
      <c r="F177" t="s">
        <v>14</v>
      </c>
      <c r="G177" t="s">
        <v>13</v>
      </c>
      <c r="H177" t="s">
        <v>12</v>
      </c>
      <c r="I177" t="s">
        <v>11</v>
      </c>
    </row>
    <row r="178" spans="1:9" x14ac:dyDescent="0.45">
      <c r="A178" t="s">
        <v>1569</v>
      </c>
      <c r="B178" t="s">
        <v>28</v>
      </c>
      <c r="C178" t="s">
        <v>35</v>
      </c>
      <c r="D178" t="s">
        <v>4</v>
      </c>
      <c r="E178" t="s">
        <v>114</v>
      </c>
      <c r="F178" t="s">
        <v>0</v>
      </c>
      <c r="G178" t="s">
        <v>0</v>
      </c>
      <c r="H178" t="s">
        <v>0</v>
      </c>
    </row>
    <row r="179" spans="1:9" x14ac:dyDescent="0.45">
      <c r="A179" t="s">
        <v>226</v>
      </c>
      <c r="B179" t="s">
        <v>36</v>
      </c>
      <c r="C179" t="s">
        <v>40</v>
      </c>
      <c r="D179" t="s">
        <v>61</v>
      </c>
      <c r="E179" t="s">
        <v>58</v>
      </c>
      <c r="F179" t="s">
        <v>1</v>
      </c>
      <c r="G179" t="s">
        <v>0</v>
      </c>
      <c r="H179" t="s">
        <v>1</v>
      </c>
    </row>
    <row r="180" spans="1:9" x14ac:dyDescent="0.45">
      <c r="A180" t="s">
        <v>239</v>
      </c>
      <c r="B180" t="s">
        <v>115</v>
      </c>
      <c r="C180" t="s">
        <v>148</v>
      </c>
      <c r="D180" t="s">
        <v>43</v>
      </c>
      <c r="E180" t="s">
        <v>114</v>
      </c>
      <c r="F180" t="s">
        <v>0</v>
      </c>
      <c r="G180" t="s">
        <v>1</v>
      </c>
      <c r="H180" t="s">
        <v>0</v>
      </c>
    </row>
    <row r="181" spans="1:9" x14ac:dyDescent="0.45">
      <c r="A181" t="s">
        <v>224</v>
      </c>
      <c r="B181" t="s">
        <v>229</v>
      </c>
      <c r="C181" t="s">
        <v>47</v>
      </c>
      <c r="D181" t="s">
        <v>4</v>
      </c>
      <c r="E181" t="s">
        <v>223</v>
      </c>
      <c r="F181" t="s">
        <v>0</v>
      </c>
      <c r="G181" t="s">
        <v>1</v>
      </c>
      <c r="H181" t="s">
        <v>0</v>
      </c>
      <c r="I181" t="s">
        <v>1</v>
      </c>
    </row>
    <row r="182" spans="1:9" x14ac:dyDescent="0.45">
      <c r="A182" t="s">
        <v>19</v>
      </c>
      <c r="B182" t="s">
        <v>1463</v>
      </c>
      <c r="C182" t="s">
        <v>17</v>
      </c>
      <c r="D182" t="s">
        <v>16</v>
      </c>
      <c r="E182" t="s">
        <v>15</v>
      </c>
      <c r="F182" t="s">
        <v>14</v>
      </c>
      <c r="G182" t="s">
        <v>13</v>
      </c>
      <c r="H182" t="s">
        <v>12</v>
      </c>
      <c r="I182" t="s">
        <v>11</v>
      </c>
    </row>
    <row r="183" spans="1:9" x14ac:dyDescent="0.45">
      <c r="A183" t="s">
        <v>1568</v>
      </c>
      <c r="B183" t="s">
        <v>21</v>
      </c>
      <c r="C183" t="s">
        <v>67</v>
      </c>
      <c r="D183" t="s">
        <v>34</v>
      </c>
      <c r="E183" t="s">
        <v>188</v>
      </c>
      <c r="F183" t="s">
        <v>1</v>
      </c>
      <c r="G183" t="s">
        <v>0</v>
      </c>
      <c r="H183" t="s">
        <v>1</v>
      </c>
    </row>
    <row r="184" spans="1:9" x14ac:dyDescent="0.45">
      <c r="A184" t="s">
        <v>224</v>
      </c>
      <c r="B184" t="s">
        <v>115</v>
      </c>
      <c r="C184" t="s">
        <v>3</v>
      </c>
      <c r="D184" t="s">
        <v>56</v>
      </c>
      <c r="E184" t="s">
        <v>223</v>
      </c>
      <c r="F184" t="s">
        <v>0</v>
      </c>
      <c r="G184" t="s">
        <v>1</v>
      </c>
      <c r="H184" t="s">
        <v>0</v>
      </c>
      <c r="I184" t="s">
        <v>1</v>
      </c>
    </row>
    <row r="185" spans="1:9" x14ac:dyDescent="0.45">
      <c r="A185" t="s">
        <v>19</v>
      </c>
      <c r="B185" t="s">
        <v>1461</v>
      </c>
      <c r="C185" t="s">
        <v>17</v>
      </c>
      <c r="D185" t="s">
        <v>16</v>
      </c>
      <c r="E185" t="s">
        <v>15</v>
      </c>
      <c r="F185" t="s">
        <v>14</v>
      </c>
      <c r="G185" t="s">
        <v>13</v>
      </c>
      <c r="H185" t="s">
        <v>12</v>
      </c>
      <c r="I185" t="s">
        <v>11</v>
      </c>
    </row>
    <row r="186" spans="1:9" x14ac:dyDescent="0.45">
      <c r="A186" t="s">
        <v>224</v>
      </c>
      <c r="B186" t="s">
        <v>229</v>
      </c>
      <c r="C186" t="s">
        <v>47</v>
      </c>
      <c r="D186" t="s">
        <v>27</v>
      </c>
      <c r="E186" t="s">
        <v>223</v>
      </c>
      <c r="F186" t="s">
        <v>0</v>
      </c>
      <c r="G186" t="s">
        <v>1</v>
      </c>
      <c r="H186" t="s">
        <v>0</v>
      </c>
      <c r="I186" t="s">
        <v>1</v>
      </c>
    </row>
    <row r="187" spans="1:9" x14ac:dyDescent="0.45">
      <c r="A187" t="s">
        <v>19</v>
      </c>
      <c r="B187" t="s">
        <v>1459</v>
      </c>
      <c r="C187" t="s">
        <v>17</v>
      </c>
      <c r="D187" t="s">
        <v>16</v>
      </c>
      <c r="E187" t="s">
        <v>15</v>
      </c>
      <c r="F187" t="s">
        <v>14</v>
      </c>
      <c r="G187" t="s">
        <v>13</v>
      </c>
      <c r="H187" t="s">
        <v>12</v>
      </c>
      <c r="I187" t="s">
        <v>11</v>
      </c>
    </row>
    <row r="188" spans="1:9" x14ac:dyDescent="0.45">
      <c r="A188" t="s">
        <v>1567</v>
      </c>
      <c r="B188" t="s">
        <v>72</v>
      </c>
      <c r="C188" t="s">
        <v>148</v>
      </c>
      <c r="D188" t="s">
        <v>3</v>
      </c>
      <c r="E188" t="s">
        <v>366</v>
      </c>
      <c r="F188" t="s">
        <v>0</v>
      </c>
      <c r="G188" t="s">
        <v>0</v>
      </c>
      <c r="H188" t="s">
        <v>0</v>
      </c>
    </row>
    <row r="189" spans="1:9" x14ac:dyDescent="0.45">
      <c r="A189" t="s">
        <v>268</v>
      </c>
      <c r="B189" t="s">
        <v>115</v>
      </c>
      <c r="C189" t="s">
        <v>8</v>
      </c>
      <c r="D189" t="s">
        <v>34</v>
      </c>
      <c r="E189" t="s">
        <v>114</v>
      </c>
      <c r="F189" t="s">
        <v>0</v>
      </c>
      <c r="G189" t="s">
        <v>1</v>
      </c>
      <c r="H189" t="s">
        <v>0</v>
      </c>
    </row>
    <row r="190" spans="1:9" x14ac:dyDescent="0.45">
      <c r="A190" t="s">
        <v>281</v>
      </c>
      <c r="B190" t="s">
        <v>48</v>
      </c>
      <c r="C190" t="s">
        <v>8</v>
      </c>
      <c r="D190" t="s">
        <v>34</v>
      </c>
      <c r="E190" t="s">
        <v>68</v>
      </c>
      <c r="F190" t="s">
        <v>0</v>
      </c>
      <c r="G190" t="s">
        <v>0</v>
      </c>
      <c r="H190" t="s">
        <v>0</v>
      </c>
    </row>
    <row r="191" spans="1:9" x14ac:dyDescent="0.45">
      <c r="A191" t="s">
        <v>294</v>
      </c>
      <c r="B191" t="s">
        <v>89</v>
      </c>
      <c r="C191" t="s">
        <v>8</v>
      </c>
      <c r="D191" t="s">
        <v>34</v>
      </c>
      <c r="E191" t="s">
        <v>88</v>
      </c>
      <c r="F191" t="s">
        <v>0</v>
      </c>
      <c r="G191" t="s">
        <v>1</v>
      </c>
      <c r="H191" t="s">
        <v>0</v>
      </c>
    </row>
    <row r="192" spans="1:9" x14ac:dyDescent="0.45">
      <c r="A192" t="s">
        <v>224</v>
      </c>
      <c r="B192" t="s">
        <v>229</v>
      </c>
      <c r="C192" t="s">
        <v>47</v>
      </c>
      <c r="D192" t="s">
        <v>8</v>
      </c>
      <c r="E192" t="s">
        <v>223</v>
      </c>
      <c r="F192" t="s">
        <v>0</v>
      </c>
      <c r="G192" t="s">
        <v>1</v>
      </c>
      <c r="H192" t="s">
        <v>0</v>
      </c>
      <c r="I192" t="s">
        <v>1</v>
      </c>
    </row>
    <row r="193" spans="1:9" x14ac:dyDescent="0.45">
      <c r="A193" t="s">
        <v>19</v>
      </c>
      <c r="B193" t="s">
        <v>1456</v>
      </c>
      <c r="C193" t="s">
        <v>17</v>
      </c>
      <c r="D193" t="s">
        <v>16</v>
      </c>
      <c r="E193" t="s">
        <v>15</v>
      </c>
      <c r="F193" t="s">
        <v>14</v>
      </c>
      <c r="G193" t="s">
        <v>13</v>
      </c>
      <c r="H193" t="s">
        <v>12</v>
      </c>
      <c r="I193" t="s">
        <v>11</v>
      </c>
    </row>
    <row r="194" spans="1:9" x14ac:dyDescent="0.45">
      <c r="A194" t="s">
        <v>1566</v>
      </c>
      <c r="B194" t="s">
        <v>5</v>
      </c>
      <c r="C194" t="s">
        <v>170</v>
      </c>
      <c r="D194" t="s">
        <v>3</v>
      </c>
      <c r="E194" t="s">
        <v>88</v>
      </c>
      <c r="F194" t="s">
        <v>0</v>
      </c>
      <c r="G194" t="s">
        <v>0</v>
      </c>
      <c r="H194" t="s">
        <v>0</v>
      </c>
    </row>
    <row r="195" spans="1:9" x14ac:dyDescent="0.45">
      <c r="A195" t="s">
        <v>226</v>
      </c>
      <c r="B195" t="s">
        <v>300</v>
      </c>
      <c r="C195" t="s">
        <v>47</v>
      </c>
      <c r="D195" t="s">
        <v>79</v>
      </c>
      <c r="E195" t="s">
        <v>58</v>
      </c>
      <c r="F195" t="s">
        <v>174</v>
      </c>
      <c r="G195" t="s">
        <v>174</v>
      </c>
      <c r="H195" t="s">
        <v>174</v>
      </c>
    </row>
    <row r="196" spans="1:9" x14ac:dyDescent="0.45">
      <c r="A196" t="s">
        <v>224</v>
      </c>
      <c r="B196" t="s">
        <v>229</v>
      </c>
      <c r="C196" t="s">
        <v>47</v>
      </c>
      <c r="D196" t="s">
        <v>446</v>
      </c>
      <c r="E196" t="s">
        <v>223</v>
      </c>
      <c r="F196" t="s">
        <v>0</v>
      </c>
      <c r="G196" t="s">
        <v>1</v>
      </c>
      <c r="H196" t="s">
        <v>0</v>
      </c>
      <c r="I196" t="s">
        <v>1</v>
      </c>
    </row>
  </sheetData>
  <conditionalFormatting sqref="F1:I1048576">
    <cfRule type="cellIs" dxfId="137" priority="3" operator="equal">
      <formula>"Y"</formula>
    </cfRule>
    <cfRule type="cellIs" dxfId="136" priority="4" operator="equal">
      <formula>"N"</formula>
    </cfRule>
  </conditionalFormatting>
  <conditionalFormatting sqref="J1:J2">
    <cfRule type="cellIs" dxfId="135" priority="1" operator="equal">
      <formula>"Y"</formula>
    </cfRule>
    <cfRule type="cellIs" dxfId="134" priority="2" operator="equal">
      <formula>"N"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6"/>
  <sheetViews>
    <sheetView topLeftCell="A281" workbookViewId="0">
      <selection activeCell="A305" sqref="A305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135</v>
      </c>
    </row>
    <row r="2" spans="1:11" x14ac:dyDescent="0.45">
      <c r="A2" t="s">
        <v>1799</v>
      </c>
      <c r="B2" t="s">
        <v>48</v>
      </c>
      <c r="C2" t="s">
        <v>8</v>
      </c>
      <c r="D2" t="s">
        <v>3</v>
      </c>
      <c r="E2" t="s">
        <v>55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88</v>
      </c>
    </row>
    <row r="3" spans="1:11" x14ac:dyDescent="0.45">
      <c r="A3" t="s">
        <v>1798</v>
      </c>
      <c r="B3" t="s">
        <v>89</v>
      </c>
      <c r="C3" t="s">
        <v>92</v>
      </c>
      <c r="D3" t="s">
        <v>79</v>
      </c>
      <c r="E3" t="s">
        <v>91</v>
      </c>
      <c r="F3" t="s">
        <v>0</v>
      </c>
      <c r="G3" t="s">
        <v>0</v>
      </c>
      <c r="H3" t="s">
        <v>0</v>
      </c>
    </row>
    <row r="4" spans="1:11" x14ac:dyDescent="0.45">
      <c r="A4" t="s">
        <v>1797</v>
      </c>
      <c r="B4" t="s">
        <v>28</v>
      </c>
      <c r="C4" t="s">
        <v>47</v>
      </c>
      <c r="D4" t="s">
        <v>3</v>
      </c>
      <c r="E4" t="s">
        <v>338</v>
      </c>
      <c r="F4" t="s">
        <v>0</v>
      </c>
      <c r="G4" t="s">
        <v>0</v>
      </c>
      <c r="H4" t="s">
        <v>0</v>
      </c>
    </row>
    <row r="5" spans="1:11" x14ac:dyDescent="0.45">
      <c r="A5" t="s">
        <v>1796</v>
      </c>
      <c r="B5" t="s">
        <v>48</v>
      </c>
      <c r="C5" t="s">
        <v>47</v>
      </c>
      <c r="D5" t="s">
        <v>3</v>
      </c>
      <c r="E5" t="s">
        <v>138</v>
      </c>
      <c r="F5" t="s">
        <v>0</v>
      </c>
      <c r="G5" t="s">
        <v>0</v>
      </c>
      <c r="H5" t="s">
        <v>0</v>
      </c>
    </row>
    <row r="6" spans="1:11" x14ac:dyDescent="0.45">
      <c r="A6" t="s">
        <v>666</v>
      </c>
      <c r="B6" t="s">
        <v>21</v>
      </c>
      <c r="C6" t="s">
        <v>79</v>
      </c>
      <c r="D6" t="s">
        <v>34</v>
      </c>
      <c r="E6" t="s">
        <v>131</v>
      </c>
      <c r="F6" t="s">
        <v>0</v>
      </c>
      <c r="G6" t="s">
        <v>0</v>
      </c>
      <c r="H6" t="s">
        <v>0</v>
      </c>
    </row>
    <row r="7" spans="1:11" x14ac:dyDescent="0.45">
      <c r="A7" t="s">
        <v>452</v>
      </c>
      <c r="B7" t="s">
        <v>175</v>
      </c>
      <c r="C7" t="s">
        <v>47</v>
      </c>
      <c r="D7" t="s">
        <v>79</v>
      </c>
      <c r="E7" t="s">
        <v>114</v>
      </c>
      <c r="F7" t="s">
        <v>0</v>
      </c>
      <c r="G7" t="s">
        <v>0</v>
      </c>
      <c r="H7" t="s">
        <v>0</v>
      </c>
    </row>
    <row r="8" spans="1:11" x14ac:dyDescent="0.45">
      <c r="A8" t="s">
        <v>497</v>
      </c>
      <c r="B8" t="s">
        <v>175</v>
      </c>
      <c r="C8" t="s">
        <v>47</v>
      </c>
      <c r="D8" t="s">
        <v>79</v>
      </c>
      <c r="E8" t="s">
        <v>496</v>
      </c>
      <c r="F8" t="s">
        <v>0</v>
      </c>
      <c r="G8" t="s">
        <v>0</v>
      </c>
      <c r="H8" t="s">
        <v>0</v>
      </c>
    </row>
    <row r="9" spans="1:11" x14ac:dyDescent="0.45">
      <c r="A9" t="s">
        <v>373</v>
      </c>
      <c r="B9" t="s">
        <v>175</v>
      </c>
      <c r="C9" t="s">
        <v>47</v>
      </c>
      <c r="D9" t="s">
        <v>4</v>
      </c>
      <c r="E9" t="s">
        <v>58</v>
      </c>
      <c r="F9" t="s">
        <v>1</v>
      </c>
      <c r="G9" t="s">
        <v>0</v>
      </c>
      <c r="H9" t="s">
        <v>1</v>
      </c>
    </row>
    <row r="10" spans="1:11" x14ac:dyDescent="0.45">
      <c r="A10" t="s">
        <v>1795</v>
      </c>
      <c r="B10" t="s">
        <v>28</v>
      </c>
      <c r="C10" t="s">
        <v>47</v>
      </c>
      <c r="D10" t="s">
        <v>34</v>
      </c>
      <c r="E10" t="s">
        <v>53</v>
      </c>
      <c r="F10" t="s">
        <v>0</v>
      </c>
      <c r="G10" t="s">
        <v>0</v>
      </c>
      <c r="H10" t="s">
        <v>0</v>
      </c>
    </row>
    <row r="11" spans="1:11" x14ac:dyDescent="0.45">
      <c r="A11" t="s">
        <v>318</v>
      </c>
      <c r="B11" t="s">
        <v>48</v>
      </c>
      <c r="C11" t="s">
        <v>69</v>
      </c>
      <c r="D11" t="s">
        <v>4</v>
      </c>
      <c r="E11" t="s">
        <v>216</v>
      </c>
      <c r="F11" t="s">
        <v>0</v>
      </c>
      <c r="G11" t="s">
        <v>0</v>
      </c>
      <c r="H11" t="s">
        <v>0</v>
      </c>
      <c r="I11" t="s">
        <v>1</v>
      </c>
    </row>
    <row r="12" spans="1:11" x14ac:dyDescent="0.45">
      <c r="A12" t="s">
        <v>1794</v>
      </c>
      <c r="B12" t="s">
        <v>5</v>
      </c>
      <c r="C12" t="s">
        <v>61</v>
      </c>
      <c r="D12" t="s">
        <v>56</v>
      </c>
      <c r="E12" t="s">
        <v>88</v>
      </c>
      <c r="F12" t="s">
        <v>0</v>
      </c>
      <c r="G12" t="s">
        <v>0</v>
      </c>
      <c r="H12" t="s">
        <v>0</v>
      </c>
      <c r="I12" t="s">
        <v>1</v>
      </c>
    </row>
    <row r="13" spans="1:11" x14ac:dyDescent="0.45">
      <c r="A13" t="s">
        <v>1793</v>
      </c>
      <c r="B13" t="s">
        <v>72</v>
      </c>
      <c r="C13" t="s">
        <v>34</v>
      </c>
      <c r="D13" t="s">
        <v>3</v>
      </c>
      <c r="E13" t="s">
        <v>55</v>
      </c>
      <c r="F13" t="s">
        <v>0</v>
      </c>
      <c r="G13" t="s">
        <v>0</v>
      </c>
      <c r="H13" t="s">
        <v>0</v>
      </c>
    </row>
    <row r="14" spans="1:11" x14ac:dyDescent="0.45">
      <c r="A14" t="s">
        <v>315</v>
      </c>
      <c r="B14" t="s">
        <v>36</v>
      </c>
      <c r="C14" t="s">
        <v>61</v>
      </c>
      <c r="D14" t="s">
        <v>79</v>
      </c>
      <c r="E14" t="s">
        <v>20</v>
      </c>
      <c r="F14" t="s">
        <v>1</v>
      </c>
      <c r="G14" t="s">
        <v>0</v>
      </c>
      <c r="H14" t="s">
        <v>1</v>
      </c>
      <c r="I14" t="s">
        <v>1</v>
      </c>
    </row>
    <row r="15" spans="1:11" x14ac:dyDescent="0.45">
      <c r="A15" t="s">
        <v>522</v>
      </c>
      <c r="B15" t="s">
        <v>5</v>
      </c>
      <c r="C15" t="s">
        <v>4</v>
      </c>
      <c r="D15" t="s">
        <v>56</v>
      </c>
      <c r="E15" t="s">
        <v>88</v>
      </c>
      <c r="F15" t="s">
        <v>0</v>
      </c>
      <c r="G15" t="s">
        <v>0</v>
      </c>
      <c r="H15" t="s">
        <v>0</v>
      </c>
    </row>
    <row r="16" spans="1:11" x14ac:dyDescent="0.45">
      <c r="A16" t="s">
        <v>314</v>
      </c>
      <c r="B16" t="s">
        <v>189</v>
      </c>
      <c r="C16" t="s">
        <v>47</v>
      </c>
      <c r="D16" t="s">
        <v>56</v>
      </c>
      <c r="E16" t="s">
        <v>99</v>
      </c>
      <c r="F16" t="s">
        <v>0</v>
      </c>
      <c r="G16" t="s">
        <v>0</v>
      </c>
      <c r="H16" t="s">
        <v>0</v>
      </c>
      <c r="I16" t="s">
        <v>1</v>
      </c>
    </row>
    <row r="17" spans="1:9" x14ac:dyDescent="0.45">
      <c r="A17" t="s">
        <v>305</v>
      </c>
      <c r="B17" t="s">
        <v>72</v>
      </c>
      <c r="C17" t="s">
        <v>71</v>
      </c>
      <c r="D17" t="s">
        <v>3</v>
      </c>
      <c r="E17" t="s">
        <v>138</v>
      </c>
      <c r="F17" t="s">
        <v>0</v>
      </c>
      <c r="G17" t="s">
        <v>0</v>
      </c>
      <c r="H17" t="s">
        <v>0</v>
      </c>
    </row>
    <row r="18" spans="1:9" x14ac:dyDescent="0.45">
      <c r="A18" t="s">
        <v>19</v>
      </c>
      <c r="B18" t="s">
        <v>1559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</row>
    <row r="19" spans="1:9" x14ac:dyDescent="0.45">
      <c r="A19" t="s">
        <v>1792</v>
      </c>
      <c r="B19" t="s">
        <v>72</v>
      </c>
      <c r="C19" t="s">
        <v>100</v>
      </c>
      <c r="D19" t="s">
        <v>34</v>
      </c>
      <c r="E19" t="s">
        <v>185</v>
      </c>
      <c r="F19" t="s">
        <v>1</v>
      </c>
      <c r="G19" t="s">
        <v>0</v>
      </c>
      <c r="H19" t="s">
        <v>1</v>
      </c>
    </row>
    <row r="20" spans="1:9" x14ac:dyDescent="0.45">
      <c r="A20" t="s">
        <v>359</v>
      </c>
      <c r="B20" t="s">
        <v>89</v>
      </c>
      <c r="C20" t="s">
        <v>148</v>
      </c>
      <c r="D20" t="s">
        <v>112</v>
      </c>
      <c r="E20" t="s">
        <v>2</v>
      </c>
      <c r="F20" t="s">
        <v>0</v>
      </c>
      <c r="G20" t="s">
        <v>1</v>
      </c>
      <c r="H20" t="s">
        <v>0</v>
      </c>
      <c r="I20" t="s">
        <v>1</v>
      </c>
    </row>
    <row r="21" spans="1:9" x14ac:dyDescent="0.45">
      <c r="A21" t="s">
        <v>1791</v>
      </c>
      <c r="B21" t="s">
        <v>72</v>
      </c>
      <c r="C21" t="s">
        <v>100</v>
      </c>
      <c r="D21" t="s">
        <v>3</v>
      </c>
      <c r="E21" t="s">
        <v>107</v>
      </c>
      <c r="F21" t="s">
        <v>0</v>
      </c>
      <c r="G21" t="s">
        <v>0</v>
      </c>
      <c r="H21" t="s">
        <v>0</v>
      </c>
    </row>
    <row r="22" spans="1:9" x14ac:dyDescent="0.45">
      <c r="A22" t="s">
        <v>358</v>
      </c>
      <c r="B22" t="s">
        <v>36</v>
      </c>
      <c r="C22" t="s">
        <v>34</v>
      </c>
      <c r="D22" t="s">
        <v>100</v>
      </c>
      <c r="E22" t="s">
        <v>103</v>
      </c>
      <c r="F22" t="s">
        <v>0</v>
      </c>
      <c r="G22" t="s">
        <v>0</v>
      </c>
      <c r="H22" t="s">
        <v>0</v>
      </c>
      <c r="I22" t="s">
        <v>1</v>
      </c>
    </row>
    <row r="23" spans="1:9" x14ac:dyDescent="0.45">
      <c r="A23" t="s">
        <v>357</v>
      </c>
      <c r="B23" t="s">
        <v>28</v>
      </c>
      <c r="C23" t="s">
        <v>47</v>
      </c>
      <c r="D23" t="s">
        <v>3</v>
      </c>
      <c r="E23" t="s">
        <v>26</v>
      </c>
      <c r="F23" t="s">
        <v>0</v>
      </c>
      <c r="G23" t="s">
        <v>1</v>
      </c>
      <c r="H23" t="s">
        <v>0</v>
      </c>
      <c r="I23" t="s">
        <v>1</v>
      </c>
    </row>
    <row r="24" spans="1:9" x14ac:dyDescent="0.45">
      <c r="A24" t="s">
        <v>383</v>
      </c>
      <c r="B24" t="s">
        <v>31</v>
      </c>
      <c r="C24" t="s">
        <v>47</v>
      </c>
      <c r="D24" t="s">
        <v>34</v>
      </c>
      <c r="E24" t="s">
        <v>58</v>
      </c>
      <c r="F24" t="s">
        <v>1</v>
      </c>
      <c r="G24" t="s">
        <v>0</v>
      </c>
      <c r="H24" t="s">
        <v>1</v>
      </c>
    </row>
    <row r="25" spans="1:9" x14ac:dyDescent="0.45">
      <c r="A25" t="s">
        <v>1790</v>
      </c>
      <c r="B25" t="s">
        <v>28</v>
      </c>
      <c r="C25" t="s">
        <v>47</v>
      </c>
      <c r="D25" t="s">
        <v>34</v>
      </c>
      <c r="E25" t="s">
        <v>496</v>
      </c>
      <c r="F25" t="s">
        <v>0</v>
      </c>
      <c r="G25" t="s">
        <v>0</v>
      </c>
      <c r="H25" t="s">
        <v>0</v>
      </c>
    </row>
    <row r="26" spans="1:9" x14ac:dyDescent="0.45">
      <c r="A26" t="s">
        <v>1756</v>
      </c>
      <c r="B26" t="s">
        <v>5</v>
      </c>
      <c r="C26" t="s">
        <v>47</v>
      </c>
      <c r="D26" t="s">
        <v>34</v>
      </c>
      <c r="E26" t="s">
        <v>574</v>
      </c>
      <c r="F26" t="s">
        <v>0</v>
      </c>
      <c r="G26" t="s">
        <v>0</v>
      </c>
      <c r="H26" t="s">
        <v>0</v>
      </c>
    </row>
    <row r="27" spans="1:9" x14ac:dyDescent="0.45">
      <c r="A27" t="s">
        <v>460</v>
      </c>
      <c r="B27" t="s">
        <v>5</v>
      </c>
      <c r="C27" t="s">
        <v>3</v>
      </c>
      <c r="D27" t="s">
        <v>56</v>
      </c>
      <c r="E27" t="s">
        <v>88</v>
      </c>
      <c r="F27" t="s">
        <v>0</v>
      </c>
      <c r="G27" t="s">
        <v>0</v>
      </c>
      <c r="H27" t="s">
        <v>0</v>
      </c>
    </row>
    <row r="28" spans="1:9" x14ac:dyDescent="0.45">
      <c r="A28" t="s">
        <v>353</v>
      </c>
      <c r="B28" t="s">
        <v>36</v>
      </c>
      <c r="C28" t="s">
        <v>3</v>
      </c>
      <c r="D28" t="s">
        <v>67</v>
      </c>
      <c r="E28" t="s">
        <v>103</v>
      </c>
      <c r="F28" t="s">
        <v>0</v>
      </c>
      <c r="G28" t="s">
        <v>0</v>
      </c>
      <c r="H28" t="s">
        <v>0</v>
      </c>
      <c r="I28" t="s">
        <v>1</v>
      </c>
    </row>
    <row r="29" spans="1:9" x14ac:dyDescent="0.45">
      <c r="A29" t="s">
        <v>371</v>
      </c>
      <c r="B29" t="s">
        <v>36</v>
      </c>
      <c r="C29" t="s">
        <v>34</v>
      </c>
      <c r="D29" t="s">
        <v>4</v>
      </c>
      <c r="E29" t="s">
        <v>103</v>
      </c>
      <c r="F29" t="s">
        <v>0</v>
      </c>
      <c r="G29" t="s">
        <v>0</v>
      </c>
      <c r="H29" t="s">
        <v>0</v>
      </c>
      <c r="I29" t="s">
        <v>1</v>
      </c>
    </row>
    <row r="30" spans="1:9" x14ac:dyDescent="0.45">
      <c r="A30" t="s">
        <v>1789</v>
      </c>
      <c r="B30" t="s">
        <v>72</v>
      </c>
      <c r="C30" t="s">
        <v>34</v>
      </c>
      <c r="D30" t="s">
        <v>34</v>
      </c>
      <c r="E30" t="s">
        <v>178</v>
      </c>
      <c r="F30" t="s">
        <v>1</v>
      </c>
      <c r="G30" t="s">
        <v>0</v>
      </c>
      <c r="H30" t="s">
        <v>1</v>
      </c>
    </row>
    <row r="31" spans="1:9" x14ac:dyDescent="0.45">
      <c r="A31" t="s">
        <v>352</v>
      </c>
      <c r="B31" t="s">
        <v>21</v>
      </c>
      <c r="C31" t="s">
        <v>3</v>
      </c>
      <c r="D31" t="s">
        <v>3</v>
      </c>
      <c r="E31" t="s">
        <v>131</v>
      </c>
      <c r="F31" t="s">
        <v>0</v>
      </c>
      <c r="G31" t="s">
        <v>0</v>
      </c>
      <c r="H31" t="s">
        <v>0</v>
      </c>
      <c r="I31" t="s">
        <v>1</v>
      </c>
    </row>
    <row r="32" spans="1:9" x14ac:dyDescent="0.45">
      <c r="A32" t="s">
        <v>370</v>
      </c>
      <c r="B32" t="s">
        <v>44</v>
      </c>
      <c r="C32" t="s">
        <v>79</v>
      </c>
      <c r="D32" t="s">
        <v>79</v>
      </c>
      <c r="E32" t="s">
        <v>68</v>
      </c>
      <c r="F32" t="s">
        <v>0</v>
      </c>
      <c r="G32" t="s">
        <v>0</v>
      </c>
      <c r="H32" t="s">
        <v>0</v>
      </c>
      <c r="I32" t="s">
        <v>1</v>
      </c>
    </row>
    <row r="33" spans="1:9" x14ac:dyDescent="0.45">
      <c r="A33" t="s">
        <v>351</v>
      </c>
      <c r="B33" t="s">
        <v>31</v>
      </c>
      <c r="C33" t="s">
        <v>34</v>
      </c>
      <c r="D33" t="s">
        <v>148</v>
      </c>
      <c r="E33" t="s">
        <v>180</v>
      </c>
      <c r="F33" t="s">
        <v>0</v>
      </c>
      <c r="G33" t="s">
        <v>0</v>
      </c>
      <c r="H33" t="s">
        <v>0</v>
      </c>
      <c r="I33" t="s">
        <v>1</v>
      </c>
    </row>
    <row r="34" spans="1:9" x14ac:dyDescent="0.45">
      <c r="A34" t="s">
        <v>350</v>
      </c>
      <c r="B34" t="s">
        <v>89</v>
      </c>
      <c r="C34" t="s">
        <v>8</v>
      </c>
      <c r="D34" t="s">
        <v>3</v>
      </c>
      <c r="E34" t="s">
        <v>346</v>
      </c>
      <c r="F34" t="s">
        <v>0</v>
      </c>
      <c r="G34" t="s">
        <v>0</v>
      </c>
      <c r="H34" t="s">
        <v>0</v>
      </c>
      <c r="I34" t="s">
        <v>1</v>
      </c>
    </row>
    <row r="35" spans="1:9" x14ac:dyDescent="0.45">
      <c r="A35" t="s">
        <v>1788</v>
      </c>
      <c r="B35" t="s">
        <v>72</v>
      </c>
      <c r="C35" t="s">
        <v>82</v>
      </c>
      <c r="D35" t="s">
        <v>3</v>
      </c>
      <c r="E35" t="s">
        <v>138</v>
      </c>
      <c r="F35" t="s">
        <v>0</v>
      </c>
      <c r="G35" t="s">
        <v>0</v>
      </c>
      <c r="H35" t="s">
        <v>0</v>
      </c>
    </row>
    <row r="36" spans="1:9" x14ac:dyDescent="0.45">
      <c r="A36" t="s">
        <v>1787</v>
      </c>
      <c r="B36" t="s">
        <v>31</v>
      </c>
      <c r="C36" t="s">
        <v>112</v>
      </c>
      <c r="D36" t="s">
        <v>34</v>
      </c>
      <c r="E36" t="s">
        <v>58</v>
      </c>
      <c r="F36" t="s">
        <v>1</v>
      </c>
      <c r="G36" t="s">
        <v>0</v>
      </c>
      <c r="H36" t="s">
        <v>1</v>
      </c>
    </row>
    <row r="37" spans="1:9" x14ac:dyDescent="0.45">
      <c r="A37" t="s">
        <v>345</v>
      </c>
      <c r="B37" t="s">
        <v>44</v>
      </c>
      <c r="C37" t="s">
        <v>34</v>
      </c>
      <c r="D37" t="s">
        <v>34</v>
      </c>
      <c r="E37" t="s">
        <v>138</v>
      </c>
      <c r="F37" t="s">
        <v>0</v>
      </c>
      <c r="G37" t="s">
        <v>1</v>
      </c>
      <c r="H37" t="s">
        <v>0</v>
      </c>
      <c r="I37" t="s">
        <v>1</v>
      </c>
    </row>
    <row r="38" spans="1:9" x14ac:dyDescent="0.45">
      <c r="A38" t="s">
        <v>1786</v>
      </c>
      <c r="B38" t="s">
        <v>48</v>
      </c>
      <c r="C38" t="s">
        <v>112</v>
      </c>
      <c r="D38" t="s">
        <v>3</v>
      </c>
      <c r="E38" t="s">
        <v>107</v>
      </c>
      <c r="F38" t="s">
        <v>0</v>
      </c>
      <c r="G38" t="s">
        <v>0</v>
      </c>
      <c r="H38" t="s">
        <v>0</v>
      </c>
    </row>
    <row r="39" spans="1:9" x14ac:dyDescent="0.45">
      <c r="A39" t="s">
        <v>341</v>
      </c>
      <c r="B39" t="s">
        <v>44</v>
      </c>
      <c r="C39" t="s">
        <v>34</v>
      </c>
      <c r="D39" t="s">
        <v>92</v>
      </c>
      <c r="E39" t="s">
        <v>77</v>
      </c>
      <c r="F39" t="s">
        <v>0</v>
      </c>
      <c r="G39" t="s">
        <v>0</v>
      </c>
      <c r="H39" t="s">
        <v>0</v>
      </c>
      <c r="I39" t="s">
        <v>1</v>
      </c>
    </row>
    <row r="40" spans="1:9" x14ac:dyDescent="0.45">
      <c r="A40" t="s">
        <v>1785</v>
      </c>
      <c r="B40" t="s">
        <v>36</v>
      </c>
      <c r="C40" t="s">
        <v>8</v>
      </c>
      <c r="D40" t="s">
        <v>34</v>
      </c>
      <c r="E40" t="s">
        <v>99</v>
      </c>
      <c r="F40" t="s">
        <v>0</v>
      </c>
      <c r="G40" t="s">
        <v>0</v>
      </c>
      <c r="H40" t="s">
        <v>0</v>
      </c>
    </row>
    <row r="41" spans="1:9" x14ac:dyDescent="0.45">
      <c r="A41" t="s">
        <v>378</v>
      </c>
      <c r="B41" t="s">
        <v>28</v>
      </c>
      <c r="C41" t="s">
        <v>79</v>
      </c>
      <c r="D41" t="s">
        <v>100</v>
      </c>
      <c r="E41" t="s">
        <v>223</v>
      </c>
      <c r="F41" t="s">
        <v>0</v>
      </c>
      <c r="G41" t="s">
        <v>1</v>
      </c>
      <c r="H41" t="s">
        <v>0</v>
      </c>
    </row>
    <row r="42" spans="1:9" x14ac:dyDescent="0.45">
      <c r="A42" t="s">
        <v>580</v>
      </c>
      <c r="B42" t="s">
        <v>89</v>
      </c>
      <c r="C42" t="s">
        <v>61</v>
      </c>
      <c r="D42" t="s">
        <v>56</v>
      </c>
      <c r="E42" t="s">
        <v>81</v>
      </c>
      <c r="F42" t="s">
        <v>0</v>
      </c>
      <c r="G42" t="s">
        <v>0</v>
      </c>
      <c r="H42" t="s">
        <v>0</v>
      </c>
    </row>
    <row r="43" spans="1:9" x14ac:dyDescent="0.45">
      <c r="A43" t="s">
        <v>364</v>
      </c>
      <c r="B43" t="s">
        <v>28</v>
      </c>
      <c r="C43" t="s">
        <v>35</v>
      </c>
      <c r="D43" t="s">
        <v>56</v>
      </c>
      <c r="E43" t="s">
        <v>114</v>
      </c>
      <c r="F43" t="s">
        <v>0</v>
      </c>
      <c r="G43" t="s">
        <v>0</v>
      </c>
      <c r="H43" t="s">
        <v>0</v>
      </c>
    </row>
    <row r="44" spans="1:9" x14ac:dyDescent="0.45">
      <c r="A44" t="s">
        <v>337</v>
      </c>
      <c r="B44" t="s">
        <v>115</v>
      </c>
      <c r="C44" t="s">
        <v>34</v>
      </c>
      <c r="D44" t="s">
        <v>8</v>
      </c>
      <c r="E44" t="s">
        <v>53</v>
      </c>
      <c r="F44" t="s">
        <v>0</v>
      </c>
      <c r="G44" t="s">
        <v>0</v>
      </c>
      <c r="H44" t="s">
        <v>0</v>
      </c>
      <c r="I44" t="s">
        <v>1</v>
      </c>
    </row>
    <row r="45" spans="1:9" x14ac:dyDescent="0.45">
      <c r="A45" t="s">
        <v>336</v>
      </c>
      <c r="B45" t="s">
        <v>72</v>
      </c>
      <c r="C45" t="s">
        <v>126</v>
      </c>
      <c r="D45" t="s">
        <v>4</v>
      </c>
      <c r="E45" t="s">
        <v>55</v>
      </c>
      <c r="F45" t="s">
        <v>0</v>
      </c>
      <c r="G45" t="s">
        <v>0</v>
      </c>
      <c r="H45" t="s">
        <v>0</v>
      </c>
      <c r="I45" t="s">
        <v>1</v>
      </c>
    </row>
    <row r="46" spans="1:9" x14ac:dyDescent="0.45">
      <c r="A46" t="s">
        <v>335</v>
      </c>
      <c r="B46" t="s">
        <v>115</v>
      </c>
      <c r="C46" t="s">
        <v>126</v>
      </c>
      <c r="D46" t="s">
        <v>4</v>
      </c>
      <c r="E46" t="s">
        <v>223</v>
      </c>
      <c r="F46" t="s">
        <v>0</v>
      </c>
      <c r="G46" t="s">
        <v>1</v>
      </c>
      <c r="H46" t="s">
        <v>0</v>
      </c>
      <c r="I46" t="s">
        <v>1</v>
      </c>
    </row>
    <row r="47" spans="1:9" x14ac:dyDescent="0.45">
      <c r="A47" t="s">
        <v>1784</v>
      </c>
      <c r="B47" t="s">
        <v>21</v>
      </c>
      <c r="C47" t="s">
        <v>79</v>
      </c>
      <c r="D47" t="s">
        <v>3</v>
      </c>
      <c r="E47" t="s">
        <v>155</v>
      </c>
      <c r="F47" t="s">
        <v>0</v>
      </c>
      <c r="G47" t="s">
        <v>0</v>
      </c>
      <c r="H47" t="s">
        <v>0</v>
      </c>
    </row>
    <row r="48" spans="1:9" x14ac:dyDescent="0.45">
      <c r="A48" t="s">
        <v>19</v>
      </c>
      <c r="B48" t="s">
        <v>1558</v>
      </c>
      <c r="C48" t="s">
        <v>17</v>
      </c>
      <c r="D48" t="s">
        <v>16</v>
      </c>
      <c r="E48" t="s">
        <v>15</v>
      </c>
      <c r="F48" t="s">
        <v>14</v>
      </c>
      <c r="G48" t="s">
        <v>13</v>
      </c>
      <c r="H48" t="s">
        <v>12</v>
      </c>
      <c r="I48" t="s">
        <v>11</v>
      </c>
    </row>
    <row r="49" spans="1:9" x14ac:dyDescent="0.45">
      <c r="A49" t="s">
        <v>1641</v>
      </c>
      <c r="B49" t="s">
        <v>36</v>
      </c>
      <c r="C49" t="s">
        <v>8</v>
      </c>
      <c r="D49" t="s">
        <v>34</v>
      </c>
      <c r="E49" t="s">
        <v>103</v>
      </c>
      <c r="F49" t="s">
        <v>0</v>
      </c>
      <c r="G49" t="s">
        <v>0</v>
      </c>
      <c r="H49" t="s">
        <v>0</v>
      </c>
    </row>
    <row r="50" spans="1:9" x14ac:dyDescent="0.45">
      <c r="A50" t="s">
        <v>357</v>
      </c>
      <c r="B50" t="s">
        <v>28</v>
      </c>
      <c r="C50" t="s">
        <v>47</v>
      </c>
      <c r="D50" t="s">
        <v>34</v>
      </c>
      <c r="E50" t="s">
        <v>26</v>
      </c>
      <c r="F50" t="s">
        <v>0</v>
      </c>
      <c r="G50" t="s">
        <v>1</v>
      </c>
      <c r="H50" t="s">
        <v>0</v>
      </c>
      <c r="I50" t="s">
        <v>1</v>
      </c>
    </row>
    <row r="51" spans="1:9" x14ac:dyDescent="0.45">
      <c r="A51" t="s">
        <v>310</v>
      </c>
      <c r="B51" t="s">
        <v>44</v>
      </c>
      <c r="C51" t="s">
        <v>4</v>
      </c>
      <c r="D51" t="s">
        <v>3</v>
      </c>
      <c r="E51" t="s">
        <v>55</v>
      </c>
      <c r="F51" t="s">
        <v>0</v>
      </c>
      <c r="G51" t="s">
        <v>0</v>
      </c>
      <c r="H51" t="s">
        <v>0</v>
      </c>
    </row>
    <row r="52" spans="1:9" x14ac:dyDescent="0.45">
      <c r="A52" t="s">
        <v>513</v>
      </c>
      <c r="B52" t="s">
        <v>36</v>
      </c>
      <c r="C52" t="s">
        <v>3</v>
      </c>
      <c r="D52" t="s">
        <v>34</v>
      </c>
      <c r="E52" t="s">
        <v>188</v>
      </c>
      <c r="F52" t="s">
        <v>1</v>
      </c>
      <c r="G52" t="s">
        <v>0</v>
      </c>
      <c r="H52" t="s">
        <v>1</v>
      </c>
      <c r="I52" t="s">
        <v>1</v>
      </c>
    </row>
    <row r="53" spans="1:9" x14ac:dyDescent="0.45">
      <c r="A53" t="s">
        <v>555</v>
      </c>
      <c r="B53" t="s">
        <v>89</v>
      </c>
      <c r="C53" t="s">
        <v>34</v>
      </c>
      <c r="D53" t="s">
        <v>4</v>
      </c>
      <c r="E53" t="s">
        <v>91</v>
      </c>
      <c r="F53" t="s">
        <v>0</v>
      </c>
      <c r="G53" t="s">
        <v>0</v>
      </c>
      <c r="H53" t="s">
        <v>0</v>
      </c>
    </row>
    <row r="54" spans="1:9" x14ac:dyDescent="0.45">
      <c r="A54" t="s">
        <v>452</v>
      </c>
      <c r="B54" t="s">
        <v>28</v>
      </c>
      <c r="C54" t="s">
        <v>40</v>
      </c>
      <c r="D54" t="s">
        <v>79</v>
      </c>
      <c r="E54" t="s">
        <v>114</v>
      </c>
      <c r="F54" t="s">
        <v>0</v>
      </c>
      <c r="G54" t="s">
        <v>0</v>
      </c>
      <c r="H54" t="s">
        <v>0</v>
      </c>
    </row>
    <row r="55" spans="1:9" x14ac:dyDescent="0.45">
      <c r="A55" t="s">
        <v>497</v>
      </c>
      <c r="B55" t="s">
        <v>28</v>
      </c>
      <c r="C55" t="s">
        <v>43</v>
      </c>
      <c r="D55" t="s">
        <v>79</v>
      </c>
      <c r="E55" t="s">
        <v>496</v>
      </c>
      <c r="F55" t="s">
        <v>0</v>
      </c>
      <c r="G55" t="s">
        <v>0</v>
      </c>
      <c r="H55" t="s">
        <v>0</v>
      </c>
    </row>
    <row r="56" spans="1:9" x14ac:dyDescent="0.45">
      <c r="A56" t="s">
        <v>592</v>
      </c>
      <c r="B56" t="s">
        <v>31</v>
      </c>
      <c r="C56" t="s">
        <v>4</v>
      </c>
      <c r="D56" t="s">
        <v>79</v>
      </c>
      <c r="E56" t="s">
        <v>155</v>
      </c>
      <c r="F56" t="s">
        <v>0</v>
      </c>
      <c r="G56" t="s">
        <v>0</v>
      </c>
      <c r="H56" t="s">
        <v>0</v>
      </c>
    </row>
    <row r="57" spans="1:9" x14ac:dyDescent="0.45">
      <c r="A57" t="s">
        <v>371</v>
      </c>
      <c r="B57" t="s">
        <v>36</v>
      </c>
      <c r="C57" t="s">
        <v>34</v>
      </c>
      <c r="D57" t="s">
        <v>3</v>
      </c>
      <c r="E57" t="s">
        <v>103</v>
      </c>
      <c r="F57" t="s">
        <v>0</v>
      </c>
      <c r="G57" t="s">
        <v>0</v>
      </c>
      <c r="H57" t="s">
        <v>0</v>
      </c>
      <c r="I57" t="s">
        <v>1</v>
      </c>
    </row>
    <row r="58" spans="1:9" x14ac:dyDescent="0.45">
      <c r="A58" t="s">
        <v>505</v>
      </c>
      <c r="B58" t="s">
        <v>72</v>
      </c>
      <c r="C58" t="s">
        <v>47</v>
      </c>
      <c r="D58" t="s">
        <v>34</v>
      </c>
      <c r="E58" t="s">
        <v>107</v>
      </c>
      <c r="F58" t="s">
        <v>0</v>
      </c>
      <c r="G58" t="s">
        <v>0</v>
      </c>
      <c r="H58" t="s">
        <v>0</v>
      </c>
      <c r="I58" t="s">
        <v>1</v>
      </c>
    </row>
    <row r="59" spans="1:9" x14ac:dyDescent="0.45">
      <c r="A59" t="s">
        <v>318</v>
      </c>
      <c r="B59" t="s">
        <v>48</v>
      </c>
      <c r="C59" t="s">
        <v>4</v>
      </c>
      <c r="D59" t="s">
        <v>4</v>
      </c>
      <c r="E59" t="s">
        <v>216</v>
      </c>
      <c r="F59" t="s">
        <v>0</v>
      </c>
      <c r="G59" t="s">
        <v>0</v>
      </c>
      <c r="H59" t="s">
        <v>0</v>
      </c>
      <c r="I59" t="s">
        <v>1</v>
      </c>
    </row>
    <row r="60" spans="1:9" x14ac:dyDescent="0.45">
      <c r="A60" t="s">
        <v>370</v>
      </c>
      <c r="B60" t="s">
        <v>44</v>
      </c>
      <c r="C60" t="s">
        <v>40</v>
      </c>
      <c r="D60" t="s">
        <v>67</v>
      </c>
      <c r="E60" t="s">
        <v>68</v>
      </c>
      <c r="F60" t="s">
        <v>0</v>
      </c>
      <c r="G60" t="s">
        <v>0</v>
      </c>
      <c r="H60" t="s">
        <v>0</v>
      </c>
      <c r="I60" t="s">
        <v>1</v>
      </c>
    </row>
    <row r="61" spans="1:9" x14ac:dyDescent="0.45">
      <c r="A61" t="s">
        <v>1783</v>
      </c>
      <c r="B61" t="s">
        <v>89</v>
      </c>
      <c r="C61" t="s">
        <v>56</v>
      </c>
      <c r="D61" t="s">
        <v>34</v>
      </c>
      <c r="E61" t="s">
        <v>867</v>
      </c>
      <c r="F61" t="s">
        <v>0</v>
      </c>
      <c r="G61" t="s">
        <v>0</v>
      </c>
      <c r="H61" t="s">
        <v>0</v>
      </c>
    </row>
    <row r="62" spans="1:9" x14ac:dyDescent="0.45">
      <c r="A62" t="s">
        <v>1782</v>
      </c>
      <c r="B62" t="s">
        <v>48</v>
      </c>
      <c r="C62" t="s">
        <v>67</v>
      </c>
      <c r="D62" t="s">
        <v>34</v>
      </c>
      <c r="E62" t="s">
        <v>185</v>
      </c>
      <c r="F62" t="s">
        <v>1</v>
      </c>
      <c r="G62" t="s">
        <v>0</v>
      </c>
      <c r="H62" t="s">
        <v>1</v>
      </c>
    </row>
    <row r="63" spans="1:9" x14ac:dyDescent="0.45">
      <c r="A63" t="s">
        <v>345</v>
      </c>
      <c r="B63" t="s">
        <v>44</v>
      </c>
      <c r="C63" t="s">
        <v>3</v>
      </c>
      <c r="D63" t="s">
        <v>40</v>
      </c>
      <c r="E63" t="s">
        <v>138</v>
      </c>
      <c r="F63" t="s">
        <v>0</v>
      </c>
      <c r="G63" t="s">
        <v>1</v>
      </c>
      <c r="H63" t="s">
        <v>0</v>
      </c>
      <c r="I63" t="s">
        <v>1</v>
      </c>
    </row>
    <row r="64" spans="1:9" x14ac:dyDescent="0.45">
      <c r="A64" t="s">
        <v>1781</v>
      </c>
      <c r="B64" t="s">
        <v>72</v>
      </c>
      <c r="C64" t="s">
        <v>82</v>
      </c>
      <c r="D64" t="s">
        <v>3</v>
      </c>
      <c r="E64" t="s">
        <v>185</v>
      </c>
      <c r="F64" t="s">
        <v>1</v>
      </c>
      <c r="G64" t="s">
        <v>0</v>
      </c>
      <c r="H64" t="s">
        <v>1</v>
      </c>
    </row>
    <row r="65" spans="1:9" x14ac:dyDescent="0.45">
      <c r="A65" t="s">
        <v>341</v>
      </c>
      <c r="B65" t="s">
        <v>44</v>
      </c>
      <c r="C65" t="s">
        <v>119</v>
      </c>
      <c r="D65" t="s">
        <v>148</v>
      </c>
      <c r="E65" t="s">
        <v>77</v>
      </c>
      <c r="F65" t="s">
        <v>0</v>
      </c>
      <c r="G65" t="s">
        <v>0</v>
      </c>
      <c r="H65" t="s">
        <v>0</v>
      </c>
      <c r="I65" t="s">
        <v>1</v>
      </c>
    </row>
    <row r="66" spans="1:9" x14ac:dyDescent="0.45">
      <c r="A66" t="s">
        <v>315</v>
      </c>
      <c r="B66" t="s">
        <v>36</v>
      </c>
      <c r="C66" t="s">
        <v>3</v>
      </c>
      <c r="D66" t="s">
        <v>148</v>
      </c>
      <c r="E66" t="s">
        <v>20</v>
      </c>
      <c r="F66" t="s">
        <v>1</v>
      </c>
      <c r="G66" t="s">
        <v>0</v>
      </c>
      <c r="H66" t="s">
        <v>1</v>
      </c>
      <c r="I66" t="s">
        <v>1</v>
      </c>
    </row>
    <row r="67" spans="1:9" x14ac:dyDescent="0.45">
      <c r="A67" t="s">
        <v>339</v>
      </c>
      <c r="B67" t="s">
        <v>115</v>
      </c>
      <c r="C67" t="s">
        <v>56</v>
      </c>
      <c r="D67" t="s">
        <v>4</v>
      </c>
      <c r="E67" t="s">
        <v>338</v>
      </c>
      <c r="F67" t="s">
        <v>0</v>
      </c>
      <c r="G67" t="s">
        <v>0</v>
      </c>
      <c r="H67" t="s">
        <v>0</v>
      </c>
      <c r="I67" t="s">
        <v>1</v>
      </c>
    </row>
    <row r="68" spans="1:9" x14ac:dyDescent="0.45">
      <c r="A68" t="s">
        <v>337</v>
      </c>
      <c r="B68" t="s">
        <v>115</v>
      </c>
      <c r="C68" t="s">
        <v>34</v>
      </c>
      <c r="D68" t="s">
        <v>67</v>
      </c>
      <c r="E68" t="s">
        <v>53</v>
      </c>
      <c r="F68" t="s">
        <v>0</v>
      </c>
      <c r="G68" t="s">
        <v>0</v>
      </c>
      <c r="H68" t="s">
        <v>0</v>
      </c>
      <c r="I68" t="s">
        <v>1</v>
      </c>
    </row>
    <row r="69" spans="1:9" x14ac:dyDescent="0.45">
      <c r="A69" t="s">
        <v>1780</v>
      </c>
      <c r="B69" t="s">
        <v>48</v>
      </c>
      <c r="C69" t="s">
        <v>69</v>
      </c>
      <c r="D69" t="s">
        <v>3</v>
      </c>
      <c r="E69" t="s">
        <v>159</v>
      </c>
      <c r="F69" t="s">
        <v>0</v>
      </c>
      <c r="G69" t="s">
        <v>0</v>
      </c>
      <c r="H69" t="s">
        <v>0</v>
      </c>
    </row>
    <row r="70" spans="1:9" x14ac:dyDescent="0.45">
      <c r="A70" t="s">
        <v>1779</v>
      </c>
      <c r="B70" t="s">
        <v>48</v>
      </c>
      <c r="C70" t="s">
        <v>47</v>
      </c>
      <c r="D70" t="s">
        <v>34</v>
      </c>
      <c r="E70" t="s">
        <v>138</v>
      </c>
      <c r="F70" t="s">
        <v>0</v>
      </c>
      <c r="G70" t="s">
        <v>0</v>
      </c>
      <c r="H70" t="s">
        <v>0</v>
      </c>
    </row>
    <row r="71" spans="1:9" x14ac:dyDescent="0.45">
      <c r="A71" t="s">
        <v>19</v>
      </c>
      <c r="B71" t="s">
        <v>1557</v>
      </c>
      <c r="C71" t="s">
        <v>17</v>
      </c>
      <c r="D71" t="s">
        <v>16</v>
      </c>
      <c r="E71" t="s">
        <v>15</v>
      </c>
      <c r="F71" t="s">
        <v>14</v>
      </c>
      <c r="G71" t="s">
        <v>13</v>
      </c>
      <c r="H71" t="s">
        <v>12</v>
      </c>
      <c r="I71" t="s">
        <v>11</v>
      </c>
    </row>
    <row r="72" spans="1:9" x14ac:dyDescent="0.45">
      <c r="A72" t="s">
        <v>357</v>
      </c>
      <c r="B72" t="s">
        <v>175</v>
      </c>
      <c r="C72" t="s">
        <v>47</v>
      </c>
      <c r="D72" t="s">
        <v>430</v>
      </c>
      <c r="E72" t="s">
        <v>26</v>
      </c>
      <c r="F72" t="s">
        <v>0</v>
      </c>
      <c r="G72" t="s">
        <v>1</v>
      </c>
      <c r="H72" t="s">
        <v>0</v>
      </c>
      <c r="I72" t="s">
        <v>1</v>
      </c>
    </row>
    <row r="73" spans="1:9" x14ac:dyDescent="0.45">
      <c r="A73" t="s">
        <v>1778</v>
      </c>
      <c r="B73" t="s">
        <v>48</v>
      </c>
      <c r="C73" t="s">
        <v>160</v>
      </c>
      <c r="D73" t="s">
        <v>3</v>
      </c>
      <c r="E73" t="s">
        <v>107</v>
      </c>
      <c r="F73" t="s">
        <v>0</v>
      </c>
      <c r="G73" t="s">
        <v>0</v>
      </c>
      <c r="H73" t="s">
        <v>0</v>
      </c>
    </row>
    <row r="74" spans="1:9" x14ac:dyDescent="0.45">
      <c r="A74" t="s">
        <v>510</v>
      </c>
      <c r="B74" t="s">
        <v>89</v>
      </c>
      <c r="C74" t="s">
        <v>67</v>
      </c>
      <c r="D74" t="s">
        <v>56</v>
      </c>
      <c r="E74" t="s">
        <v>2</v>
      </c>
      <c r="F74" t="s">
        <v>0</v>
      </c>
      <c r="G74" t="s">
        <v>1</v>
      </c>
      <c r="H74" t="s">
        <v>0</v>
      </c>
    </row>
    <row r="75" spans="1:9" x14ac:dyDescent="0.45">
      <c r="A75" t="s">
        <v>509</v>
      </c>
      <c r="B75" t="s">
        <v>89</v>
      </c>
      <c r="C75" t="s">
        <v>67</v>
      </c>
      <c r="D75" t="s">
        <v>56</v>
      </c>
      <c r="E75" t="s">
        <v>7</v>
      </c>
      <c r="F75" t="s">
        <v>0</v>
      </c>
      <c r="G75" t="s">
        <v>0</v>
      </c>
      <c r="H75" t="s">
        <v>0</v>
      </c>
    </row>
    <row r="76" spans="1:9" x14ac:dyDescent="0.45">
      <c r="A76" t="s">
        <v>326</v>
      </c>
      <c r="B76" t="s">
        <v>89</v>
      </c>
      <c r="C76" t="s">
        <v>43</v>
      </c>
      <c r="D76" t="s">
        <v>56</v>
      </c>
      <c r="E76" t="s">
        <v>81</v>
      </c>
      <c r="F76" t="s">
        <v>0</v>
      </c>
      <c r="G76" t="s">
        <v>0</v>
      </c>
      <c r="H76" t="s">
        <v>0</v>
      </c>
    </row>
    <row r="77" spans="1:9" x14ac:dyDescent="0.45">
      <c r="A77" t="s">
        <v>427</v>
      </c>
      <c r="B77" t="s">
        <v>44</v>
      </c>
      <c r="C77" t="s">
        <v>35</v>
      </c>
      <c r="D77" t="s">
        <v>100</v>
      </c>
      <c r="E77" t="s">
        <v>185</v>
      </c>
      <c r="F77" t="s">
        <v>1</v>
      </c>
      <c r="G77" t="s">
        <v>0</v>
      </c>
      <c r="H77" t="s">
        <v>1</v>
      </c>
    </row>
    <row r="78" spans="1:9" x14ac:dyDescent="0.45">
      <c r="A78" t="s">
        <v>386</v>
      </c>
      <c r="B78" t="s">
        <v>5</v>
      </c>
      <c r="C78" t="s">
        <v>8</v>
      </c>
      <c r="D78" t="s">
        <v>56</v>
      </c>
      <c r="E78" t="s">
        <v>88</v>
      </c>
      <c r="F78" t="s">
        <v>0</v>
      </c>
      <c r="G78" t="s">
        <v>0</v>
      </c>
      <c r="H78" t="s">
        <v>0</v>
      </c>
    </row>
    <row r="79" spans="1:9" x14ac:dyDescent="0.45">
      <c r="A79" t="s">
        <v>309</v>
      </c>
      <c r="B79" t="s">
        <v>5</v>
      </c>
      <c r="C79" t="s">
        <v>4</v>
      </c>
      <c r="D79" t="s">
        <v>56</v>
      </c>
      <c r="E79" t="s">
        <v>88</v>
      </c>
      <c r="F79" t="s">
        <v>0</v>
      </c>
      <c r="G79" t="s">
        <v>0</v>
      </c>
      <c r="H79" t="s">
        <v>0</v>
      </c>
    </row>
    <row r="80" spans="1:9" x14ac:dyDescent="0.45">
      <c r="A80" t="s">
        <v>513</v>
      </c>
      <c r="B80" t="s">
        <v>36</v>
      </c>
      <c r="C80" t="s">
        <v>56</v>
      </c>
      <c r="D80" t="s">
        <v>67</v>
      </c>
      <c r="E80" t="s">
        <v>188</v>
      </c>
      <c r="F80" t="s">
        <v>1</v>
      </c>
      <c r="G80" t="s">
        <v>0</v>
      </c>
      <c r="H80" t="s">
        <v>1</v>
      </c>
      <c r="I80" t="s">
        <v>1</v>
      </c>
    </row>
    <row r="81" spans="1:9" x14ac:dyDescent="0.45">
      <c r="A81" t="s">
        <v>1414</v>
      </c>
      <c r="B81" t="s">
        <v>21</v>
      </c>
      <c r="C81" t="s">
        <v>43</v>
      </c>
      <c r="D81" t="s">
        <v>79</v>
      </c>
      <c r="E81" t="s">
        <v>103</v>
      </c>
      <c r="F81" t="s">
        <v>0</v>
      </c>
      <c r="G81" t="s">
        <v>0</v>
      </c>
      <c r="H81" t="s">
        <v>0</v>
      </c>
      <c r="I81" t="s">
        <v>1</v>
      </c>
    </row>
    <row r="82" spans="1:9" x14ac:dyDescent="0.45">
      <c r="A82" t="s">
        <v>1777</v>
      </c>
      <c r="B82" t="s">
        <v>28</v>
      </c>
      <c r="C82" t="s">
        <v>67</v>
      </c>
      <c r="D82" t="s">
        <v>56</v>
      </c>
      <c r="E82" t="s">
        <v>223</v>
      </c>
      <c r="F82" t="s">
        <v>0</v>
      </c>
      <c r="G82" t="s">
        <v>1</v>
      </c>
      <c r="H82" t="s">
        <v>0</v>
      </c>
    </row>
    <row r="83" spans="1:9" x14ac:dyDescent="0.45">
      <c r="A83" t="s">
        <v>1776</v>
      </c>
      <c r="B83" t="s">
        <v>89</v>
      </c>
      <c r="C83" t="s">
        <v>67</v>
      </c>
      <c r="D83" t="s">
        <v>56</v>
      </c>
      <c r="E83" t="s">
        <v>91</v>
      </c>
      <c r="F83" t="s">
        <v>0</v>
      </c>
      <c r="G83" t="s">
        <v>0</v>
      </c>
      <c r="H83" t="s">
        <v>0</v>
      </c>
    </row>
    <row r="84" spans="1:9" x14ac:dyDescent="0.45">
      <c r="A84" t="s">
        <v>384</v>
      </c>
      <c r="B84" t="s">
        <v>31</v>
      </c>
      <c r="C84" t="s">
        <v>67</v>
      </c>
      <c r="D84" t="s">
        <v>79</v>
      </c>
      <c r="E84" t="s">
        <v>58</v>
      </c>
      <c r="F84" t="s">
        <v>1</v>
      </c>
      <c r="G84" t="s">
        <v>0</v>
      </c>
      <c r="H84" t="s">
        <v>1</v>
      </c>
    </row>
    <row r="85" spans="1:9" x14ac:dyDescent="0.45">
      <c r="A85" t="s">
        <v>498</v>
      </c>
      <c r="B85" t="s">
        <v>44</v>
      </c>
      <c r="C85" t="s">
        <v>35</v>
      </c>
      <c r="D85" t="s">
        <v>92</v>
      </c>
      <c r="E85" t="s">
        <v>178</v>
      </c>
      <c r="F85" t="s">
        <v>1</v>
      </c>
      <c r="G85" t="s">
        <v>1</v>
      </c>
      <c r="H85" t="s">
        <v>0</v>
      </c>
    </row>
    <row r="86" spans="1:9" x14ac:dyDescent="0.45">
      <c r="A86" t="s">
        <v>511</v>
      </c>
      <c r="B86" t="s">
        <v>48</v>
      </c>
      <c r="C86" t="s">
        <v>639</v>
      </c>
      <c r="D86" t="s">
        <v>507</v>
      </c>
      <c r="E86" t="s">
        <v>42</v>
      </c>
      <c r="F86" t="s">
        <v>1</v>
      </c>
      <c r="G86" t="s">
        <v>0</v>
      </c>
      <c r="H86" t="s">
        <v>1</v>
      </c>
      <c r="I86" t="s">
        <v>1</v>
      </c>
    </row>
    <row r="87" spans="1:9" x14ac:dyDescent="0.45">
      <c r="A87" t="s">
        <v>371</v>
      </c>
      <c r="B87" t="s">
        <v>189</v>
      </c>
      <c r="C87" t="s">
        <v>47</v>
      </c>
      <c r="D87" t="s">
        <v>831</v>
      </c>
      <c r="E87" t="s">
        <v>103</v>
      </c>
      <c r="F87" t="s">
        <v>0</v>
      </c>
      <c r="G87" t="s">
        <v>0</v>
      </c>
      <c r="H87" t="s">
        <v>0</v>
      </c>
      <c r="I87" t="s">
        <v>1</v>
      </c>
    </row>
    <row r="88" spans="1:9" x14ac:dyDescent="0.45">
      <c r="A88" t="s">
        <v>505</v>
      </c>
      <c r="B88" t="s">
        <v>72</v>
      </c>
      <c r="C88" t="s">
        <v>34</v>
      </c>
      <c r="D88" t="s">
        <v>1775</v>
      </c>
      <c r="E88" t="s">
        <v>107</v>
      </c>
      <c r="F88" t="s">
        <v>0</v>
      </c>
      <c r="G88" t="s">
        <v>0</v>
      </c>
      <c r="H88" t="s">
        <v>0</v>
      </c>
      <c r="I88" t="s">
        <v>1</v>
      </c>
    </row>
    <row r="89" spans="1:9" x14ac:dyDescent="0.45">
      <c r="A89" t="s">
        <v>352</v>
      </c>
      <c r="B89" t="s">
        <v>21</v>
      </c>
      <c r="C89" t="s">
        <v>34</v>
      </c>
      <c r="D89" t="s">
        <v>865</v>
      </c>
      <c r="E89" t="s">
        <v>131</v>
      </c>
      <c r="F89" t="s">
        <v>0</v>
      </c>
      <c r="G89" t="s">
        <v>0</v>
      </c>
      <c r="H89" t="s">
        <v>0</v>
      </c>
      <c r="I89" t="s">
        <v>1</v>
      </c>
    </row>
    <row r="90" spans="1:9" x14ac:dyDescent="0.45">
      <c r="A90" t="s">
        <v>370</v>
      </c>
      <c r="B90" t="s">
        <v>229</v>
      </c>
      <c r="C90" t="s">
        <v>47</v>
      </c>
      <c r="D90" t="s">
        <v>61</v>
      </c>
      <c r="E90" t="s">
        <v>68</v>
      </c>
      <c r="F90" t="s">
        <v>0</v>
      </c>
      <c r="G90" t="s">
        <v>0</v>
      </c>
      <c r="H90" t="s">
        <v>0</v>
      </c>
      <c r="I90" t="s">
        <v>1</v>
      </c>
    </row>
    <row r="91" spans="1:9" x14ac:dyDescent="0.45">
      <c r="A91" t="s">
        <v>345</v>
      </c>
      <c r="B91" t="s">
        <v>229</v>
      </c>
      <c r="C91" t="s">
        <v>47</v>
      </c>
      <c r="D91" t="s">
        <v>96</v>
      </c>
      <c r="E91" t="s">
        <v>138</v>
      </c>
      <c r="F91" t="s">
        <v>0</v>
      </c>
      <c r="G91" t="s">
        <v>1</v>
      </c>
      <c r="H91" t="s">
        <v>0</v>
      </c>
      <c r="I91" t="s">
        <v>1</v>
      </c>
    </row>
    <row r="92" spans="1:9" x14ac:dyDescent="0.45">
      <c r="A92" t="s">
        <v>341</v>
      </c>
      <c r="B92" t="s">
        <v>229</v>
      </c>
      <c r="C92" t="s">
        <v>47</v>
      </c>
      <c r="D92" t="s">
        <v>1774</v>
      </c>
      <c r="E92" t="s">
        <v>77</v>
      </c>
      <c r="F92" t="s">
        <v>0</v>
      </c>
      <c r="G92" t="s">
        <v>0</v>
      </c>
      <c r="H92" t="s">
        <v>0</v>
      </c>
      <c r="I92" t="s">
        <v>1</v>
      </c>
    </row>
    <row r="93" spans="1:9" x14ac:dyDescent="0.45">
      <c r="A93" t="s">
        <v>580</v>
      </c>
      <c r="B93" t="s">
        <v>89</v>
      </c>
      <c r="C93" t="s">
        <v>40</v>
      </c>
      <c r="D93" t="s">
        <v>56</v>
      </c>
      <c r="E93" t="s">
        <v>81</v>
      </c>
      <c r="F93" t="s">
        <v>0</v>
      </c>
      <c r="G93" t="s">
        <v>0</v>
      </c>
      <c r="H93" t="s">
        <v>0</v>
      </c>
    </row>
    <row r="94" spans="1:9" x14ac:dyDescent="0.45">
      <c r="A94" t="s">
        <v>364</v>
      </c>
      <c r="B94" t="s">
        <v>28</v>
      </c>
      <c r="C94" t="s">
        <v>40</v>
      </c>
      <c r="D94" t="s">
        <v>56</v>
      </c>
      <c r="E94" t="s">
        <v>114</v>
      </c>
      <c r="F94" t="s">
        <v>0</v>
      </c>
      <c r="G94" t="s">
        <v>0</v>
      </c>
      <c r="H94" t="s">
        <v>0</v>
      </c>
    </row>
    <row r="95" spans="1:9" x14ac:dyDescent="0.45">
      <c r="A95" t="s">
        <v>339</v>
      </c>
      <c r="B95" t="s">
        <v>229</v>
      </c>
      <c r="C95" t="s">
        <v>47</v>
      </c>
      <c r="D95" t="s">
        <v>257</v>
      </c>
      <c r="E95" t="s">
        <v>338</v>
      </c>
      <c r="F95" t="s">
        <v>0</v>
      </c>
      <c r="G95" t="s">
        <v>0</v>
      </c>
      <c r="H95" t="s">
        <v>0</v>
      </c>
      <c r="I95" t="s">
        <v>1</v>
      </c>
    </row>
    <row r="96" spans="1:9" x14ac:dyDescent="0.45">
      <c r="A96" t="s">
        <v>337</v>
      </c>
      <c r="B96" t="s">
        <v>229</v>
      </c>
      <c r="C96" t="s">
        <v>47</v>
      </c>
      <c r="D96" t="s">
        <v>260</v>
      </c>
      <c r="E96" t="s">
        <v>53</v>
      </c>
      <c r="F96" t="s">
        <v>0</v>
      </c>
      <c r="G96" t="s">
        <v>0</v>
      </c>
      <c r="H96" t="s">
        <v>0</v>
      </c>
      <c r="I96" t="s">
        <v>1</v>
      </c>
    </row>
    <row r="97" spans="1:9" x14ac:dyDescent="0.45">
      <c r="A97" t="s">
        <v>363</v>
      </c>
      <c r="B97" t="s">
        <v>5</v>
      </c>
      <c r="C97" t="s">
        <v>199</v>
      </c>
      <c r="D97" t="s">
        <v>59</v>
      </c>
      <c r="E97" t="s">
        <v>88</v>
      </c>
      <c r="F97" t="s">
        <v>0</v>
      </c>
      <c r="G97" t="s">
        <v>0</v>
      </c>
      <c r="H97" t="s">
        <v>0</v>
      </c>
    </row>
    <row r="98" spans="1:9" x14ac:dyDescent="0.45">
      <c r="A98" t="s">
        <v>19</v>
      </c>
      <c r="B98" t="s">
        <v>1556</v>
      </c>
      <c r="C98" t="s">
        <v>17</v>
      </c>
      <c r="D98" t="s">
        <v>16</v>
      </c>
      <c r="E98" t="s">
        <v>15</v>
      </c>
      <c r="F98" t="s">
        <v>14</v>
      </c>
      <c r="G98" t="s">
        <v>13</v>
      </c>
      <c r="H98" t="s">
        <v>12</v>
      </c>
      <c r="I98" t="s">
        <v>11</v>
      </c>
    </row>
    <row r="99" spans="1:9" x14ac:dyDescent="0.45">
      <c r="A99" t="s">
        <v>1773</v>
      </c>
      <c r="B99" t="s">
        <v>72</v>
      </c>
      <c r="C99" t="s">
        <v>148</v>
      </c>
      <c r="D99" t="s">
        <v>34</v>
      </c>
      <c r="E99" t="s">
        <v>68</v>
      </c>
      <c r="F99" t="s">
        <v>0</v>
      </c>
      <c r="G99" t="s">
        <v>0</v>
      </c>
      <c r="H99" t="s">
        <v>0</v>
      </c>
    </row>
    <row r="100" spans="1:9" x14ac:dyDescent="0.45">
      <c r="A100" t="s">
        <v>1772</v>
      </c>
      <c r="B100" t="s">
        <v>342</v>
      </c>
      <c r="C100" t="s">
        <v>47</v>
      </c>
      <c r="D100" t="s">
        <v>79</v>
      </c>
      <c r="E100" t="s">
        <v>55</v>
      </c>
      <c r="F100" t="s">
        <v>0</v>
      </c>
      <c r="G100" t="s">
        <v>0</v>
      </c>
      <c r="H100" t="s">
        <v>0</v>
      </c>
    </row>
    <row r="101" spans="1:9" x14ac:dyDescent="0.45">
      <c r="A101" t="s">
        <v>1771</v>
      </c>
      <c r="B101" t="s">
        <v>31</v>
      </c>
      <c r="C101" t="s">
        <v>56</v>
      </c>
      <c r="D101" t="s">
        <v>34</v>
      </c>
      <c r="E101" t="s">
        <v>99</v>
      </c>
      <c r="F101" t="s">
        <v>0</v>
      </c>
      <c r="G101" t="s">
        <v>1</v>
      </c>
      <c r="H101" t="s">
        <v>0</v>
      </c>
    </row>
    <row r="102" spans="1:9" x14ac:dyDescent="0.45">
      <c r="A102" t="s">
        <v>1770</v>
      </c>
      <c r="B102" t="s">
        <v>28</v>
      </c>
      <c r="C102" t="s">
        <v>112</v>
      </c>
      <c r="D102" t="s">
        <v>79</v>
      </c>
      <c r="E102" t="s">
        <v>496</v>
      </c>
      <c r="F102" t="s">
        <v>0</v>
      </c>
      <c r="G102" t="s">
        <v>0</v>
      </c>
      <c r="H102" t="s">
        <v>0</v>
      </c>
    </row>
    <row r="103" spans="1:9" x14ac:dyDescent="0.45">
      <c r="A103" t="s">
        <v>1769</v>
      </c>
      <c r="B103" t="s">
        <v>72</v>
      </c>
      <c r="C103" t="s">
        <v>79</v>
      </c>
      <c r="D103" t="s">
        <v>79</v>
      </c>
      <c r="E103" t="s">
        <v>159</v>
      </c>
      <c r="F103" t="s">
        <v>0</v>
      </c>
      <c r="G103" t="s">
        <v>0</v>
      </c>
      <c r="H103" t="s">
        <v>0</v>
      </c>
    </row>
    <row r="104" spans="1:9" x14ac:dyDescent="0.45">
      <c r="A104" t="s">
        <v>1768</v>
      </c>
      <c r="B104" t="s">
        <v>44</v>
      </c>
      <c r="C104" t="s">
        <v>119</v>
      </c>
      <c r="D104" t="s">
        <v>4</v>
      </c>
      <c r="E104" t="s">
        <v>55</v>
      </c>
      <c r="F104" t="s">
        <v>0</v>
      </c>
      <c r="G104" t="s">
        <v>0</v>
      </c>
      <c r="H104" t="s">
        <v>0</v>
      </c>
    </row>
    <row r="105" spans="1:9" x14ac:dyDescent="0.45">
      <c r="A105" t="s">
        <v>1767</v>
      </c>
      <c r="B105" t="s">
        <v>44</v>
      </c>
      <c r="C105" t="s">
        <v>35</v>
      </c>
      <c r="D105" t="s">
        <v>3</v>
      </c>
      <c r="E105" t="s">
        <v>178</v>
      </c>
      <c r="F105" t="s">
        <v>1</v>
      </c>
      <c r="G105" t="s">
        <v>1</v>
      </c>
      <c r="H105" t="s">
        <v>0</v>
      </c>
    </row>
    <row r="106" spans="1:9" x14ac:dyDescent="0.45">
      <c r="A106" t="s">
        <v>19</v>
      </c>
      <c r="B106" t="s">
        <v>1552</v>
      </c>
      <c r="C106" t="s">
        <v>17</v>
      </c>
      <c r="D106" t="s">
        <v>16</v>
      </c>
      <c r="E106" t="s">
        <v>15</v>
      </c>
      <c r="F106" t="s">
        <v>14</v>
      </c>
      <c r="G106" t="s">
        <v>13</v>
      </c>
      <c r="H106" t="s">
        <v>12</v>
      </c>
      <c r="I106" t="s">
        <v>11</v>
      </c>
    </row>
    <row r="107" spans="1:9" x14ac:dyDescent="0.45">
      <c r="A107" t="s">
        <v>1766</v>
      </c>
      <c r="B107" t="s">
        <v>9</v>
      </c>
      <c r="C107" t="s">
        <v>47</v>
      </c>
      <c r="D107" t="s">
        <v>3</v>
      </c>
      <c r="E107" t="s">
        <v>7</v>
      </c>
      <c r="F107" t="s">
        <v>0</v>
      </c>
      <c r="G107" t="s">
        <v>0</v>
      </c>
      <c r="H107" t="s">
        <v>0</v>
      </c>
    </row>
    <row r="108" spans="1:9" x14ac:dyDescent="0.45">
      <c r="A108" t="s">
        <v>310</v>
      </c>
      <c r="B108" t="s">
        <v>44</v>
      </c>
      <c r="C108" t="s">
        <v>92</v>
      </c>
      <c r="D108" t="s">
        <v>56</v>
      </c>
      <c r="E108" t="s">
        <v>55</v>
      </c>
      <c r="F108" t="s">
        <v>0</v>
      </c>
      <c r="G108" t="s">
        <v>0</v>
      </c>
      <c r="H108" t="s">
        <v>0</v>
      </c>
    </row>
    <row r="109" spans="1:9" x14ac:dyDescent="0.45">
      <c r="A109" t="s">
        <v>452</v>
      </c>
      <c r="B109" t="s">
        <v>175</v>
      </c>
      <c r="C109" t="s">
        <v>47</v>
      </c>
      <c r="D109" t="s">
        <v>79</v>
      </c>
      <c r="E109" t="s">
        <v>114</v>
      </c>
      <c r="F109" t="s">
        <v>0</v>
      </c>
      <c r="G109" t="s">
        <v>0</v>
      </c>
      <c r="H109" t="s">
        <v>0</v>
      </c>
    </row>
    <row r="110" spans="1:9" x14ac:dyDescent="0.45">
      <c r="A110" t="s">
        <v>1765</v>
      </c>
      <c r="B110" t="s">
        <v>28</v>
      </c>
      <c r="C110" t="s">
        <v>47</v>
      </c>
      <c r="D110" t="s">
        <v>34</v>
      </c>
      <c r="E110" t="s">
        <v>53</v>
      </c>
      <c r="F110" t="s">
        <v>0</v>
      </c>
      <c r="G110" t="s">
        <v>0</v>
      </c>
      <c r="H110" t="s">
        <v>0</v>
      </c>
    </row>
    <row r="111" spans="1:9" x14ac:dyDescent="0.45">
      <c r="A111" t="s">
        <v>540</v>
      </c>
      <c r="B111" t="s">
        <v>72</v>
      </c>
      <c r="C111" t="s">
        <v>148</v>
      </c>
      <c r="D111" t="s">
        <v>34</v>
      </c>
      <c r="E111" t="s">
        <v>178</v>
      </c>
      <c r="F111" t="s">
        <v>1</v>
      </c>
      <c r="G111" t="s">
        <v>0</v>
      </c>
      <c r="H111" t="s">
        <v>1</v>
      </c>
    </row>
    <row r="112" spans="1:9" x14ac:dyDescent="0.45">
      <c r="A112" t="s">
        <v>436</v>
      </c>
      <c r="B112" t="s">
        <v>189</v>
      </c>
      <c r="C112" t="s">
        <v>47</v>
      </c>
      <c r="D112" t="s">
        <v>148</v>
      </c>
      <c r="E112" t="s">
        <v>99</v>
      </c>
      <c r="F112" t="s">
        <v>0</v>
      </c>
      <c r="G112" t="s">
        <v>0</v>
      </c>
      <c r="H112" t="s">
        <v>0</v>
      </c>
      <c r="I112" t="s">
        <v>1</v>
      </c>
    </row>
    <row r="113" spans="1:9" x14ac:dyDescent="0.45">
      <c r="A113" t="s">
        <v>580</v>
      </c>
      <c r="B113" t="s">
        <v>89</v>
      </c>
      <c r="C113" t="s">
        <v>43</v>
      </c>
      <c r="D113" t="s">
        <v>56</v>
      </c>
      <c r="E113" t="s">
        <v>81</v>
      </c>
      <c r="F113" t="s">
        <v>0</v>
      </c>
      <c r="G113" t="s">
        <v>0</v>
      </c>
      <c r="H113" t="s">
        <v>0</v>
      </c>
    </row>
    <row r="114" spans="1:9" x14ac:dyDescent="0.45">
      <c r="A114" t="s">
        <v>628</v>
      </c>
      <c r="B114" t="s">
        <v>31</v>
      </c>
      <c r="C114" t="s">
        <v>67</v>
      </c>
      <c r="D114" t="s">
        <v>56</v>
      </c>
      <c r="E114" t="s">
        <v>58</v>
      </c>
      <c r="F114" t="s">
        <v>1</v>
      </c>
      <c r="G114" t="s">
        <v>0</v>
      </c>
      <c r="H114" t="s">
        <v>1</v>
      </c>
    </row>
    <row r="115" spans="1:9" x14ac:dyDescent="0.45">
      <c r="A115" t="s">
        <v>656</v>
      </c>
      <c r="B115" t="s">
        <v>48</v>
      </c>
      <c r="C115" t="s">
        <v>160</v>
      </c>
      <c r="D115" t="s">
        <v>79</v>
      </c>
      <c r="E115" t="s">
        <v>178</v>
      </c>
      <c r="F115" t="s">
        <v>1</v>
      </c>
      <c r="G115" t="s">
        <v>0</v>
      </c>
      <c r="H115" t="s">
        <v>1</v>
      </c>
      <c r="I115" t="s">
        <v>1</v>
      </c>
    </row>
    <row r="116" spans="1:9" x14ac:dyDescent="0.45">
      <c r="A116" t="s">
        <v>1642</v>
      </c>
      <c r="B116" t="s">
        <v>48</v>
      </c>
      <c r="C116" t="s">
        <v>61</v>
      </c>
      <c r="D116" t="s">
        <v>3</v>
      </c>
      <c r="E116" t="s">
        <v>185</v>
      </c>
      <c r="F116" t="s">
        <v>1</v>
      </c>
      <c r="G116" t="s">
        <v>0</v>
      </c>
      <c r="H116" t="s">
        <v>1</v>
      </c>
    </row>
    <row r="117" spans="1:9" x14ac:dyDescent="0.45">
      <c r="A117" t="s">
        <v>19</v>
      </c>
      <c r="B117" t="s">
        <v>1549</v>
      </c>
      <c r="C117" t="s">
        <v>17</v>
      </c>
      <c r="D117" t="s">
        <v>16</v>
      </c>
      <c r="E117" t="s">
        <v>15</v>
      </c>
      <c r="F117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359</v>
      </c>
      <c r="B118" t="s">
        <v>89</v>
      </c>
      <c r="C118" t="s">
        <v>8</v>
      </c>
      <c r="D118" t="s">
        <v>4</v>
      </c>
      <c r="E118" t="s">
        <v>2</v>
      </c>
      <c r="F118" t="s">
        <v>0</v>
      </c>
      <c r="G118" t="s">
        <v>1</v>
      </c>
      <c r="H118" t="s">
        <v>0</v>
      </c>
      <c r="I118" t="s">
        <v>1</v>
      </c>
    </row>
    <row r="119" spans="1:9" x14ac:dyDescent="0.45">
      <c r="A119" t="s">
        <v>1764</v>
      </c>
      <c r="B119" t="s">
        <v>5</v>
      </c>
      <c r="C119" t="s">
        <v>56</v>
      </c>
      <c r="D119" t="s">
        <v>3</v>
      </c>
      <c r="E119" t="s">
        <v>7</v>
      </c>
      <c r="F119" t="s">
        <v>0</v>
      </c>
      <c r="G119" t="s">
        <v>0</v>
      </c>
      <c r="H119" t="s">
        <v>0</v>
      </c>
    </row>
    <row r="120" spans="1:9" x14ac:dyDescent="0.45">
      <c r="A120" t="s">
        <v>1763</v>
      </c>
      <c r="B120" t="s">
        <v>44</v>
      </c>
      <c r="C120" t="s">
        <v>47</v>
      </c>
      <c r="D120" t="s">
        <v>34</v>
      </c>
      <c r="E120" t="s">
        <v>159</v>
      </c>
      <c r="F120" t="s">
        <v>0</v>
      </c>
      <c r="G120" t="s">
        <v>0</v>
      </c>
      <c r="H120" t="s">
        <v>0</v>
      </c>
    </row>
    <row r="121" spans="1:9" x14ac:dyDescent="0.45">
      <c r="A121" t="s">
        <v>357</v>
      </c>
      <c r="B121" t="s">
        <v>175</v>
      </c>
      <c r="C121" t="s">
        <v>47</v>
      </c>
      <c r="D121" t="s">
        <v>79</v>
      </c>
      <c r="E121" t="s">
        <v>26</v>
      </c>
      <c r="F121" t="s">
        <v>0</v>
      </c>
      <c r="G121" t="s">
        <v>1</v>
      </c>
      <c r="H121" t="s">
        <v>0</v>
      </c>
      <c r="I121" t="s">
        <v>1</v>
      </c>
    </row>
    <row r="122" spans="1:9" x14ac:dyDescent="0.45">
      <c r="A122" t="s">
        <v>1762</v>
      </c>
      <c r="B122" t="s">
        <v>21</v>
      </c>
      <c r="C122" t="s">
        <v>47</v>
      </c>
      <c r="D122" t="s">
        <v>3</v>
      </c>
      <c r="E122" t="s">
        <v>188</v>
      </c>
      <c r="F122" t="s">
        <v>1</v>
      </c>
      <c r="G122" t="s">
        <v>0</v>
      </c>
      <c r="H122" t="s">
        <v>1</v>
      </c>
    </row>
    <row r="123" spans="1:9" x14ac:dyDescent="0.45">
      <c r="A123" t="s">
        <v>354</v>
      </c>
      <c r="B123" t="s">
        <v>48</v>
      </c>
      <c r="C123" t="s">
        <v>47</v>
      </c>
      <c r="D123" t="s">
        <v>3</v>
      </c>
      <c r="E123" t="s">
        <v>178</v>
      </c>
      <c r="F123" t="s">
        <v>1</v>
      </c>
      <c r="G123" t="s">
        <v>0</v>
      </c>
      <c r="H123" t="s">
        <v>1</v>
      </c>
      <c r="I123" t="s">
        <v>1</v>
      </c>
    </row>
    <row r="124" spans="1:9" x14ac:dyDescent="0.45">
      <c r="A124" t="s">
        <v>371</v>
      </c>
      <c r="B124" t="s">
        <v>36</v>
      </c>
      <c r="C124" t="s">
        <v>34</v>
      </c>
      <c r="D124" t="s">
        <v>79</v>
      </c>
      <c r="E124" t="s">
        <v>103</v>
      </c>
      <c r="F124" t="s">
        <v>0</v>
      </c>
      <c r="G124" t="s">
        <v>0</v>
      </c>
      <c r="H124" t="s">
        <v>0</v>
      </c>
      <c r="I124" t="s">
        <v>1</v>
      </c>
    </row>
    <row r="125" spans="1:9" x14ac:dyDescent="0.45">
      <c r="A125" t="s">
        <v>1761</v>
      </c>
      <c r="B125" t="s">
        <v>48</v>
      </c>
      <c r="C125" t="s">
        <v>160</v>
      </c>
      <c r="D125" t="s">
        <v>3</v>
      </c>
      <c r="E125" t="s">
        <v>178</v>
      </c>
      <c r="F125" t="s">
        <v>1</v>
      </c>
      <c r="G125" t="s">
        <v>0</v>
      </c>
      <c r="H125" t="s">
        <v>1</v>
      </c>
    </row>
    <row r="126" spans="1:9" x14ac:dyDescent="0.45">
      <c r="A126" t="s">
        <v>417</v>
      </c>
      <c r="B126" t="s">
        <v>72</v>
      </c>
      <c r="C126" t="s">
        <v>100</v>
      </c>
      <c r="D126" t="s">
        <v>3</v>
      </c>
      <c r="E126" t="s">
        <v>366</v>
      </c>
      <c r="F126" t="s">
        <v>0</v>
      </c>
      <c r="G126" t="s">
        <v>0</v>
      </c>
      <c r="H126" t="s">
        <v>0</v>
      </c>
    </row>
    <row r="127" spans="1:9" x14ac:dyDescent="0.45">
      <c r="A127" t="s">
        <v>351</v>
      </c>
      <c r="B127" t="s">
        <v>31</v>
      </c>
      <c r="C127" t="s">
        <v>43</v>
      </c>
      <c r="D127" t="s">
        <v>92</v>
      </c>
      <c r="E127" t="s">
        <v>180</v>
      </c>
      <c r="F127" t="s">
        <v>0</v>
      </c>
      <c r="G127" t="s">
        <v>0</v>
      </c>
      <c r="H127" t="s">
        <v>0</v>
      </c>
      <c r="I127" t="s">
        <v>1</v>
      </c>
    </row>
    <row r="128" spans="1:9" x14ac:dyDescent="0.45">
      <c r="A128" t="s">
        <v>350</v>
      </c>
      <c r="B128" t="s">
        <v>89</v>
      </c>
      <c r="C128" t="s">
        <v>8</v>
      </c>
      <c r="D128" t="s">
        <v>79</v>
      </c>
      <c r="E128" t="s">
        <v>346</v>
      </c>
      <c r="F128" t="s">
        <v>0</v>
      </c>
      <c r="G128" t="s">
        <v>0</v>
      </c>
      <c r="H128" t="s">
        <v>0</v>
      </c>
      <c r="I128" t="s">
        <v>1</v>
      </c>
    </row>
    <row r="129" spans="1:9" x14ac:dyDescent="0.45">
      <c r="A129" t="s">
        <v>1760</v>
      </c>
      <c r="B129" t="s">
        <v>115</v>
      </c>
      <c r="C129" t="s">
        <v>59</v>
      </c>
      <c r="D129" t="s">
        <v>3</v>
      </c>
      <c r="E129" t="s">
        <v>338</v>
      </c>
      <c r="F129" t="s">
        <v>0</v>
      </c>
      <c r="G129" t="s">
        <v>0</v>
      </c>
      <c r="H129" t="s">
        <v>0</v>
      </c>
    </row>
    <row r="130" spans="1:9" x14ac:dyDescent="0.45">
      <c r="A130" t="s">
        <v>347</v>
      </c>
      <c r="B130" t="s">
        <v>89</v>
      </c>
      <c r="C130" t="s">
        <v>43</v>
      </c>
      <c r="D130" t="s">
        <v>170</v>
      </c>
      <c r="E130" t="s">
        <v>346</v>
      </c>
      <c r="F130" t="s">
        <v>0</v>
      </c>
      <c r="G130" t="s">
        <v>0</v>
      </c>
      <c r="H130" t="s">
        <v>0</v>
      </c>
      <c r="I130" t="s">
        <v>1</v>
      </c>
    </row>
    <row r="131" spans="1:9" x14ac:dyDescent="0.45">
      <c r="A131" t="s">
        <v>343</v>
      </c>
      <c r="B131" t="s">
        <v>48</v>
      </c>
      <c r="C131" t="s">
        <v>67</v>
      </c>
      <c r="D131" t="s">
        <v>148</v>
      </c>
      <c r="E131" t="s">
        <v>159</v>
      </c>
      <c r="F131" t="s">
        <v>0</v>
      </c>
      <c r="G131" t="s">
        <v>0</v>
      </c>
      <c r="H131" t="s">
        <v>0</v>
      </c>
      <c r="I131" t="s">
        <v>1</v>
      </c>
    </row>
    <row r="132" spans="1:9" x14ac:dyDescent="0.45">
      <c r="A132" t="s">
        <v>341</v>
      </c>
      <c r="B132" t="s">
        <v>44</v>
      </c>
      <c r="C132" t="s">
        <v>100</v>
      </c>
      <c r="D132" t="s">
        <v>92</v>
      </c>
      <c r="E132" t="s">
        <v>77</v>
      </c>
      <c r="F132" t="s">
        <v>0</v>
      </c>
      <c r="G132" t="s">
        <v>0</v>
      </c>
      <c r="H132" t="s">
        <v>0</v>
      </c>
      <c r="I132" t="s">
        <v>1</v>
      </c>
    </row>
    <row r="133" spans="1:9" x14ac:dyDescent="0.45">
      <c r="A133" t="s">
        <v>339</v>
      </c>
      <c r="B133" t="s">
        <v>115</v>
      </c>
      <c r="C133" t="s">
        <v>4</v>
      </c>
      <c r="D133" t="s">
        <v>3</v>
      </c>
      <c r="E133" t="s">
        <v>338</v>
      </c>
      <c r="F133" t="s">
        <v>0</v>
      </c>
      <c r="G133" t="s">
        <v>0</v>
      </c>
      <c r="H133" t="s">
        <v>0</v>
      </c>
      <c r="I133" t="s">
        <v>1</v>
      </c>
    </row>
    <row r="134" spans="1:9" x14ac:dyDescent="0.45">
      <c r="A134" t="s">
        <v>1759</v>
      </c>
      <c r="B134" t="s">
        <v>21</v>
      </c>
      <c r="C134" t="s">
        <v>148</v>
      </c>
      <c r="D134" t="s">
        <v>3</v>
      </c>
      <c r="E134" t="s">
        <v>74</v>
      </c>
      <c r="F134" t="s">
        <v>0</v>
      </c>
      <c r="G134" t="s">
        <v>0</v>
      </c>
      <c r="H134" t="s">
        <v>0</v>
      </c>
    </row>
    <row r="135" spans="1:9" x14ac:dyDescent="0.45">
      <c r="A135" t="s">
        <v>337</v>
      </c>
      <c r="B135" t="s">
        <v>229</v>
      </c>
      <c r="C135" t="s">
        <v>47</v>
      </c>
      <c r="D135" t="s">
        <v>8</v>
      </c>
      <c r="E135" t="s">
        <v>53</v>
      </c>
      <c r="F135" t="s">
        <v>0</v>
      </c>
      <c r="G135" t="s">
        <v>0</v>
      </c>
      <c r="H135" t="s">
        <v>0</v>
      </c>
      <c r="I135" t="s">
        <v>1</v>
      </c>
    </row>
    <row r="136" spans="1:9" x14ac:dyDescent="0.45">
      <c r="A136" t="s">
        <v>336</v>
      </c>
      <c r="B136" t="s">
        <v>189</v>
      </c>
      <c r="C136" t="s">
        <v>47</v>
      </c>
      <c r="D136" t="s">
        <v>4</v>
      </c>
      <c r="E136" t="s">
        <v>55</v>
      </c>
      <c r="F136" t="s">
        <v>0</v>
      </c>
      <c r="G136" t="s">
        <v>0</v>
      </c>
      <c r="H136" t="s">
        <v>0</v>
      </c>
      <c r="I136" t="s">
        <v>1</v>
      </c>
    </row>
    <row r="137" spans="1:9" x14ac:dyDescent="0.45">
      <c r="A137" t="s">
        <v>335</v>
      </c>
      <c r="B137" t="s">
        <v>229</v>
      </c>
      <c r="C137" t="s">
        <v>47</v>
      </c>
      <c r="D137" t="s">
        <v>4</v>
      </c>
      <c r="E137" t="s">
        <v>223</v>
      </c>
      <c r="F137" t="s">
        <v>0</v>
      </c>
      <c r="G137" t="s">
        <v>1</v>
      </c>
      <c r="H137" t="s">
        <v>0</v>
      </c>
      <c r="I137" t="s">
        <v>1</v>
      </c>
    </row>
    <row r="138" spans="1:9" x14ac:dyDescent="0.45">
      <c r="A138" t="s">
        <v>314</v>
      </c>
      <c r="B138" t="s">
        <v>36</v>
      </c>
      <c r="C138" t="s">
        <v>4</v>
      </c>
      <c r="D138" t="s">
        <v>100</v>
      </c>
      <c r="E138" t="s">
        <v>99</v>
      </c>
      <c r="F138" t="s">
        <v>0</v>
      </c>
      <c r="G138" t="s">
        <v>0</v>
      </c>
      <c r="H138" t="s">
        <v>0</v>
      </c>
      <c r="I138" t="s">
        <v>1</v>
      </c>
    </row>
    <row r="139" spans="1:9" x14ac:dyDescent="0.45">
      <c r="A139" t="s">
        <v>1758</v>
      </c>
      <c r="B139" t="s">
        <v>44</v>
      </c>
      <c r="C139" t="s">
        <v>40</v>
      </c>
      <c r="D139" t="s">
        <v>34</v>
      </c>
      <c r="E139" t="s">
        <v>216</v>
      </c>
      <c r="F139" t="s">
        <v>0</v>
      </c>
      <c r="G139" t="s">
        <v>1</v>
      </c>
      <c r="H139" t="s">
        <v>0</v>
      </c>
    </row>
    <row r="140" spans="1:9" x14ac:dyDescent="0.45">
      <c r="A140" t="s">
        <v>19</v>
      </c>
      <c r="B140" t="s">
        <v>1547</v>
      </c>
      <c r="C140" t="s">
        <v>17</v>
      </c>
      <c r="D140" t="s">
        <v>16</v>
      </c>
      <c r="E140" t="s">
        <v>15</v>
      </c>
      <c r="F140" t="s">
        <v>14</v>
      </c>
      <c r="G140" t="s">
        <v>13</v>
      </c>
      <c r="H140" t="s">
        <v>12</v>
      </c>
      <c r="I140" t="s">
        <v>11</v>
      </c>
    </row>
    <row r="141" spans="1:9" x14ac:dyDescent="0.45">
      <c r="A141" t="s">
        <v>359</v>
      </c>
      <c r="B141" t="s">
        <v>89</v>
      </c>
      <c r="C141" t="s">
        <v>59</v>
      </c>
      <c r="D141" t="s">
        <v>4</v>
      </c>
      <c r="E141" t="s">
        <v>2</v>
      </c>
      <c r="F141" t="s">
        <v>0</v>
      </c>
      <c r="G141" t="s">
        <v>1</v>
      </c>
      <c r="H141" t="s">
        <v>0</v>
      </c>
      <c r="I141" t="s">
        <v>1</v>
      </c>
    </row>
    <row r="142" spans="1:9" x14ac:dyDescent="0.45">
      <c r="A142" t="s">
        <v>358</v>
      </c>
      <c r="B142" t="s">
        <v>189</v>
      </c>
      <c r="C142" t="s">
        <v>47</v>
      </c>
      <c r="D142" t="s">
        <v>8</v>
      </c>
      <c r="E142" t="s">
        <v>103</v>
      </c>
      <c r="F142" t="s">
        <v>0</v>
      </c>
      <c r="G142" t="s">
        <v>0</v>
      </c>
      <c r="H142" t="s">
        <v>0</v>
      </c>
      <c r="I142" t="s">
        <v>1</v>
      </c>
    </row>
    <row r="143" spans="1:9" x14ac:dyDescent="0.45">
      <c r="A143" t="s">
        <v>1757</v>
      </c>
      <c r="B143" t="s">
        <v>36</v>
      </c>
      <c r="C143" t="s">
        <v>100</v>
      </c>
      <c r="D143" t="s">
        <v>34</v>
      </c>
      <c r="E143" t="s">
        <v>103</v>
      </c>
      <c r="F143" t="s">
        <v>0</v>
      </c>
      <c r="G143" t="s">
        <v>0</v>
      </c>
      <c r="H143" t="s">
        <v>0</v>
      </c>
    </row>
    <row r="144" spans="1:9" x14ac:dyDescent="0.45">
      <c r="A144" t="s">
        <v>357</v>
      </c>
      <c r="B144" t="s">
        <v>175</v>
      </c>
      <c r="C144" t="s">
        <v>47</v>
      </c>
      <c r="D144" t="s">
        <v>8</v>
      </c>
      <c r="E144" t="s">
        <v>26</v>
      </c>
      <c r="F144" t="s">
        <v>0</v>
      </c>
      <c r="G144" t="s">
        <v>1</v>
      </c>
      <c r="H144" t="s">
        <v>0</v>
      </c>
      <c r="I144" t="s">
        <v>1</v>
      </c>
    </row>
    <row r="145" spans="1:9" x14ac:dyDescent="0.45">
      <c r="A145" t="s">
        <v>626</v>
      </c>
      <c r="B145" t="s">
        <v>44</v>
      </c>
      <c r="C145" t="s">
        <v>4</v>
      </c>
      <c r="D145" t="s">
        <v>3</v>
      </c>
      <c r="E145" t="s">
        <v>138</v>
      </c>
      <c r="F145" t="s">
        <v>0</v>
      </c>
      <c r="G145" t="s">
        <v>1</v>
      </c>
      <c r="H145" t="s">
        <v>0</v>
      </c>
    </row>
    <row r="146" spans="1:9" x14ac:dyDescent="0.45">
      <c r="A146" t="s">
        <v>309</v>
      </c>
      <c r="B146" t="s">
        <v>229</v>
      </c>
      <c r="C146" t="s">
        <v>47</v>
      </c>
      <c r="D146" t="s">
        <v>100</v>
      </c>
      <c r="E146" t="s">
        <v>88</v>
      </c>
      <c r="F146" t="s">
        <v>0</v>
      </c>
      <c r="G146" t="s">
        <v>0</v>
      </c>
      <c r="H146" t="s">
        <v>0</v>
      </c>
    </row>
    <row r="147" spans="1:9" x14ac:dyDescent="0.45">
      <c r="A147" t="s">
        <v>354</v>
      </c>
      <c r="B147" t="s">
        <v>48</v>
      </c>
      <c r="C147" t="s">
        <v>47</v>
      </c>
      <c r="D147" t="s">
        <v>34</v>
      </c>
      <c r="E147" t="s">
        <v>178</v>
      </c>
      <c r="F147" t="s">
        <v>1</v>
      </c>
      <c r="G147" t="s">
        <v>0</v>
      </c>
      <c r="H147" t="s">
        <v>1</v>
      </c>
      <c r="I147" t="s">
        <v>1</v>
      </c>
    </row>
    <row r="148" spans="1:9" x14ac:dyDescent="0.45">
      <c r="A148" t="s">
        <v>1756</v>
      </c>
      <c r="B148" t="s">
        <v>89</v>
      </c>
      <c r="C148" t="s">
        <v>47</v>
      </c>
      <c r="D148" t="s">
        <v>3</v>
      </c>
      <c r="E148" t="s">
        <v>574</v>
      </c>
      <c r="F148" t="s">
        <v>0</v>
      </c>
      <c r="G148" t="s">
        <v>1</v>
      </c>
      <c r="H148" t="s">
        <v>0</v>
      </c>
    </row>
    <row r="149" spans="1:9" x14ac:dyDescent="0.45">
      <c r="A149" t="s">
        <v>371</v>
      </c>
      <c r="B149" t="s">
        <v>189</v>
      </c>
      <c r="C149" t="s">
        <v>47</v>
      </c>
      <c r="D149" t="s">
        <v>69</v>
      </c>
      <c r="E149" t="s">
        <v>103</v>
      </c>
      <c r="F149" t="s">
        <v>0</v>
      </c>
      <c r="G149" t="s">
        <v>0</v>
      </c>
      <c r="H149" t="s">
        <v>0</v>
      </c>
      <c r="I149" t="s">
        <v>1</v>
      </c>
    </row>
    <row r="150" spans="1:9" x14ac:dyDescent="0.45">
      <c r="A150" t="s">
        <v>352</v>
      </c>
      <c r="B150" t="s">
        <v>21</v>
      </c>
      <c r="C150" t="s">
        <v>4</v>
      </c>
      <c r="D150" t="s">
        <v>56</v>
      </c>
      <c r="E150" t="s">
        <v>131</v>
      </c>
      <c r="F150" t="s">
        <v>0</v>
      </c>
      <c r="G150" t="s">
        <v>0</v>
      </c>
      <c r="H150" t="s">
        <v>0</v>
      </c>
      <c r="I150" t="s">
        <v>1</v>
      </c>
    </row>
    <row r="151" spans="1:9" x14ac:dyDescent="0.45">
      <c r="A151" t="s">
        <v>1755</v>
      </c>
      <c r="B151" t="s">
        <v>89</v>
      </c>
      <c r="C151" t="s">
        <v>92</v>
      </c>
      <c r="D151" t="s">
        <v>79</v>
      </c>
      <c r="E151" t="s">
        <v>91</v>
      </c>
      <c r="F151" t="s">
        <v>0</v>
      </c>
      <c r="G151" t="s">
        <v>0</v>
      </c>
      <c r="H151" t="s">
        <v>0</v>
      </c>
    </row>
    <row r="152" spans="1:9" x14ac:dyDescent="0.45">
      <c r="A152" t="s">
        <v>1754</v>
      </c>
      <c r="B152" t="s">
        <v>31</v>
      </c>
      <c r="C152" t="s">
        <v>79</v>
      </c>
      <c r="D152" t="s">
        <v>79</v>
      </c>
      <c r="E152" t="s">
        <v>131</v>
      </c>
      <c r="F152" t="s">
        <v>0</v>
      </c>
      <c r="G152" t="s">
        <v>0</v>
      </c>
      <c r="H152" t="s">
        <v>0</v>
      </c>
    </row>
    <row r="153" spans="1:9" x14ac:dyDescent="0.45">
      <c r="A153" t="s">
        <v>1753</v>
      </c>
      <c r="B153" t="s">
        <v>28</v>
      </c>
      <c r="C153" t="s">
        <v>79</v>
      </c>
      <c r="D153" t="s">
        <v>79</v>
      </c>
      <c r="E153" t="s">
        <v>223</v>
      </c>
      <c r="F153" t="s">
        <v>0</v>
      </c>
      <c r="G153" t="s">
        <v>1</v>
      </c>
      <c r="H153" t="s">
        <v>0</v>
      </c>
    </row>
    <row r="154" spans="1:9" x14ac:dyDescent="0.45">
      <c r="A154" t="s">
        <v>380</v>
      </c>
      <c r="B154" t="s">
        <v>28</v>
      </c>
      <c r="C154" t="s">
        <v>8</v>
      </c>
      <c r="D154" t="s">
        <v>79</v>
      </c>
      <c r="E154" t="s">
        <v>114</v>
      </c>
      <c r="F154" t="s">
        <v>0</v>
      </c>
      <c r="G154" t="s">
        <v>0</v>
      </c>
      <c r="H154" t="s">
        <v>0</v>
      </c>
    </row>
    <row r="155" spans="1:9" x14ac:dyDescent="0.45">
      <c r="A155" t="s">
        <v>370</v>
      </c>
      <c r="B155" t="s">
        <v>44</v>
      </c>
      <c r="C155" t="s">
        <v>4</v>
      </c>
      <c r="D155" t="s">
        <v>67</v>
      </c>
      <c r="E155" t="s">
        <v>68</v>
      </c>
      <c r="F155" t="s">
        <v>0</v>
      </c>
      <c r="G155" t="s">
        <v>0</v>
      </c>
      <c r="H155" t="s">
        <v>0</v>
      </c>
      <c r="I155" t="s">
        <v>1</v>
      </c>
    </row>
    <row r="156" spans="1:9" x14ac:dyDescent="0.45">
      <c r="A156" t="s">
        <v>351</v>
      </c>
      <c r="B156" t="s">
        <v>31</v>
      </c>
      <c r="C156" t="s">
        <v>40</v>
      </c>
      <c r="D156" t="s">
        <v>92</v>
      </c>
      <c r="E156" t="s">
        <v>180</v>
      </c>
      <c r="F156" t="s">
        <v>0</v>
      </c>
      <c r="G156" t="s">
        <v>0</v>
      </c>
      <c r="H156" t="s">
        <v>0</v>
      </c>
      <c r="I156" t="s">
        <v>1</v>
      </c>
    </row>
    <row r="157" spans="1:9" x14ac:dyDescent="0.45">
      <c r="A157" t="s">
        <v>350</v>
      </c>
      <c r="B157" t="s">
        <v>89</v>
      </c>
      <c r="C157" t="s">
        <v>79</v>
      </c>
      <c r="D157" t="s">
        <v>40</v>
      </c>
      <c r="E157" t="s">
        <v>346</v>
      </c>
      <c r="F157" t="s">
        <v>0</v>
      </c>
      <c r="G157" t="s">
        <v>0</v>
      </c>
      <c r="H157" t="s">
        <v>0</v>
      </c>
      <c r="I157" t="s">
        <v>1</v>
      </c>
    </row>
    <row r="158" spans="1:9" x14ac:dyDescent="0.45">
      <c r="A158" t="s">
        <v>347</v>
      </c>
      <c r="B158" t="s">
        <v>175</v>
      </c>
      <c r="C158" t="s">
        <v>47</v>
      </c>
      <c r="D158" t="s">
        <v>170</v>
      </c>
      <c r="E158" t="s">
        <v>346</v>
      </c>
      <c r="F158" t="s">
        <v>0</v>
      </c>
      <c r="G158" t="s">
        <v>0</v>
      </c>
      <c r="H158" t="s">
        <v>0</v>
      </c>
      <c r="I158" t="s">
        <v>1</v>
      </c>
    </row>
    <row r="159" spans="1:9" x14ac:dyDescent="0.45">
      <c r="A159" t="s">
        <v>345</v>
      </c>
      <c r="B159" t="s">
        <v>44</v>
      </c>
      <c r="C159" t="s">
        <v>40</v>
      </c>
      <c r="D159" t="s">
        <v>4</v>
      </c>
      <c r="E159" t="s">
        <v>138</v>
      </c>
      <c r="F159" t="s">
        <v>0</v>
      </c>
      <c r="G159" t="s">
        <v>1</v>
      </c>
      <c r="H159" t="s">
        <v>0</v>
      </c>
      <c r="I159" t="s">
        <v>1</v>
      </c>
    </row>
    <row r="160" spans="1:9" x14ac:dyDescent="0.45">
      <c r="A160" t="s">
        <v>343</v>
      </c>
      <c r="B160" t="s">
        <v>48</v>
      </c>
      <c r="C160" t="s">
        <v>4</v>
      </c>
      <c r="D160" t="s">
        <v>148</v>
      </c>
      <c r="E160" t="s">
        <v>159</v>
      </c>
      <c r="F160" t="s">
        <v>0</v>
      </c>
      <c r="G160" t="s">
        <v>0</v>
      </c>
      <c r="H160" t="s">
        <v>0</v>
      </c>
      <c r="I160" t="s">
        <v>1</v>
      </c>
    </row>
    <row r="161" spans="1:9" x14ac:dyDescent="0.45">
      <c r="A161" t="s">
        <v>341</v>
      </c>
      <c r="B161" t="s">
        <v>44</v>
      </c>
      <c r="C161" t="s">
        <v>4</v>
      </c>
      <c r="D161" t="s">
        <v>35</v>
      </c>
      <c r="E161" t="s">
        <v>77</v>
      </c>
      <c r="F161" t="s">
        <v>0</v>
      </c>
      <c r="G161" t="s">
        <v>0</v>
      </c>
      <c r="H161" t="s">
        <v>0</v>
      </c>
      <c r="I161" t="s">
        <v>1</v>
      </c>
    </row>
    <row r="162" spans="1:9" x14ac:dyDescent="0.45">
      <c r="A162" t="s">
        <v>339</v>
      </c>
      <c r="B162" t="s">
        <v>115</v>
      </c>
      <c r="C162" t="s">
        <v>34</v>
      </c>
      <c r="D162" t="s">
        <v>112</v>
      </c>
      <c r="E162" t="s">
        <v>338</v>
      </c>
      <c r="F162" t="s">
        <v>0</v>
      </c>
      <c r="G162" t="s">
        <v>0</v>
      </c>
      <c r="H162" t="s">
        <v>0</v>
      </c>
      <c r="I162" t="s">
        <v>1</v>
      </c>
    </row>
    <row r="163" spans="1:9" x14ac:dyDescent="0.45">
      <c r="A163" t="s">
        <v>336</v>
      </c>
      <c r="B163" t="s">
        <v>72</v>
      </c>
      <c r="C163" t="s">
        <v>61</v>
      </c>
      <c r="D163" t="s">
        <v>67</v>
      </c>
      <c r="E163" t="s">
        <v>55</v>
      </c>
      <c r="F163" t="s">
        <v>0</v>
      </c>
      <c r="G163" t="s">
        <v>0</v>
      </c>
      <c r="H163" t="s">
        <v>0</v>
      </c>
      <c r="I163" t="s">
        <v>1</v>
      </c>
    </row>
    <row r="164" spans="1:9" x14ac:dyDescent="0.45">
      <c r="A164" t="s">
        <v>335</v>
      </c>
      <c r="B164" t="s">
        <v>115</v>
      </c>
      <c r="C164" t="s">
        <v>61</v>
      </c>
      <c r="D164" t="s">
        <v>67</v>
      </c>
      <c r="E164" t="s">
        <v>223</v>
      </c>
      <c r="F164" t="s">
        <v>0</v>
      </c>
      <c r="G164" t="s">
        <v>1</v>
      </c>
      <c r="H164" t="s">
        <v>0</v>
      </c>
      <c r="I164" t="s">
        <v>1</v>
      </c>
    </row>
    <row r="165" spans="1:9" x14ac:dyDescent="0.45">
      <c r="A165" t="s">
        <v>19</v>
      </c>
      <c r="B165" t="s">
        <v>1544</v>
      </c>
      <c r="C165" t="s">
        <v>17</v>
      </c>
      <c r="D165" t="s">
        <v>16</v>
      </c>
      <c r="E165" t="s">
        <v>15</v>
      </c>
      <c r="F165" t="s">
        <v>14</v>
      </c>
      <c r="G165" t="s">
        <v>13</v>
      </c>
      <c r="H165" t="s">
        <v>12</v>
      </c>
      <c r="I165" t="s">
        <v>11</v>
      </c>
    </row>
    <row r="166" spans="1:9" x14ac:dyDescent="0.45">
      <c r="A166" t="s">
        <v>310</v>
      </c>
      <c r="B166" t="s">
        <v>44</v>
      </c>
      <c r="C166" t="s">
        <v>61</v>
      </c>
      <c r="D166" t="s">
        <v>56</v>
      </c>
      <c r="E166" t="s">
        <v>55</v>
      </c>
      <c r="F166" t="s">
        <v>0</v>
      </c>
      <c r="G166" t="s">
        <v>0</v>
      </c>
      <c r="H166" t="s">
        <v>0</v>
      </c>
    </row>
    <row r="167" spans="1:9" x14ac:dyDescent="0.45">
      <c r="A167" t="s">
        <v>427</v>
      </c>
      <c r="B167" t="s">
        <v>44</v>
      </c>
      <c r="C167" t="s">
        <v>92</v>
      </c>
      <c r="D167" t="s">
        <v>100</v>
      </c>
      <c r="E167" t="s">
        <v>185</v>
      </c>
      <c r="F167" t="s">
        <v>1</v>
      </c>
      <c r="G167" t="s">
        <v>0</v>
      </c>
      <c r="H167" t="s">
        <v>1</v>
      </c>
    </row>
    <row r="168" spans="1:9" x14ac:dyDescent="0.45">
      <c r="A168" t="s">
        <v>635</v>
      </c>
      <c r="B168" t="s">
        <v>21</v>
      </c>
      <c r="C168" t="s">
        <v>4</v>
      </c>
      <c r="D168" t="s">
        <v>34</v>
      </c>
      <c r="E168" t="s">
        <v>99</v>
      </c>
      <c r="F168" t="s">
        <v>0</v>
      </c>
      <c r="G168" t="s">
        <v>0</v>
      </c>
      <c r="H168" t="s">
        <v>0</v>
      </c>
    </row>
    <row r="169" spans="1:9" x14ac:dyDescent="0.45">
      <c r="A169" t="s">
        <v>625</v>
      </c>
      <c r="B169" t="s">
        <v>21</v>
      </c>
      <c r="C169" t="s">
        <v>82</v>
      </c>
      <c r="D169" t="s">
        <v>3</v>
      </c>
      <c r="E169" t="s">
        <v>20</v>
      </c>
      <c r="F169" t="s">
        <v>1</v>
      </c>
      <c r="G169" t="s">
        <v>0</v>
      </c>
      <c r="H169" t="s">
        <v>1</v>
      </c>
    </row>
    <row r="170" spans="1:9" x14ac:dyDescent="0.45">
      <c r="A170" t="s">
        <v>318</v>
      </c>
      <c r="B170" t="s">
        <v>48</v>
      </c>
      <c r="C170" t="s">
        <v>8</v>
      </c>
      <c r="D170" t="s">
        <v>34</v>
      </c>
      <c r="E170" t="s">
        <v>216</v>
      </c>
      <c r="F170" t="s">
        <v>0</v>
      </c>
      <c r="G170" t="s">
        <v>0</v>
      </c>
      <c r="H170" t="s">
        <v>0</v>
      </c>
      <c r="I170" t="s">
        <v>1</v>
      </c>
    </row>
    <row r="171" spans="1:9" x14ac:dyDescent="0.45">
      <c r="A171" t="s">
        <v>451</v>
      </c>
      <c r="B171" t="s">
        <v>72</v>
      </c>
      <c r="C171" t="s">
        <v>148</v>
      </c>
      <c r="D171" t="s">
        <v>34</v>
      </c>
      <c r="E171" t="s">
        <v>55</v>
      </c>
      <c r="F171" t="s">
        <v>0</v>
      </c>
      <c r="G171" t="s">
        <v>0</v>
      </c>
      <c r="H171" t="s">
        <v>0</v>
      </c>
    </row>
    <row r="172" spans="1:9" x14ac:dyDescent="0.45">
      <c r="A172" t="s">
        <v>1752</v>
      </c>
      <c r="B172" t="s">
        <v>21</v>
      </c>
      <c r="C172" t="s">
        <v>82</v>
      </c>
      <c r="D172" t="s">
        <v>34</v>
      </c>
      <c r="E172" t="s">
        <v>74</v>
      </c>
      <c r="F172" t="s">
        <v>0</v>
      </c>
      <c r="G172" t="s">
        <v>0</v>
      </c>
      <c r="H172" t="s">
        <v>0</v>
      </c>
    </row>
    <row r="173" spans="1:9" x14ac:dyDescent="0.45">
      <c r="A173" t="s">
        <v>1751</v>
      </c>
      <c r="B173" t="s">
        <v>115</v>
      </c>
      <c r="C173" t="s">
        <v>34</v>
      </c>
      <c r="D173" t="s">
        <v>3</v>
      </c>
      <c r="E173" t="s">
        <v>182</v>
      </c>
      <c r="F173" t="s">
        <v>0</v>
      </c>
      <c r="G173" t="s">
        <v>0</v>
      </c>
      <c r="H173" t="s">
        <v>0</v>
      </c>
    </row>
    <row r="174" spans="1:9" x14ac:dyDescent="0.45">
      <c r="A174" t="s">
        <v>1750</v>
      </c>
      <c r="B174" t="s">
        <v>21</v>
      </c>
      <c r="C174" t="s">
        <v>34</v>
      </c>
      <c r="D174" t="s">
        <v>3</v>
      </c>
      <c r="E174" t="s">
        <v>20</v>
      </c>
      <c r="F174" t="s">
        <v>1</v>
      </c>
      <c r="G174" t="s">
        <v>0</v>
      </c>
      <c r="H174" t="s">
        <v>1</v>
      </c>
    </row>
    <row r="175" spans="1:9" x14ac:dyDescent="0.45">
      <c r="A175" t="s">
        <v>400</v>
      </c>
      <c r="B175" t="s">
        <v>5</v>
      </c>
      <c r="C175" t="s">
        <v>507</v>
      </c>
      <c r="D175" t="s">
        <v>56</v>
      </c>
      <c r="E175" t="s">
        <v>399</v>
      </c>
      <c r="F175" t="s">
        <v>0</v>
      </c>
      <c r="G175" t="s">
        <v>0</v>
      </c>
      <c r="H175" t="s">
        <v>0</v>
      </c>
    </row>
    <row r="176" spans="1:9" x14ac:dyDescent="0.45">
      <c r="A176" t="s">
        <v>434</v>
      </c>
      <c r="B176" t="s">
        <v>44</v>
      </c>
      <c r="C176" t="s">
        <v>8</v>
      </c>
      <c r="D176" t="s">
        <v>3</v>
      </c>
      <c r="E176" t="s">
        <v>178</v>
      </c>
      <c r="F176" t="s">
        <v>1</v>
      </c>
      <c r="G176" t="s">
        <v>1</v>
      </c>
      <c r="H176" t="s">
        <v>0</v>
      </c>
    </row>
    <row r="177" spans="1:9" x14ac:dyDescent="0.45">
      <c r="A177" t="s">
        <v>1749</v>
      </c>
      <c r="B177" t="s">
        <v>72</v>
      </c>
      <c r="C177" t="s">
        <v>61</v>
      </c>
      <c r="D177" t="s">
        <v>3</v>
      </c>
      <c r="E177" t="s">
        <v>185</v>
      </c>
      <c r="F177" t="s">
        <v>1</v>
      </c>
      <c r="G177" t="s">
        <v>0</v>
      </c>
      <c r="H177" t="s">
        <v>1</v>
      </c>
    </row>
    <row r="178" spans="1:9" x14ac:dyDescent="0.45">
      <c r="A178" t="s">
        <v>315</v>
      </c>
      <c r="B178" t="s">
        <v>36</v>
      </c>
      <c r="C178" t="s">
        <v>34</v>
      </c>
      <c r="D178" t="s">
        <v>4</v>
      </c>
      <c r="E178" t="s">
        <v>20</v>
      </c>
      <c r="F178" t="s">
        <v>1</v>
      </c>
      <c r="G178" t="s">
        <v>0</v>
      </c>
      <c r="H178" t="s">
        <v>1</v>
      </c>
      <c r="I178" t="s">
        <v>1</v>
      </c>
    </row>
    <row r="179" spans="1:9" x14ac:dyDescent="0.45">
      <c r="A179" t="s">
        <v>364</v>
      </c>
      <c r="B179" t="s">
        <v>28</v>
      </c>
      <c r="C179" t="s">
        <v>43</v>
      </c>
      <c r="D179" t="s">
        <v>4</v>
      </c>
      <c r="E179" t="s">
        <v>114</v>
      </c>
      <c r="F179" t="s">
        <v>0</v>
      </c>
      <c r="G179" t="s">
        <v>0</v>
      </c>
      <c r="H179" t="s">
        <v>0</v>
      </c>
    </row>
    <row r="180" spans="1:9" x14ac:dyDescent="0.45">
      <c r="A180" t="s">
        <v>1653</v>
      </c>
      <c r="B180" t="s">
        <v>72</v>
      </c>
      <c r="C180" t="s">
        <v>61</v>
      </c>
      <c r="D180" t="s">
        <v>34</v>
      </c>
      <c r="E180" t="s">
        <v>46</v>
      </c>
      <c r="F180" t="s">
        <v>0</v>
      </c>
      <c r="G180" t="s">
        <v>0</v>
      </c>
      <c r="H180" t="s">
        <v>0</v>
      </c>
    </row>
    <row r="181" spans="1:9" x14ac:dyDescent="0.45">
      <c r="A181" t="s">
        <v>314</v>
      </c>
      <c r="B181" t="s">
        <v>36</v>
      </c>
      <c r="C181" t="s">
        <v>59</v>
      </c>
      <c r="D181" t="s">
        <v>56</v>
      </c>
      <c r="E181" t="s">
        <v>99</v>
      </c>
      <c r="F181" t="s">
        <v>0</v>
      </c>
      <c r="G181" t="s">
        <v>0</v>
      </c>
      <c r="H181" t="s">
        <v>0</v>
      </c>
      <c r="I181" t="s">
        <v>1</v>
      </c>
    </row>
    <row r="182" spans="1:9" x14ac:dyDescent="0.45">
      <c r="A182" t="s">
        <v>1748</v>
      </c>
      <c r="B182" t="s">
        <v>72</v>
      </c>
      <c r="C182" t="s">
        <v>35</v>
      </c>
      <c r="D182" t="s">
        <v>3</v>
      </c>
      <c r="E182" t="s">
        <v>216</v>
      </c>
      <c r="F182" t="s">
        <v>0</v>
      </c>
      <c r="G182" t="s">
        <v>0</v>
      </c>
      <c r="H182" t="s">
        <v>0</v>
      </c>
    </row>
    <row r="183" spans="1:9" x14ac:dyDescent="0.45">
      <c r="A183" t="s">
        <v>363</v>
      </c>
      <c r="B183" t="s">
        <v>5</v>
      </c>
      <c r="C183" t="s">
        <v>40</v>
      </c>
      <c r="D183" t="s">
        <v>3</v>
      </c>
      <c r="E183" t="s">
        <v>88</v>
      </c>
      <c r="F183" t="s">
        <v>0</v>
      </c>
      <c r="G183" t="s">
        <v>0</v>
      </c>
      <c r="H183" t="s">
        <v>0</v>
      </c>
    </row>
    <row r="184" spans="1:9" x14ac:dyDescent="0.45">
      <c r="A184" t="s">
        <v>19</v>
      </c>
      <c r="B184" t="s">
        <v>1543</v>
      </c>
      <c r="C184" t="s">
        <v>17</v>
      </c>
      <c r="D184" t="s">
        <v>16</v>
      </c>
      <c r="E184" t="s">
        <v>15</v>
      </c>
      <c r="F184" t="s">
        <v>14</v>
      </c>
      <c r="G184" t="s">
        <v>13</v>
      </c>
      <c r="H184" t="s">
        <v>12</v>
      </c>
      <c r="I184" t="s">
        <v>11</v>
      </c>
    </row>
    <row r="185" spans="1:9" x14ac:dyDescent="0.45">
      <c r="A185" t="s">
        <v>1747</v>
      </c>
      <c r="B185" t="s">
        <v>21</v>
      </c>
      <c r="C185" t="s">
        <v>8</v>
      </c>
      <c r="D185" t="s">
        <v>3</v>
      </c>
      <c r="E185" t="s">
        <v>131</v>
      </c>
      <c r="F185" t="s">
        <v>0</v>
      </c>
      <c r="G185" t="s">
        <v>0</v>
      </c>
      <c r="H185" t="s">
        <v>0</v>
      </c>
    </row>
    <row r="186" spans="1:9" x14ac:dyDescent="0.45">
      <c r="A186" t="s">
        <v>1746</v>
      </c>
      <c r="B186" t="s">
        <v>72</v>
      </c>
      <c r="C186" t="s">
        <v>56</v>
      </c>
      <c r="D186" t="s">
        <v>34</v>
      </c>
      <c r="E186" t="s">
        <v>648</v>
      </c>
      <c r="F186" t="s">
        <v>0</v>
      </c>
      <c r="G186" t="s">
        <v>0</v>
      </c>
      <c r="H186" t="s">
        <v>0</v>
      </c>
    </row>
    <row r="187" spans="1:9" x14ac:dyDescent="0.45">
      <c r="A187" t="s">
        <v>427</v>
      </c>
      <c r="B187" t="s">
        <v>44</v>
      </c>
      <c r="C187" t="s">
        <v>34</v>
      </c>
      <c r="D187" t="s">
        <v>56</v>
      </c>
      <c r="E187" t="s">
        <v>185</v>
      </c>
      <c r="F187" t="s">
        <v>1</v>
      </c>
      <c r="G187" t="s">
        <v>0</v>
      </c>
      <c r="H187" t="s">
        <v>1</v>
      </c>
    </row>
    <row r="188" spans="1:9" x14ac:dyDescent="0.45">
      <c r="A188" t="s">
        <v>1745</v>
      </c>
      <c r="B188" t="s">
        <v>48</v>
      </c>
      <c r="C188" t="s">
        <v>56</v>
      </c>
      <c r="D188" t="s">
        <v>3</v>
      </c>
      <c r="E188" t="s">
        <v>77</v>
      </c>
      <c r="F188" t="s">
        <v>0</v>
      </c>
      <c r="G188" t="s">
        <v>0</v>
      </c>
      <c r="H188" t="s">
        <v>0</v>
      </c>
    </row>
    <row r="189" spans="1:9" x14ac:dyDescent="0.45">
      <c r="A189" t="s">
        <v>1744</v>
      </c>
      <c r="B189" t="s">
        <v>44</v>
      </c>
      <c r="C189" t="s">
        <v>34</v>
      </c>
      <c r="D189" t="s">
        <v>3</v>
      </c>
      <c r="E189" t="s">
        <v>138</v>
      </c>
      <c r="F189" t="s">
        <v>0</v>
      </c>
      <c r="G189" t="s">
        <v>1</v>
      </c>
      <c r="H189" t="s">
        <v>0</v>
      </c>
    </row>
    <row r="190" spans="1:9" x14ac:dyDescent="0.45">
      <c r="A190" t="s">
        <v>452</v>
      </c>
      <c r="B190" t="s">
        <v>28</v>
      </c>
      <c r="C190" t="s">
        <v>92</v>
      </c>
      <c r="D190" t="s">
        <v>79</v>
      </c>
      <c r="E190" t="s">
        <v>114</v>
      </c>
      <c r="F190" t="s">
        <v>0</v>
      </c>
      <c r="G190" t="s">
        <v>0</v>
      </c>
      <c r="H190" t="s">
        <v>0</v>
      </c>
    </row>
    <row r="191" spans="1:9" x14ac:dyDescent="0.45">
      <c r="A191" t="s">
        <v>498</v>
      </c>
      <c r="B191" t="s">
        <v>44</v>
      </c>
      <c r="C191" t="s">
        <v>92</v>
      </c>
      <c r="D191" t="s">
        <v>92</v>
      </c>
      <c r="E191" t="s">
        <v>178</v>
      </c>
      <c r="F191" t="s">
        <v>1</v>
      </c>
      <c r="G191" t="s">
        <v>1</v>
      </c>
      <c r="H191" t="s">
        <v>0</v>
      </c>
    </row>
    <row r="192" spans="1:9" x14ac:dyDescent="0.45">
      <c r="A192" t="s">
        <v>497</v>
      </c>
      <c r="B192" t="s">
        <v>28</v>
      </c>
      <c r="C192" t="s">
        <v>27</v>
      </c>
      <c r="D192" t="s">
        <v>79</v>
      </c>
      <c r="E192" t="s">
        <v>496</v>
      </c>
      <c r="F192" t="s">
        <v>0</v>
      </c>
      <c r="G192" t="s">
        <v>0</v>
      </c>
      <c r="H192" t="s">
        <v>0</v>
      </c>
    </row>
    <row r="193" spans="1:9" x14ac:dyDescent="0.45">
      <c r="A193" t="s">
        <v>318</v>
      </c>
      <c r="B193" t="s">
        <v>342</v>
      </c>
      <c r="C193" t="s">
        <v>47</v>
      </c>
      <c r="D193" t="s">
        <v>4</v>
      </c>
      <c r="E193" t="s">
        <v>216</v>
      </c>
      <c r="F193" t="s">
        <v>0</v>
      </c>
      <c r="G193" t="s">
        <v>0</v>
      </c>
      <c r="H193" t="s">
        <v>0</v>
      </c>
      <c r="I193" t="s">
        <v>1</v>
      </c>
    </row>
    <row r="194" spans="1:9" x14ac:dyDescent="0.45">
      <c r="A194" t="s">
        <v>1743</v>
      </c>
      <c r="B194" t="s">
        <v>5</v>
      </c>
      <c r="C194" t="s">
        <v>47</v>
      </c>
      <c r="D194" t="s">
        <v>3</v>
      </c>
      <c r="E194" t="s">
        <v>399</v>
      </c>
      <c r="F194" t="s">
        <v>0</v>
      </c>
      <c r="G194" t="s">
        <v>0</v>
      </c>
      <c r="H194" t="s">
        <v>0</v>
      </c>
    </row>
    <row r="195" spans="1:9" x14ac:dyDescent="0.45">
      <c r="A195" t="s">
        <v>488</v>
      </c>
      <c r="B195" t="s">
        <v>21</v>
      </c>
      <c r="C195" t="s">
        <v>56</v>
      </c>
      <c r="D195" t="s">
        <v>34</v>
      </c>
      <c r="E195" t="s">
        <v>39</v>
      </c>
      <c r="F195" t="s">
        <v>0</v>
      </c>
      <c r="G195" t="s">
        <v>0</v>
      </c>
      <c r="H195" t="s">
        <v>0</v>
      </c>
      <c r="I195" t="s">
        <v>1</v>
      </c>
    </row>
    <row r="196" spans="1:9" x14ac:dyDescent="0.45">
      <c r="A196" t="s">
        <v>1742</v>
      </c>
      <c r="B196" t="s">
        <v>200</v>
      </c>
      <c r="C196" t="s">
        <v>79</v>
      </c>
      <c r="D196" t="s">
        <v>34</v>
      </c>
      <c r="E196" t="s">
        <v>114</v>
      </c>
      <c r="F196" t="s">
        <v>0</v>
      </c>
      <c r="G196" t="s">
        <v>0</v>
      </c>
      <c r="H196" t="s">
        <v>0</v>
      </c>
    </row>
    <row r="197" spans="1:9" x14ac:dyDescent="0.45">
      <c r="A197" t="s">
        <v>315</v>
      </c>
      <c r="B197" t="s">
        <v>189</v>
      </c>
      <c r="C197" t="s">
        <v>47</v>
      </c>
      <c r="D197" t="s">
        <v>56</v>
      </c>
      <c r="E197" t="s">
        <v>20</v>
      </c>
      <c r="F197" t="s">
        <v>1</v>
      </c>
      <c r="G197" t="s">
        <v>0</v>
      </c>
      <c r="H197" t="s">
        <v>1</v>
      </c>
      <c r="I197" t="s">
        <v>1</v>
      </c>
    </row>
    <row r="198" spans="1:9" x14ac:dyDescent="0.45">
      <c r="A198" t="s">
        <v>1741</v>
      </c>
      <c r="B198" t="s">
        <v>72</v>
      </c>
      <c r="C198" t="s">
        <v>3</v>
      </c>
      <c r="D198" t="s">
        <v>3</v>
      </c>
      <c r="E198" t="s">
        <v>111</v>
      </c>
      <c r="F198" t="s">
        <v>1</v>
      </c>
      <c r="G198" t="s">
        <v>0</v>
      </c>
      <c r="H198" t="s">
        <v>1</v>
      </c>
    </row>
    <row r="199" spans="1:9" x14ac:dyDescent="0.45">
      <c r="A199" t="s">
        <v>314</v>
      </c>
      <c r="B199" t="s">
        <v>189</v>
      </c>
      <c r="C199" t="s">
        <v>47</v>
      </c>
      <c r="D199" t="s">
        <v>79</v>
      </c>
      <c r="E199" t="s">
        <v>99</v>
      </c>
      <c r="F199" t="s">
        <v>0</v>
      </c>
      <c r="G199" t="s">
        <v>0</v>
      </c>
      <c r="H199" t="s">
        <v>0</v>
      </c>
      <c r="I199" t="s">
        <v>1</v>
      </c>
    </row>
    <row r="200" spans="1:9" x14ac:dyDescent="0.45">
      <c r="A200" t="s">
        <v>19</v>
      </c>
      <c r="B200" t="s">
        <v>1541</v>
      </c>
      <c r="C200" t="s">
        <v>17</v>
      </c>
      <c r="D200" t="s">
        <v>16</v>
      </c>
      <c r="E200" t="s">
        <v>15</v>
      </c>
      <c r="F200" t="s">
        <v>14</v>
      </c>
      <c r="G200" t="s">
        <v>13</v>
      </c>
      <c r="H200" t="s">
        <v>12</v>
      </c>
      <c r="I200" t="s">
        <v>11</v>
      </c>
    </row>
    <row r="201" spans="1:9" x14ac:dyDescent="0.45">
      <c r="A201" t="s">
        <v>359</v>
      </c>
      <c r="B201" t="s">
        <v>89</v>
      </c>
      <c r="C201" t="s">
        <v>40</v>
      </c>
      <c r="D201" t="s">
        <v>3</v>
      </c>
      <c r="E201" t="s">
        <v>2</v>
      </c>
      <c r="F201" t="s">
        <v>0</v>
      </c>
      <c r="G201" t="s">
        <v>1</v>
      </c>
      <c r="H201" t="s">
        <v>0</v>
      </c>
      <c r="I201" t="s">
        <v>1</v>
      </c>
    </row>
    <row r="202" spans="1:9" x14ac:dyDescent="0.45">
      <c r="A202" t="s">
        <v>358</v>
      </c>
      <c r="B202" t="s">
        <v>36</v>
      </c>
      <c r="C202" t="s">
        <v>47</v>
      </c>
      <c r="D202" t="s">
        <v>3</v>
      </c>
      <c r="E202" t="s">
        <v>103</v>
      </c>
      <c r="F202" t="s">
        <v>0</v>
      </c>
      <c r="G202" t="s">
        <v>0</v>
      </c>
      <c r="H202" t="s">
        <v>0</v>
      </c>
      <c r="I202" t="s">
        <v>1</v>
      </c>
    </row>
    <row r="203" spans="1:9" x14ac:dyDescent="0.45">
      <c r="A203" t="s">
        <v>354</v>
      </c>
      <c r="B203" t="s">
        <v>48</v>
      </c>
      <c r="C203" t="s">
        <v>47</v>
      </c>
      <c r="D203" t="s">
        <v>3</v>
      </c>
      <c r="E203" t="s">
        <v>178</v>
      </c>
      <c r="F203" t="s">
        <v>1</v>
      </c>
      <c r="G203" t="s">
        <v>0</v>
      </c>
      <c r="H203" t="s">
        <v>1</v>
      </c>
      <c r="I203" t="s">
        <v>1</v>
      </c>
    </row>
    <row r="204" spans="1:9" x14ac:dyDescent="0.45">
      <c r="A204" t="s">
        <v>353</v>
      </c>
      <c r="B204" t="s">
        <v>36</v>
      </c>
      <c r="C204" t="s">
        <v>34</v>
      </c>
      <c r="D204" t="s">
        <v>3</v>
      </c>
      <c r="E204" t="s">
        <v>103</v>
      </c>
      <c r="F204" t="s">
        <v>0</v>
      </c>
      <c r="G204" t="s">
        <v>0</v>
      </c>
      <c r="H204" t="s">
        <v>0</v>
      </c>
      <c r="I204" t="s">
        <v>1</v>
      </c>
    </row>
    <row r="205" spans="1:9" x14ac:dyDescent="0.45">
      <c r="A205" t="s">
        <v>371</v>
      </c>
      <c r="B205" t="s">
        <v>189</v>
      </c>
      <c r="C205" t="s">
        <v>47</v>
      </c>
      <c r="D205" t="s">
        <v>8</v>
      </c>
      <c r="E205" t="s">
        <v>103</v>
      </c>
      <c r="F205" t="s">
        <v>0</v>
      </c>
      <c r="G205" t="s">
        <v>0</v>
      </c>
      <c r="H205" t="s">
        <v>0</v>
      </c>
      <c r="I205" t="s">
        <v>1</v>
      </c>
    </row>
    <row r="206" spans="1:9" x14ac:dyDescent="0.45">
      <c r="A206" t="s">
        <v>352</v>
      </c>
      <c r="B206" t="s">
        <v>21</v>
      </c>
      <c r="C206" t="s">
        <v>67</v>
      </c>
      <c r="D206" t="s">
        <v>56</v>
      </c>
      <c r="E206" t="s">
        <v>131</v>
      </c>
      <c r="F206" t="s">
        <v>0</v>
      </c>
      <c r="G206" t="s">
        <v>0</v>
      </c>
      <c r="H206" t="s">
        <v>0</v>
      </c>
      <c r="I206" t="s">
        <v>1</v>
      </c>
    </row>
    <row r="207" spans="1:9" x14ac:dyDescent="0.45">
      <c r="A207" t="s">
        <v>318</v>
      </c>
      <c r="B207" t="s">
        <v>48</v>
      </c>
      <c r="C207" t="s">
        <v>3</v>
      </c>
      <c r="D207" t="s">
        <v>67</v>
      </c>
      <c r="E207" t="s">
        <v>216</v>
      </c>
      <c r="F207" t="s">
        <v>0</v>
      </c>
      <c r="G207" t="s">
        <v>0</v>
      </c>
      <c r="H207" t="s">
        <v>0</v>
      </c>
      <c r="I207" t="s">
        <v>1</v>
      </c>
    </row>
    <row r="208" spans="1:9" x14ac:dyDescent="0.45">
      <c r="A208" t="s">
        <v>370</v>
      </c>
      <c r="B208" t="s">
        <v>44</v>
      </c>
      <c r="C208" t="s">
        <v>34</v>
      </c>
      <c r="D208" t="s">
        <v>56</v>
      </c>
      <c r="E208" t="s">
        <v>68</v>
      </c>
      <c r="F208" t="s">
        <v>0</v>
      </c>
      <c r="G208" t="s">
        <v>0</v>
      </c>
      <c r="H208" t="s">
        <v>0</v>
      </c>
      <c r="I208" t="s">
        <v>1</v>
      </c>
    </row>
    <row r="209" spans="1:9" x14ac:dyDescent="0.45">
      <c r="A209" t="s">
        <v>351</v>
      </c>
      <c r="B209" t="s">
        <v>31</v>
      </c>
      <c r="C209" t="s">
        <v>67</v>
      </c>
      <c r="D209" t="s">
        <v>34</v>
      </c>
      <c r="E209" t="s">
        <v>180</v>
      </c>
      <c r="F209" t="s">
        <v>0</v>
      </c>
      <c r="G209" t="s">
        <v>0</v>
      </c>
      <c r="H209" t="s">
        <v>0</v>
      </c>
      <c r="I209" t="s">
        <v>1</v>
      </c>
    </row>
    <row r="210" spans="1:9" x14ac:dyDescent="0.45">
      <c r="A210" t="s">
        <v>350</v>
      </c>
      <c r="B210" t="s">
        <v>89</v>
      </c>
      <c r="C210" t="s">
        <v>56</v>
      </c>
      <c r="D210" t="s">
        <v>3</v>
      </c>
      <c r="E210" t="s">
        <v>346</v>
      </c>
      <c r="F210" t="s">
        <v>0</v>
      </c>
      <c r="G210" t="s">
        <v>0</v>
      </c>
      <c r="H210" t="s">
        <v>0</v>
      </c>
      <c r="I210" t="s">
        <v>1</v>
      </c>
    </row>
    <row r="211" spans="1:9" x14ac:dyDescent="0.45">
      <c r="A211" t="s">
        <v>347</v>
      </c>
      <c r="B211" t="s">
        <v>89</v>
      </c>
      <c r="C211" t="s">
        <v>4</v>
      </c>
      <c r="D211" t="s">
        <v>79</v>
      </c>
      <c r="E211" t="s">
        <v>346</v>
      </c>
      <c r="F211" t="s">
        <v>0</v>
      </c>
      <c r="G211" t="s">
        <v>0</v>
      </c>
      <c r="H211" t="s">
        <v>0</v>
      </c>
      <c r="I211" t="s">
        <v>1</v>
      </c>
    </row>
    <row r="212" spans="1:9" x14ac:dyDescent="0.45">
      <c r="A212" t="s">
        <v>345</v>
      </c>
      <c r="B212" t="s">
        <v>229</v>
      </c>
      <c r="C212" t="s">
        <v>47</v>
      </c>
      <c r="D212" t="s">
        <v>8</v>
      </c>
      <c r="E212" t="s">
        <v>138</v>
      </c>
      <c r="F212" t="s">
        <v>0</v>
      </c>
      <c r="G212" t="s">
        <v>1</v>
      </c>
      <c r="H212" t="s">
        <v>0</v>
      </c>
      <c r="I212" t="s">
        <v>1</v>
      </c>
    </row>
    <row r="213" spans="1:9" x14ac:dyDescent="0.45">
      <c r="A213" t="s">
        <v>1740</v>
      </c>
      <c r="B213" t="s">
        <v>36</v>
      </c>
      <c r="C213" t="s">
        <v>8</v>
      </c>
      <c r="D213" t="s">
        <v>34</v>
      </c>
      <c r="E213" t="s">
        <v>131</v>
      </c>
      <c r="F213" t="s">
        <v>0</v>
      </c>
      <c r="G213" t="s">
        <v>0</v>
      </c>
      <c r="H213" t="s">
        <v>0</v>
      </c>
    </row>
    <row r="214" spans="1:9" x14ac:dyDescent="0.45">
      <c r="A214" t="s">
        <v>343</v>
      </c>
      <c r="B214" t="s">
        <v>48</v>
      </c>
      <c r="C214" t="s">
        <v>34</v>
      </c>
      <c r="D214" t="s">
        <v>8</v>
      </c>
      <c r="E214" t="s">
        <v>159</v>
      </c>
      <c r="F214" t="s">
        <v>0</v>
      </c>
      <c r="G214" t="s">
        <v>0</v>
      </c>
      <c r="H214" t="s">
        <v>0</v>
      </c>
      <c r="I214" t="s">
        <v>1</v>
      </c>
    </row>
    <row r="215" spans="1:9" x14ac:dyDescent="0.45">
      <c r="A215" t="s">
        <v>315</v>
      </c>
      <c r="B215" t="s">
        <v>36</v>
      </c>
      <c r="C215" t="s">
        <v>34</v>
      </c>
      <c r="D215" t="s">
        <v>34</v>
      </c>
      <c r="E215" t="s">
        <v>20</v>
      </c>
      <c r="F215" t="s">
        <v>1</v>
      </c>
      <c r="G215" t="s">
        <v>0</v>
      </c>
      <c r="H215" t="s">
        <v>1</v>
      </c>
      <c r="I215" t="s">
        <v>1</v>
      </c>
    </row>
    <row r="216" spans="1:9" x14ac:dyDescent="0.45">
      <c r="A216" t="s">
        <v>339</v>
      </c>
      <c r="B216" t="s">
        <v>229</v>
      </c>
      <c r="C216" t="s">
        <v>47</v>
      </c>
      <c r="D216" t="s">
        <v>79</v>
      </c>
      <c r="E216" t="s">
        <v>338</v>
      </c>
      <c r="F216" t="s">
        <v>0</v>
      </c>
      <c r="G216" t="s">
        <v>0</v>
      </c>
      <c r="H216" t="s">
        <v>0</v>
      </c>
      <c r="I216" t="s">
        <v>1</v>
      </c>
    </row>
    <row r="217" spans="1:9" x14ac:dyDescent="0.45">
      <c r="A217" t="s">
        <v>337</v>
      </c>
      <c r="B217" t="s">
        <v>115</v>
      </c>
      <c r="C217" t="s">
        <v>3</v>
      </c>
      <c r="D217" t="s">
        <v>34</v>
      </c>
      <c r="E217" t="s">
        <v>53</v>
      </c>
      <c r="F217" t="s">
        <v>0</v>
      </c>
      <c r="G217" t="s">
        <v>0</v>
      </c>
      <c r="H217" t="s">
        <v>0</v>
      </c>
      <c r="I217" t="s">
        <v>1</v>
      </c>
    </row>
    <row r="218" spans="1:9" x14ac:dyDescent="0.45">
      <c r="A218" t="s">
        <v>336</v>
      </c>
      <c r="B218" t="s">
        <v>72</v>
      </c>
      <c r="C218" t="s">
        <v>34</v>
      </c>
      <c r="D218" t="s">
        <v>56</v>
      </c>
      <c r="E218" t="s">
        <v>55</v>
      </c>
      <c r="F218" t="s">
        <v>0</v>
      </c>
      <c r="G218" t="s">
        <v>0</v>
      </c>
      <c r="H218" t="s">
        <v>0</v>
      </c>
      <c r="I218" t="s">
        <v>1</v>
      </c>
    </row>
    <row r="219" spans="1:9" x14ac:dyDescent="0.45">
      <c r="A219" t="s">
        <v>335</v>
      </c>
      <c r="B219" t="s">
        <v>115</v>
      </c>
      <c r="C219" t="s">
        <v>34</v>
      </c>
      <c r="D219" t="s">
        <v>56</v>
      </c>
      <c r="E219" t="s">
        <v>223</v>
      </c>
      <c r="F219" t="s">
        <v>0</v>
      </c>
      <c r="G219" t="s">
        <v>1</v>
      </c>
      <c r="H219" t="s">
        <v>0</v>
      </c>
      <c r="I219" t="s">
        <v>1</v>
      </c>
    </row>
    <row r="220" spans="1:9" x14ac:dyDescent="0.45">
      <c r="A220" t="s">
        <v>314</v>
      </c>
      <c r="B220" t="s">
        <v>36</v>
      </c>
      <c r="C220" t="s">
        <v>56</v>
      </c>
      <c r="D220" t="s">
        <v>4</v>
      </c>
      <c r="E220" t="s">
        <v>99</v>
      </c>
      <c r="F220" t="s">
        <v>0</v>
      </c>
      <c r="G220" t="s">
        <v>0</v>
      </c>
      <c r="H220" t="s">
        <v>0</v>
      </c>
      <c r="I220" t="s">
        <v>1</v>
      </c>
    </row>
    <row r="221" spans="1:9" x14ac:dyDescent="0.45">
      <c r="A221" t="s">
        <v>19</v>
      </c>
      <c r="B221" t="s">
        <v>1539</v>
      </c>
      <c r="C221" t="s">
        <v>17</v>
      </c>
      <c r="D221" t="s">
        <v>16</v>
      </c>
      <c r="E221" t="s">
        <v>15</v>
      </c>
      <c r="F221" t="s">
        <v>14</v>
      </c>
      <c r="G221" t="s">
        <v>13</v>
      </c>
      <c r="H221" t="s">
        <v>12</v>
      </c>
      <c r="I221" t="s">
        <v>11</v>
      </c>
    </row>
    <row r="222" spans="1:9" x14ac:dyDescent="0.45">
      <c r="A222" t="s">
        <v>1739</v>
      </c>
      <c r="B222" t="s">
        <v>44</v>
      </c>
      <c r="C222" t="s">
        <v>3</v>
      </c>
      <c r="D222" t="s">
        <v>79</v>
      </c>
      <c r="E222" t="s">
        <v>178</v>
      </c>
      <c r="F222" t="s">
        <v>1</v>
      </c>
      <c r="G222" t="s">
        <v>1</v>
      </c>
      <c r="H222" t="s">
        <v>0</v>
      </c>
    </row>
    <row r="223" spans="1:9" x14ac:dyDescent="0.45">
      <c r="A223" t="s">
        <v>1738</v>
      </c>
      <c r="B223" t="s">
        <v>44</v>
      </c>
      <c r="C223" t="s">
        <v>8</v>
      </c>
      <c r="D223" t="s">
        <v>34</v>
      </c>
      <c r="E223" t="s">
        <v>138</v>
      </c>
      <c r="F223" t="s">
        <v>0</v>
      </c>
      <c r="G223" t="s">
        <v>1</v>
      </c>
      <c r="H223" t="s">
        <v>0</v>
      </c>
    </row>
    <row r="224" spans="1:9" x14ac:dyDescent="0.45">
      <c r="A224" t="s">
        <v>1737</v>
      </c>
      <c r="B224" t="s">
        <v>21</v>
      </c>
      <c r="C224" t="s">
        <v>8</v>
      </c>
      <c r="D224" t="s">
        <v>4</v>
      </c>
      <c r="E224" t="s">
        <v>58</v>
      </c>
      <c r="F224" t="s">
        <v>1</v>
      </c>
      <c r="G224" t="s">
        <v>0</v>
      </c>
      <c r="H224" t="s">
        <v>1</v>
      </c>
    </row>
    <row r="225" spans="1:9" x14ac:dyDescent="0.45">
      <c r="A225" t="s">
        <v>1736</v>
      </c>
      <c r="B225" t="s">
        <v>48</v>
      </c>
      <c r="C225" t="s">
        <v>82</v>
      </c>
      <c r="D225" t="s">
        <v>34</v>
      </c>
      <c r="E225" t="s">
        <v>55</v>
      </c>
      <c r="F225" t="s">
        <v>0</v>
      </c>
      <c r="G225" t="s">
        <v>0</v>
      </c>
      <c r="H225" t="s">
        <v>0</v>
      </c>
    </row>
    <row r="226" spans="1:9" x14ac:dyDescent="0.45">
      <c r="A226" t="s">
        <v>1735</v>
      </c>
      <c r="B226" t="s">
        <v>5</v>
      </c>
      <c r="C226" t="s">
        <v>507</v>
      </c>
      <c r="D226" t="s">
        <v>4</v>
      </c>
      <c r="E226" t="s">
        <v>408</v>
      </c>
      <c r="F226" t="s">
        <v>0</v>
      </c>
      <c r="G226" t="s">
        <v>0</v>
      </c>
      <c r="H226" t="s">
        <v>0</v>
      </c>
    </row>
    <row r="227" spans="1:9" x14ac:dyDescent="0.45">
      <c r="A227" t="s">
        <v>364</v>
      </c>
      <c r="B227" t="s">
        <v>28</v>
      </c>
      <c r="C227" t="s">
        <v>199</v>
      </c>
      <c r="D227" t="s">
        <v>59</v>
      </c>
      <c r="E227" t="s">
        <v>114</v>
      </c>
      <c r="F227" t="s">
        <v>0</v>
      </c>
      <c r="G227" t="s">
        <v>0</v>
      </c>
      <c r="H227" t="s">
        <v>0</v>
      </c>
    </row>
    <row r="228" spans="1:9" x14ac:dyDescent="0.45">
      <c r="A228" t="s">
        <v>19</v>
      </c>
      <c r="B228" t="s">
        <v>1536</v>
      </c>
      <c r="C228" t="s">
        <v>17</v>
      </c>
      <c r="D228" t="s">
        <v>16</v>
      </c>
      <c r="E228" t="s">
        <v>15</v>
      </c>
      <c r="F228" t="s">
        <v>14</v>
      </c>
      <c r="G228" t="s">
        <v>13</v>
      </c>
      <c r="H228" t="s">
        <v>12</v>
      </c>
      <c r="I228" t="s">
        <v>11</v>
      </c>
    </row>
    <row r="229" spans="1:9" x14ac:dyDescent="0.45">
      <c r="A229" t="s">
        <v>1734</v>
      </c>
      <c r="B229" t="s">
        <v>48</v>
      </c>
      <c r="C229" t="s">
        <v>67</v>
      </c>
      <c r="D229" t="s">
        <v>34</v>
      </c>
      <c r="E229" t="s">
        <v>55</v>
      </c>
      <c r="F229" t="s">
        <v>0</v>
      </c>
      <c r="G229" t="s">
        <v>0</v>
      </c>
      <c r="H229" t="s">
        <v>0</v>
      </c>
    </row>
    <row r="230" spans="1:9" x14ac:dyDescent="0.45">
      <c r="A230" t="s">
        <v>1733</v>
      </c>
      <c r="B230" t="s">
        <v>21</v>
      </c>
      <c r="C230" t="s">
        <v>67</v>
      </c>
      <c r="D230" t="s">
        <v>34</v>
      </c>
      <c r="E230" t="s">
        <v>103</v>
      </c>
      <c r="F230" t="s">
        <v>0</v>
      </c>
      <c r="G230" t="s">
        <v>0</v>
      </c>
      <c r="H230" t="s">
        <v>0</v>
      </c>
    </row>
    <row r="231" spans="1:9" x14ac:dyDescent="0.45">
      <c r="A231" t="s">
        <v>1661</v>
      </c>
      <c r="B231" t="s">
        <v>44</v>
      </c>
      <c r="C231" t="s">
        <v>4</v>
      </c>
      <c r="D231" t="s">
        <v>3</v>
      </c>
      <c r="E231" t="s">
        <v>55</v>
      </c>
      <c r="F231" t="s">
        <v>0</v>
      </c>
      <c r="G231" t="s">
        <v>0</v>
      </c>
      <c r="H231" t="s">
        <v>0</v>
      </c>
    </row>
    <row r="232" spans="1:9" x14ac:dyDescent="0.45">
      <c r="A232" t="s">
        <v>318</v>
      </c>
      <c r="B232" t="s">
        <v>48</v>
      </c>
      <c r="C232" t="s">
        <v>40</v>
      </c>
      <c r="D232" t="s">
        <v>8</v>
      </c>
      <c r="E232" t="s">
        <v>216</v>
      </c>
      <c r="F232" t="s">
        <v>0</v>
      </c>
      <c r="G232" t="s">
        <v>0</v>
      </c>
      <c r="H232" t="s">
        <v>0</v>
      </c>
      <c r="I232" t="s">
        <v>1</v>
      </c>
    </row>
    <row r="233" spans="1:9" x14ac:dyDescent="0.45">
      <c r="A233" t="s">
        <v>315</v>
      </c>
      <c r="B233" t="s">
        <v>36</v>
      </c>
      <c r="C233" t="s">
        <v>43</v>
      </c>
      <c r="D233" t="s">
        <v>67</v>
      </c>
      <c r="E233" t="s">
        <v>20</v>
      </c>
      <c r="F233" t="s">
        <v>1</v>
      </c>
      <c r="G233" t="s">
        <v>0</v>
      </c>
      <c r="H233" t="s">
        <v>1</v>
      </c>
      <c r="I233" t="s">
        <v>1</v>
      </c>
    </row>
    <row r="234" spans="1:9" x14ac:dyDescent="0.45">
      <c r="A234" t="s">
        <v>314</v>
      </c>
      <c r="B234" t="s">
        <v>36</v>
      </c>
      <c r="C234" t="s">
        <v>67</v>
      </c>
      <c r="D234" t="s">
        <v>67</v>
      </c>
      <c r="E234" t="s">
        <v>99</v>
      </c>
      <c r="F234" t="s">
        <v>0</v>
      </c>
      <c r="G234" t="s">
        <v>0</v>
      </c>
      <c r="H234" t="s">
        <v>0</v>
      </c>
      <c r="I234" t="s">
        <v>1</v>
      </c>
    </row>
    <row r="235" spans="1:9" x14ac:dyDescent="0.45">
      <c r="A235" t="s">
        <v>19</v>
      </c>
      <c r="B235" t="s">
        <v>1533</v>
      </c>
      <c r="C235" t="s">
        <v>17</v>
      </c>
      <c r="D235" t="s">
        <v>16</v>
      </c>
      <c r="E235" t="s">
        <v>15</v>
      </c>
      <c r="F235" t="s">
        <v>14</v>
      </c>
      <c r="G235" t="s">
        <v>13</v>
      </c>
      <c r="H235" t="s">
        <v>12</v>
      </c>
      <c r="I235" t="s">
        <v>11</v>
      </c>
    </row>
    <row r="236" spans="1:9" x14ac:dyDescent="0.45">
      <c r="A236" t="s">
        <v>1732</v>
      </c>
      <c r="B236" t="s">
        <v>21</v>
      </c>
      <c r="C236" t="s">
        <v>43</v>
      </c>
      <c r="D236" t="s">
        <v>3</v>
      </c>
      <c r="E236" t="s">
        <v>203</v>
      </c>
      <c r="F236" t="s">
        <v>0</v>
      </c>
      <c r="G236" t="s">
        <v>0</v>
      </c>
      <c r="H236" t="s">
        <v>0</v>
      </c>
    </row>
    <row r="237" spans="1:9" x14ac:dyDescent="0.45">
      <c r="A237" t="s">
        <v>359</v>
      </c>
      <c r="B237" t="s">
        <v>89</v>
      </c>
      <c r="C237" t="s">
        <v>148</v>
      </c>
      <c r="D237" t="s">
        <v>8</v>
      </c>
      <c r="E237" t="s">
        <v>2</v>
      </c>
      <c r="F237" t="s">
        <v>0</v>
      </c>
      <c r="G237" t="s">
        <v>1</v>
      </c>
      <c r="H237" t="s">
        <v>0</v>
      </c>
      <c r="I237" t="s">
        <v>1</v>
      </c>
    </row>
    <row r="238" spans="1:9" x14ac:dyDescent="0.45">
      <c r="A238" t="s">
        <v>358</v>
      </c>
      <c r="B238" t="s">
        <v>36</v>
      </c>
      <c r="C238" t="s">
        <v>3</v>
      </c>
      <c r="D238" t="s">
        <v>3</v>
      </c>
      <c r="E238" t="s">
        <v>103</v>
      </c>
      <c r="F238" t="s">
        <v>0</v>
      </c>
      <c r="G238" t="s">
        <v>0</v>
      </c>
      <c r="H238" t="s">
        <v>0</v>
      </c>
      <c r="I238" t="s">
        <v>1</v>
      </c>
    </row>
    <row r="239" spans="1:9" x14ac:dyDescent="0.45">
      <c r="A239" t="s">
        <v>357</v>
      </c>
      <c r="B239" t="s">
        <v>28</v>
      </c>
      <c r="C239" t="s">
        <v>4</v>
      </c>
      <c r="D239" t="s">
        <v>3</v>
      </c>
      <c r="E239" t="s">
        <v>26</v>
      </c>
      <c r="F239" t="s">
        <v>0</v>
      </c>
      <c r="G239" t="s">
        <v>1</v>
      </c>
      <c r="H239" t="s">
        <v>0</v>
      </c>
      <c r="I239" t="s">
        <v>1</v>
      </c>
    </row>
    <row r="240" spans="1:9" x14ac:dyDescent="0.45">
      <c r="A240" t="s">
        <v>354</v>
      </c>
      <c r="B240" t="s">
        <v>48</v>
      </c>
      <c r="C240" t="s">
        <v>34</v>
      </c>
      <c r="D240" t="s">
        <v>56</v>
      </c>
      <c r="E240" t="s">
        <v>178</v>
      </c>
      <c r="F240" t="s">
        <v>1</v>
      </c>
      <c r="G240" t="s">
        <v>0</v>
      </c>
      <c r="H240" t="s">
        <v>1</v>
      </c>
      <c r="I240" t="s">
        <v>1</v>
      </c>
    </row>
    <row r="241" spans="1:9" x14ac:dyDescent="0.45">
      <c r="A241" t="s">
        <v>1731</v>
      </c>
      <c r="B241" t="s">
        <v>72</v>
      </c>
      <c r="C241" t="s">
        <v>34</v>
      </c>
      <c r="D241" t="s">
        <v>3</v>
      </c>
      <c r="E241" t="s">
        <v>185</v>
      </c>
      <c r="F241" t="s">
        <v>1</v>
      </c>
      <c r="G241" t="s">
        <v>0</v>
      </c>
      <c r="H241" t="s">
        <v>1</v>
      </c>
    </row>
    <row r="242" spans="1:9" x14ac:dyDescent="0.45">
      <c r="A242" t="s">
        <v>497</v>
      </c>
      <c r="B242" t="s">
        <v>28</v>
      </c>
      <c r="C242" t="s">
        <v>92</v>
      </c>
      <c r="D242" t="s">
        <v>79</v>
      </c>
      <c r="E242" t="s">
        <v>496</v>
      </c>
      <c r="F242" t="s">
        <v>0</v>
      </c>
      <c r="G242" t="s">
        <v>0</v>
      </c>
      <c r="H242" t="s">
        <v>0</v>
      </c>
    </row>
    <row r="243" spans="1:9" x14ac:dyDescent="0.45">
      <c r="A243" t="s">
        <v>634</v>
      </c>
      <c r="B243" t="s">
        <v>31</v>
      </c>
      <c r="C243" t="s">
        <v>79</v>
      </c>
      <c r="D243" t="s">
        <v>92</v>
      </c>
      <c r="E243" t="s">
        <v>58</v>
      </c>
      <c r="F243" t="s">
        <v>1</v>
      </c>
      <c r="G243" t="s">
        <v>0</v>
      </c>
      <c r="H243" t="s">
        <v>1</v>
      </c>
    </row>
    <row r="244" spans="1:9" x14ac:dyDescent="0.45">
      <c r="A244" t="s">
        <v>320</v>
      </c>
      <c r="B244" t="s">
        <v>31</v>
      </c>
      <c r="C244" t="s">
        <v>92</v>
      </c>
      <c r="D244" t="s">
        <v>79</v>
      </c>
      <c r="E244" t="s">
        <v>58</v>
      </c>
      <c r="F244" t="s">
        <v>1</v>
      </c>
      <c r="G244" t="s">
        <v>0</v>
      </c>
      <c r="H244" t="s">
        <v>1</v>
      </c>
    </row>
    <row r="245" spans="1:9" x14ac:dyDescent="0.45">
      <c r="A245" t="s">
        <v>591</v>
      </c>
      <c r="B245" t="s">
        <v>89</v>
      </c>
      <c r="C245" t="s">
        <v>92</v>
      </c>
      <c r="D245" t="s">
        <v>79</v>
      </c>
      <c r="E245" t="s">
        <v>88</v>
      </c>
      <c r="F245" t="s">
        <v>0</v>
      </c>
      <c r="G245" t="s">
        <v>1</v>
      </c>
      <c r="H245" t="s">
        <v>0</v>
      </c>
    </row>
    <row r="246" spans="1:9" x14ac:dyDescent="0.45">
      <c r="A246" t="s">
        <v>353</v>
      </c>
      <c r="B246" t="s">
        <v>189</v>
      </c>
      <c r="C246" t="s">
        <v>47</v>
      </c>
      <c r="D246" t="s">
        <v>67</v>
      </c>
      <c r="E246" t="s">
        <v>103</v>
      </c>
      <c r="F246" t="s">
        <v>0</v>
      </c>
      <c r="G246" t="s">
        <v>0</v>
      </c>
      <c r="H246" t="s">
        <v>0</v>
      </c>
      <c r="I246" t="s">
        <v>1</v>
      </c>
    </row>
    <row r="247" spans="1:9" x14ac:dyDescent="0.45">
      <c r="A247" t="s">
        <v>352</v>
      </c>
      <c r="B247" t="s">
        <v>21</v>
      </c>
      <c r="C247" t="s">
        <v>27</v>
      </c>
      <c r="D247" t="s">
        <v>4</v>
      </c>
      <c r="E247" t="s">
        <v>131</v>
      </c>
      <c r="F247" t="s">
        <v>0</v>
      </c>
      <c r="G247" t="s">
        <v>0</v>
      </c>
      <c r="H247" t="s">
        <v>0</v>
      </c>
      <c r="I247" t="s">
        <v>1</v>
      </c>
    </row>
    <row r="248" spans="1:9" x14ac:dyDescent="0.45">
      <c r="A248" t="s">
        <v>370</v>
      </c>
      <c r="B248" t="s">
        <v>44</v>
      </c>
      <c r="C248" t="s">
        <v>56</v>
      </c>
      <c r="D248" t="s">
        <v>34</v>
      </c>
      <c r="E248" t="s">
        <v>68</v>
      </c>
      <c r="F248" t="s">
        <v>0</v>
      </c>
      <c r="G248" t="s">
        <v>0</v>
      </c>
      <c r="H248" t="s">
        <v>0</v>
      </c>
      <c r="I248" t="s">
        <v>1</v>
      </c>
    </row>
    <row r="249" spans="1:9" x14ac:dyDescent="0.45">
      <c r="A249" t="s">
        <v>351</v>
      </c>
      <c r="B249" t="s">
        <v>31</v>
      </c>
      <c r="C249" t="s">
        <v>4</v>
      </c>
      <c r="D249" t="s">
        <v>56</v>
      </c>
      <c r="E249" t="s">
        <v>180</v>
      </c>
      <c r="F249" t="s">
        <v>0</v>
      </c>
      <c r="G249" t="s">
        <v>0</v>
      </c>
      <c r="H249" t="s">
        <v>0</v>
      </c>
      <c r="I249" t="s">
        <v>1</v>
      </c>
    </row>
    <row r="250" spans="1:9" x14ac:dyDescent="0.45">
      <c r="A250" t="s">
        <v>350</v>
      </c>
      <c r="B250" t="s">
        <v>89</v>
      </c>
      <c r="C250" t="s">
        <v>3</v>
      </c>
      <c r="D250" t="s">
        <v>34</v>
      </c>
      <c r="E250" t="s">
        <v>346</v>
      </c>
      <c r="F250" t="s">
        <v>0</v>
      </c>
      <c r="G250" t="s">
        <v>0</v>
      </c>
      <c r="H250" t="s">
        <v>0</v>
      </c>
      <c r="I250" t="s">
        <v>1</v>
      </c>
    </row>
    <row r="251" spans="1:9" x14ac:dyDescent="0.45">
      <c r="A251" t="s">
        <v>347</v>
      </c>
      <c r="B251" t="s">
        <v>175</v>
      </c>
      <c r="C251" t="s">
        <v>47</v>
      </c>
      <c r="D251" t="s">
        <v>56</v>
      </c>
      <c r="E251" t="s">
        <v>346</v>
      </c>
      <c r="F251" t="s">
        <v>0</v>
      </c>
      <c r="G251" t="s">
        <v>0</v>
      </c>
      <c r="H251" t="s">
        <v>0</v>
      </c>
      <c r="I251" t="s">
        <v>1</v>
      </c>
    </row>
    <row r="252" spans="1:9" x14ac:dyDescent="0.45">
      <c r="A252" t="s">
        <v>345</v>
      </c>
      <c r="B252" t="s">
        <v>44</v>
      </c>
      <c r="C252" t="s">
        <v>3</v>
      </c>
      <c r="D252" t="s">
        <v>3</v>
      </c>
      <c r="E252" t="s">
        <v>138</v>
      </c>
      <c r="F252" t="s">
        <v>0</v>
      </c>
      <c r="G252" t="s">
        <v>1</v>
      </c>
      <c r="H252" t="s">
        <v>0</v>
      </c>
      <c r="I252" t="s">
        <v>1</v>
      </c>
    </row>
    <row r="253" spans="1:9" x14ac:dyDescent="0.45">
      <c r="A253" t="s">
        <v>341</v>
      </c>
      <c r="B253" t="s">
        <v>44</v>
      </c>
      <c r="C253" t="s">
        <v>67</v>
      </c>
      <c r="D253" t="s">
        <v>92</v>
      </c>
      <c r="E253" t="s">
        <v>77</v>
      </c>
      <c r="F253" t="s">
        <v>0</v>
      </c>
      <c r="G253" t="s">
        <v>0</v>
      </c>
      <c r="H253" t="s">
        <v>0</v>
      </c>
      <c r="I253" t="s">
        <v>1</v>
      </c>
    </row>
    <row r="254" spans="1:9" x14ac:dyDescent="0.45">
      <c r="A254" t="s">
        <v>339</v>
      </c>
      <c r="B254" t="s">
        <v>115</v>
      </c>
      <c r="C254" t="s">
        <v>67</v>
      </c>
      <c r="D254" t="s">
        <v>3</v>
      </c>
      <c r="E254" t="s">
        <v>338</v>
      </c>
      <c r="F254" t="s">
        <v>0</v>
      </c>
      <c r="G254" t="s">
        <v>0</v>
      </c>
      <c r="H254" t="s">
        <v>0</v>
      </c>
      <c r="I254" t="s">
        <v>1</v>
      </c>
    </row>
    <row r="255" spans="1:9" x14ac:dyDescent="0.45">
      <c r="A255" t="s">
        <v>337</v>
      </c>
      <c r="B255" t="s">
        <v>115</v>
      </c>
      <c r="C255" t="s">
        <v>8</v>
      </c>
      <c r="D255" t="s">
        <v>79</v>
      </c>
      <c r="E255" t="s">
        <v>53</v>
      </c>
      <c r="F255" t="s">
        <v>0</v>
      </c>
      <c r="G255" t="s">
        <v>0</v>
      </c>
      <c r="H255" t="s">
        <v>0</v>
      </c>
      <c r="I255" t="s">
        <v>1</v>
      </c>
    </row>
    <row r="256" spans="1:9" x14ac:dyDescent="0.45">
      <c r="A256" t="s">
        <v>336</v>
      </c>
      <c r="B256" t="s">
        <v>72</v>
      </c>
      <c r="C256" t="s">
        <v>67</v>
      </c>
      <c r="D256" t="s">
        <v>34</v>
      </c>
      <c r="E256" t="s">
        <v>55</v>
      </c>
      <c r="F256" t="s">
        <v>0</v>
      </c>
      <c r="G256" t="s">
        <v>0</v>
      </c>
      <c r="H256" t="s">
        <v>0</v>
      </c>
      <c r="I256" t="s">
        <v>1</v>
      </c>
    </row>
    <row r="257" spans="1:9" x14ac:dyDescent="0.45">
      <c r="A257" t="s">
        <v>335</v>
      </c>
      <c r="B257" t="s">
        <v>115</v>
      </c>
      <c r="C257" t="s">
        <v>67</v>
      </c>
      <c r="D257" t="s">
        <v>34</v>
      </c>
      <c r="E257" t="s">
        <v>223</v>
      </c>
      <c r="F257" t="s">
        <v>0</v>
      </c>
      <c r="G257" t="s">
        <v>1</v>
      </c>
      <c r="H257" t="s">
        <v>0</v>
      </c>
      <c r="I257" t="s">
        <v>1</v>
      </c>
    </row>
    <row r="258" spans="1:9" x14ac:dyDescent="0.45">
      <c r="A258" t="s">
        <v>1673</v>
      </c>
      <c r="B258" t="s">
        <v>28</v>
      </c>
      <c r="C258" t="s">
        <v>27</v>
      </c>
      <c r="D258" t="s">
        <v>3</v>
      </c>
      <c r="E258" t="s">
        <v>419</v>
      </c>
      <c r="F258" t="s">
        <v>0</v>
      </c>
      <c r="G258" t="s">
        <v>0</v>
      </c>
      <c r="H258" t="s">
        <v>0</v>
      </c>
    </row>
    <row r="259" spans="1:9" x14ac:dyDescent="0.45">
      <c r="A259" t="s">
        <v>19</v>
      </c>
      <c r="B259" t="s">
        <v>1532</v>
      </c>
      <c r="C259" t="s">
        <v>17</v>
      </c>
      <c r="D259" t="s">
        <v>16</v>
      </c>
      <c r="E259" t="s">
        <v>15</v>
      </c>
      <c r="F259" t="s">
        <v>14</v>
      </c>
      <c r="G259" t="s">
        <v>13</v>
      </c>
      <c r="H259" t="s">
        <v>12</v>
      </c>
      <c r="I259" t="s">
        <v>11</v>
      </c>
    </row>
    <row r="260" spans="1:9" x14ac:dyDescent="0.45">
      <c r="A260" t="s">
        <v>404</v>
      </c>
      <c r="B260" t="s">
        <v>520</v>
      </c>
      <c r="C260" t="s">
        <v>47</v>
      </c>
      <c r="D260" t="s">
        <v>4</v>
      </c>
      <c r="E260" t="s">
        <v>143</v>
      </c>
      <c r="F260" t="s">
        <v>174</v>
      </c>
      <c r="G260" t="s">
        <v>174</v>
      </c>
      <c r="H260" t="s">
        <v>174</v>
      </c>
    </row>
    <row r="261" spans="1:9" x14ac:dyDescent="0.45">
      <c r="A261" t="s">
        <v>554</v>
      </c>
      <c r="B261" t="s">
        <v>5</v>
      </c>
      <c r="C261" t="s">
        <v>4</v>
      </c>
      <c r="D261" t="s">
        <v>79</v>
      </c>
      <c r="E261" t="s">
        <v>2</v>
      </c>
      <c r="F261" t="s">
        <v>0</v>
      </c>
      <c r="G261" t="s">
        <v>1</v>
      </c>
      <c r="H261" t="s">
        <v>0</v>
      </c>
    </row>
    <row r="262" spans="1:9" x14ac:dyDescent="0.45">
      <c r="A262" t="s">
        <v>557</v>
      </c>
      <c r="B262" t="s">
        <v>44</v>
      </c>
      <c r="C262" t="s">
        <v>59</v>
      </c>
      <c r="D262" t="s">
        <v>34</v>
      </c>
      <c r="E262" t="s">
        <v>185</v>
      </c>
      <c r="F262" t="s">
        <v>1</v>
      </c>
      <c r="G262" t="s">
        <v>0</v>
      </c>
      <c r="H262" t="s">
        <v>1</v>
      </c>
    </row>
    <row r="263" spans="1:9" x14ac:dyDescent="0.45">
      <c r="A263" t="s">
        <v>1730</v>
      </c>
      <c r="B263" t="s">
        <v>115</v>
      </c>
      <c r="C263" t="s">
        <v>4</v>
      </c>
      <c r="D263" t="s">
        <v>3</v>
      </c>
      <c r="E263" t="s">
        <v>223</v>
      </c>
      <c r="F263" t="s">
        <v>0</v>
      </c>
      <c r="G263" t="s">
        <v>1</v>
      </c>
      <c r="H263" t="s">
        <v>0</v>
      </c>
    </row>
    <row r="264" spans="1:9" x14ac:dyDescent="0.45">
      <c r="A264" t="s">
        <v>1603</v>
      </c>
      <c r="B264" t="s">
        <v>72</v>
      </c>
      <c r="C264" t="s">
        <v>8</v>
      </c>
      <c r="D264" t="s">
        <v>3</v>
      </c>
      <c r="E264" t="s">
        <v>185</v>
      </c>
      <c r="F264" t="s">
        <v>1</v>
      </c>
      <c r="G264" t="s">
        <v>0</v>
      </c>
      <c r="H264" t="s">
        <v>1</v>
      </c>
    </row>
    <row r="265" spans="1:9" x14ac:dyDescent="0.45">
      <c r="A265" t="s">
        <v>19</v>
      </c>
      <c r="B265" t="s">
        <v>1530</v>
      </c>
      <c r="C265" t="s">
        <v>17</v>
      </c>
      <c r="D265" t="s">
        <v>16</v>
      </c>
      <c r="E265" t="s">
        <v>15</v>
      </c>
      <c r="F265" t="s">
        <v>14</v>
      </c>
      <c r="G265" t="s">
        <v>13</v>
      </c>
      <c r="H265" t="s">
        <v>12</v>
      </c>
      <c r="I265" t="s">
        <v>11</v>
      </c>
    </row>
    <row r="266" spans="1:9" x14ac:dyDescent="0.45">
      <c r="A266" t="s">
        <v>359</v>
      </c>
      <c r="B266" t="s">
        <v>89</v>
      </c>
      <c r="C266" t="s">
        <v>8</v>
      </c>
      <c r="D266" t="s">
        <v>82</v>
      </c>
      <c r="E266" t="s">
        <v>2</v>
      </c>
      <c r="F266" t="s">
        <v>0</v>
      </c>
      <c r="G266" t="s">
        <v>1</v>
      </c>
      <c r="H266" t="s">
        <v>0</v>
      </c>
      <c r="I266" t="s">
        <v>1</v>
      </c>
    </row>
    <row r="267" spans="1:9" x14ac:dyDescent="0.45">
      <c r="A267" t="s">
        <v>358</v>
      </c>
      <c r="B267" t="s">
        <v>36</v>
      </c>
      <c r="C267" t="s">
        <v>3</v>
      </c>
      <c r="D267" t="s">
        <v>292</v>
      </c>
      <c r="E267" t="s">
        <v>103</v>
      </c>
      <c r="F267" t="s">
        <v>0</v>
      </c>
      <c r="G267" t="s">
        <v>0</v>
      </c>
      <c r="H267" t="s">
        <v>0</v>
      </c>
      <c r="I267" t="s">
        <v>1</v>
      </c>
    </row>
    <row r="268" spans="1:9" x14ac:dyDescent="0.45">
      <c r="A268" t="s">
        <v>357</v>
      </c>
      <c r="B268" t="s">
        <v>175</v>
      </c>
      <c r="C268" t="s">
        <v>47</v>
      </c>
      <c r="D268" t="s">
        <v>67</v>
      </c>
      <c r="E268" t="s">
        <v>26</v>
      </c>
      <c r="F268" t="s">
        <v>0</v>
      </c>
      <c r="G268" t="s">
        <v>1</v>
      </c>
      <c r="H268" t="s">
        <v>0</v>
      </c>
      <c r="I268" t="s">
        <v>1</v>
      </c>
    </row>
    <row r="269" spans="1:9" x14ac:dyDescent="0.45">
      <c r="A269" t="s">
        <v>1729</v>
      </c>
      <c r="B269" t="s">
        <v>72</v>
      </c>
      <c r="C269" t="s">
        <v>8</v>
      </c>
      <c r="D269" t="s">
        <v>34</v>
      </c>
      <c r="E269" t="s">
        <v>366</v>
      </c>
      <c r="F269" t="s">
        <v>0</v>
      </c>
      <c r="G269" t="s">
        <v>0</v>
      </c>
      <c r="H269" t="s">
        <v>0</v>
      </c>
    </row>
    <row r="270" spans="1:9" x14ac:dyDescent="0.45">
      <c r="A270" t="s">
        <v>404</v>
      </c>
      <c r="B270" t="s">
        <v>520</v>
      </c>
      <c r="C270" t="s">
        <v>47</v>
      </c>
      <c r="D270" t="s">
        <v>4</v>
      </c>
      <c r="E270" t="s">
        <v>143</v>
      </c>
      <c r="F270" t="s">
        <v>174</v>
      </c>
      <c r="G270" t="s">
        <v>174</v>
      </c>
      <c r="H270" t="s">
        <v>174</v>
      </c>
    </row>
    <row r="271" spans="1:9" x14ac:dyDescent="0.45">
      <c r="A271" t="s">
        <v>426</v>
      </c>
      <c r="B271" t="s">
        <v>44</v>
      </c>
      <c r="C271" t="s">
        <v>67</v>
      </c>
      <c r="D271" t="s">
        <v>34</v>
      </c>
      <c r="E271" t="s">
        <v>185</v>
      </c>
      <c r="F271" t="s">
        <v>1</v>
      </c>
      <c r="G271" t="s">
        <v>0</v>
      </c>
      <c r="H271" t="s">
        <v>1</v>
      </c>
    </row>
    <row r="272" spans="1:9" x14ac:dyDescent="0.45">
      <c r="A272" t="s">
        <v>354</v>
      </c>
      <c r="B272" t="s">
        <v>48</v>
      </c>
      <c r="C272" t="s">
        <v>56</v>
      </c>
      <c r="D272" t="s">
        <v>67</v>
      </c>
      <c r="E272" t="s">
        <v>178</v>
      </c>
      <c r="F272" t="s">
        <v>1</v>
      </c>
      <c r="G272" t="s">
        <v>0</v>
      </c>
      <c r="H272" t="s">
        <v>1</v>
      </c>
      <c r="I272" t="s">
        <v>1</v>
      </c>
    </row>
    <row r="273" spans="1:9" x14ac:dyDescent="0.45">
      <c r="A273" t="s">
        <v>498</v>
      </c>
      <c r="B273" t="s">
        <v>44</v>
      </c>
      <c r="C273" t="s">
        <v>79</v>
      </c>
      <c r="D273" t="s">
        <v>92</v>
      </c>
      <c r="E273" t="s">
        <v>178</v>
      </c>
      <c r="F273" t="s">
        <v>1</v>
      </c>
      <c r="G273" t="s">
        <v>1</v>
      </c>
      <c r="H273" t="s">
        <v>0</v>
      </c>
    </row>
    <row r="274" spans="1:9" x14ac:dyDescent="0.45">
      <c r="A274" t="s">
        <v>497</v>
      </c>
      <c r="B274" t="s">
        <v>28</v>
      </c>
      <c r="C274" t="s">
        <v>79</v>
      </c>
      <c r="D274" t="s">
        <v>92</v>
      </c>
      <c r="E274" t="s">
        <v>496</v>
      </c>
      <c r="F274" t="s">
        <v>0</v>
      </c>
      <c r="G274" t="s">
        <v>0</v>
      </c>
      <c r="H274" t="s">
        <v>0</v>
      </c>
    </row>
    <row r="275" spans="1:9" x14ac:dyDescent="0.45">
      <c r="A275" t="s">
        <v>634</v>
      </c>
      <c r="B275" t="s">
        <v>31</v>
      </c>
      <c r="C275" t="s">
        <v>34</v>
      </c>
      <c r="D275" t="s">
        <v>92</v>
      </c>
      <c r="E275" t="s">
        <v>58</v>
      </c>
      <c r="F275" t="s">
        <v>1</v>
      </c>
      <c r="G275" t="s">
        <v>0</v>
      </c>
      <c r="H275" t="s">
        <v>1</v>
      </c>
    </row>
    <row r="276" spans="1:9" x14ac:dyDescent="0.45">
      <c r="A276" t="s">
        <v>320</v>
      </c>
      <c r="B276" t="s">
        <v>31</v>
      </c>
      <c r="C276" t="s">
        <v>4</v>
      </c>
      <c r="D276" t="s">
        <v>27</v>
      </c>
      <c r="E276" t="s">
        <v>58</v>
      </c>
      <c r="F276" t="s">
        <v>1</v>
      </c>
      <c r="G276" t="s">
        <v>0</v>
      </c>
      <c r="H276" t="s">
        <v>1</v>
      </c>
    </row>
    <row r="277" spans="1:9" x14ac:dyDescent="0.45">
      <c r="A277" t="s">
        <v>353</v>
      </c>
      <c r="B277" t="s">
        <v>36</v>
      </c>
      <c r="C277" t="s">
        <v>4</v>
      </c>
      <c r="D277" t="s">
        <v>4</v>
      </c>
      <c r="E277" t="s">
        <v>103</v>
      </c>
      <c r="F277" t="s">
        <v>0</v>
      </c>
      <c r="G277" t="s">
        <v>0</v>
      </c>
      <c r="H277" t="s">
        <v>0</v>
      </c>
      <c r="I277" t="s">
        <v>1</v>
      </c>
    </row>
    <row r="278" spans="1:9" x14ac:dyDescent="0.45">
      <c r="A278" t="s">
        <v>371</v>
      </c>
      <c r="B278" t="s">
        <v>36</v>
      </c>
      <c r="C278" t="s">
        <v>27</v>
      </c>
      <c r="D278" t="s">
        <v>8</v>
      </c>
      <c r="E278" t="s">
        <v>103</v>
      </c>
      <c r="F278" t="s">
        <v>0</v>
      </c>
      <c r="G278" t="s">
        <v>0</v>
      </c>
      <c r="H278" t="s">
        <v>0</v>
      </c>
      <c r="I278" t="s">
        <v>1</v>
      </c>
    </row>
    <row r="279" spans="1:9" x14ac:dyDescent="0.45">
      <c r="A279" t="s">
        <v>352</v>
      </c>
      <c r="B279" t="s">
        <v>21</v>
      </c>
      <c r="C279" t="s">
        <v>3</v>
      </c>
      <c r="D279" t="s">
        <v>100</v>
      </c>
      <c r="E279" t="s">
        <v>131</v>
      </c>
      <c r="F279" t="s">
        <v>0</v>
      </c>
      <c r="G279" t="s">
        <v>0</v>
      </c>
      <c r="H279" t="s">
        <v>0</v>
      </c>
      <c r="I279" t="s">
        <v>1</v>
      </c>
    </row>
    <row r="280" spans="1:9" x14ac:dyDescent="0.45">
      <c r="A280" t="s">
        <v>370</v>
      </c>
      <c r="B280" t="s">
        <v>44</v>
      </c>
      <c r="C280" t="s">
        <v>79</v>
      </c>
      <c r="D280" t="s">
        <v>79</v>
      </c>
      <c r="E280" t="s">
        <v>68</v>
      </c>
      <c r="F280" t="s">
        <v>0</v>
      </c>
      <c r="G280" t="s">
        <v>0</v>
      </c>
      <c r="H280" t="s">
        <v>0</v>
      </c>
      <c r="I280" t="s">
        <v>1</v>
      </c>
    </row>
    <row r="281" spans="1:9" x14ac:dyDescent="0.45">
      <c r="A281" t="s">
        <v>351</v>
      </c>
      <c r="B281" t="s">
        <v>31</v>
      </c>
      <c r="C281" t="s">
        <v>82</v>
      </c>
      <c r="D281" t="s">
        <v>160</v>
      </c>
      <c r="E281" t="s">
        <v>180</v>
      </c>
      <c r="F281" t="s">
        <v>0</v>
      </c>
      <c r="G281" t="s">
        <v>0</v>
      </c>
      <c r="H281" t="s">
        <v>0</v>
      </c>
      <c r="I281" t="s">
        <v>1</v>
      </c>
    </row>
    <row r="282" spans="1:9" x14ac:dyDescent="0.45">
      <c r="A282" t="s">
        <v>350</v>
      </c>
      <c r="B282" t="s">
        <v>89</v>
      </c>
      <c r="C282" t="s">
        <v>4</v>
      </c>
      <c r="D282" t="s">
        <v>92</v>
      </c>
      <c r="E282" t="s">
        <v>346</v>
      </c>
      <c r="F282" t="s">
        <v>0</v>
      </c>
      <c r="G282" t="s">
        <v>0</v>
      </c>
      <c r="H282" t="s">
        <v>0</v>
      </c>
      <c r="I282" t="s">
        <v>1</v>
      </c>
    </row>
    <row r="283" spans="1:9" x14ac:dyDescent="0.45">
      <c r="A283" t="s">
        <v>1728</v>
      </c>
      <c r="B283" t="s">
        <v>72</v>
      </c>
      <c r="C283" t="s">
        <v>69</v>
      </c>
      <c r="D283" t="s">
        <v>3</v>
      </c>
      <c r="E283" t="s">
        <v>107</v>
      </c>
      <c r="F283" t="s">
        <v>0</v>
      </c>
      <c r="G283" t="s">
        <v>0</v>
      </c>
      <c r="H283" t="s">
        <v>0</v>
      </c>
    </row>
    <row r="284" spans="1:9" x14ac:dyDescent="0.45">
      <c r="A284" t="s">
        <v>347</v>
      </c>
      <c r="B284" t="s">
        <v>89</v>
      </c>
      <c r="C284" t="s">
        <v>92</v>
      </c>
      <c r="D284" t="s">
        <v>112</v>
      </c>
      <c r="E284" t="s">
        <v>346</v>
      </c>
      <c r="F284" t="s">
        <v>0</v>
      </c>
      <c r="G284" t="s">
        <v>0</v>
      </c>
      <c r="H284" t="s">
        <v>0</v>
      </c>
      <c r="I284" t="s">
        <v>1</v>
      </c>
    </row>
    <row r="285" spans="1:9" x14ac:dyDescent="0.45">
      <c r="A285" t="s">
        <v>343</v>
      </c>
      <c r="B285" t="s">
        <v>48</v>
      </c>
      <c r="C285" t="s">
        <v>67</v>
      </c>
      <c r="D285" t="s">
        <v>79</v>
      </c>
      <c r="E285" t="s">
        <v>159</v>
      </c>
      <c r="F285" t="s">
        <v>0</v>
      </c>
      <c r="G285" t="s">
        <v>0</v>
      </c>
      <c r="H285" t="s">
        <v>0</v>
      </c>
      <c r="I285" t="s">
        <v>1</v>
      </c>
    </row>
    <row r="286" spans="1:9" x14ac:dyDescent="0.45">
      <c r="A286" t="s">
        <v>341</v>
      </c>
      <c r="B286" t="s">
        <v>44</v>
      </c>
      <c r="C286" t="s">
        <v>4</v>
      </c>
      <c r="D286" t="s">
        <v>56</v>
      </c>
      <c r="E286" t="s">
        <v>77</v>
      </c>
      <c r="F286" t="s">
        <v>0</v>
      </c>
      <c r="G286" t="s">
        <v>0</v>
      </c>
      <c r="H286" t="s">
        <v>0</v>
      </c>
      <c r="I286" t="s">
        <v>1</v>
      </c>
    </row>
    <row r="287" spans="1:9" x14ac:dyDescent="0.45">
      <c r="A287" t="s">
        <v>339</v>
      </c>
      <c r="B287" t="s">
        <v>229</v>
      </c>
      <c r="C287" t="s">
        <v>47</v>
      </c>
      <c r="D287" t="s">
        <v>56</v>
      </c>
      <c r="E287" t="s">
        <v>338</v>
      </c>
      <c r="F287" t="s">
        <v>0</v>
      </c>
      <c r="G287" t="s">
        <v>0</v>
      </c>
      <c r="H287" t="s">
        <v>0</v>
      </c>
      <c r="I287" t="s">
        <v>1</v>
      </c>
    </row>
    <row r="288" spans="1:9" x14ac:dyDescent="0.45">
      <c r="A288" t="s">
        <v>337</v>
      </c>
      <c r="B288" t="s">
        <v>115</v>
      </c>
      <c r="C288" t="s">
        <v>79</v>
      </c>
      <c r="D288" t="s">
        <v>4</v>
      </c>
      <c r="E288" t="s">
        <v>53</v>
      </c>
      <c r="F288" t="s">
        <v>0</v>
      </c>
      <c r="G288" t="s">
        <v>0</v>
      </c>
      <c r="H288" t="s">
        <v>0</v>
      </c>
      <c r="I288" t="s">
        <v>1</v>
      </c>
    </row>
    <row r="289" spans="1:9" x14ac:dyDescent="0.45">
      <c r="A289" t="s">
        <v>336</v>
      </c>
      <c r="B289" t="s">
        <v>72</v>
      </c>
      <c r="C289" t="s">
        <v>508</v>
      </c>
      <c r="D289" t="s">
        <v>82</v>
      </c>
      <c r="E289" t="s">
        <v>55</v>
      </c>
      <c r="F289" t="s">
        <v>0</v>
      </c>
      <c r="G289" t="s">
        <v>0</v>
      </c>
      <c r="H289" t="s">
        <v>0</v>
      </c>
      <c r="I289" t="s">
        <v>1</v>
      </c>
    </row>
    <row r="290" spans="1:9" x14ac:dyDescent="0.45">
      <c r="A290" t="s">
        <v>335</v>
      </c>
      <c r="B290" t="s">
        <v>115</v>
      </c>
      <c r="C290" t="s">
        <v>508</v>
      </c>
      <c r="D290" t="s">
        <v>43</v>
      </c>
      <c r="E290" t="s">
        <v>223</v>
      </c>
      <c r="F290" t="s">
        <v>0</v>
      </c>
      <c r="G290" t="s">
        <v>1</v>
      </c>
      <c r="H290" t="s">
        <v>0</v>
      </c>
      <c r="I290" t="s">
        <v>1</v>
      </c>
    </row>
    <row r="291" spans="1:9" x14ac:dyDescent="0.45">
      <c r="A291" t="s">
        <v>19</v>
      </c>
      <c r="B291" t="s">
        <v>1529</v>
      </c>
      <c r="C291" t="s">
        <v>17</v>
      </c>
      <c r="D291" t="s">
        <v>16</v>
      </c>
      <c r="E291" t="s">
        <v>15</v>
      </c>
      <c r="F291" t="s">
        <v>14</v>
      </c>
      <c r="G291" t="s">
        <v>13</v>
      </c>
      <c r="H291" t="s">
        <v>12</v>
      </c>
      <c r="I291" t="s">
        <v>11</v>
      </c>
    </row>
    <row r="292" spans="1:9" x14ac:dyDescent="0.45">
      <c r="A292" t="s">
        <v>1727</v>
      </c>
      <c r="B292" t="s">
        <v>72</v>
      </c>
      <c r="C292" t="s">
        <v>69</v>
      </c>
      <c r="D292" t="s">
        <v>3</v>
      </c>
      <c r="E292" t="s">
        <v>271</v>
      </c>
      <c r="F292" t="s">
        <v>0</v>
      </c>
      <c r="G292" t="s">
        <v>0</v>
      </c>
      <c r="H292" t="s">
        <v>0</v>
      </c>
    </row>
    <row r="293" spans="1:9" x14ac:dyDescent="0.45">
      <c r="A293" t="s">
        <v>1726</v>
      </c>
      <c r="B293" t="s">
        <v>9</v>
      </c>
      <c r="C293" t="s">
        <v>47</v>
      </c>
      <c r="D293" t="s">
        <v>34</v>
      </c>
      <c r="E293" t="s">
        <v>50</v>
      </c>
      <c r="F293" t="s">
        <v>0</v>
      </c>
      <c r="G293" t="s">
        <v>0</v>
      </c>
      <c r="H293" t="s">
        <v>0</v>
      </c>
    </row>
    <row r="294" spans="1:9" x14ac:dyDescent="0.45">
      <c r="A294" t="s">
        <v>501</v>
      </c>
      <c r="B294" t="s">
        <v>48</v>
      </c>
      <c r="C294" t="s">
        <v>79</v>
      </c>
      <c r="D294" t="s">
        <v>92</v>
      </c>
      <c r="E294" t="s">
        <v>138</v>
      </c>
      <c r="F294" t="s">
        <v>0</v>
      </c>
      <c r="G294" t="s">
        <v>0</v>
      </c>
      <c r="H294" t="s">
        <v>0</v>
      </c>
      <c r="I294" t="s">
        <v>1</v>
      </c>
    </row>
    <row r="295" spans="1:9" x14ac:dyDescent="0.45">
      <c r="A295" t="s">
        <v>1725</v>
      </c>
      <c r="B295" t="s">
        <v>89</v>
      </c>
      <c r="C295" t="s">
        <v>67</v>
      </c>
      <c r="D295" t="s">
        <v>34</v>
      </c>
      <c r="E295" t="s">
        <v>91</v>
      </c>
      <c r="F295" t="s">
        <v>0</v>
      </c>
      <c r="G295" t="s">
        <v>0</v>
      </c>
      <c r="H295" t="s">
        <v>0</v>
      </c>
    </row>
    <row r="296" spans="1:9" x14ac:dyDescent="0.45">
      <c r="A296" t="s">
        <v>19</v>
      </c>
      <c r="B296" t="s">
        <v>1528</v>
      </c>
      <c r="C296" t="s">
        <v>17</v>
      </c>
      <c r="D296" t="s">
        <v>16</v>
      </c>
      <c r="E296" t="s">
        <v>15</v>
      </c>
      <c r="F296" t="s">
        <v>14</v>
      </c>
      <c r="G296" t="s">
        <v>13</v>
      </c>
      <c r="H296" t="s">
        <v>12</v>
      </c>
      <c r="I296" t="s">
        <v>11</v>
      </c>
    </row>
    <row r="297" spans="1:9" x14ac:dyDescent="0.45">
      <c r="A297" t="s">
        <v>1724</v>
      </c>
      <c r="B297" t="s">
        <v>21</v>
      </c>
      <c r="C297" t="s">
        <v>56</v>
      </c>
      <c r="D297" t="s">
        <v>3</v>
      </c>
      <c r="E297" t="s">
        <v>99</v>
      </c>
      <c r="F297" t="s">
        <v>0</v>
      </c>
      <c r="G297" t="s">
        <v>0</v>
      </c>
      <c r="H297" t="s">
        <v>0</v>
      </c>
    </row>
    <row r="298" spans="1:9" x14ac:dyDescent="0.45">
      <c r="A298" t="s">
        <v>1723</v>
      </c>
      <c r="B298" t="s">
        <v>21</v>
      </c>
      <c r="C298" t="s">
        <v>40</v>
      </c>
      <c r="D298" t="s">
        <v>3</v>
      </c>
      <c r="E298" t="s">
        <v>188</v>
      </c>
      <c r="F298" t="s">
        <v>1</v>
      </c>
      <c r="G298" t="s">
        <v>0</v>
      </c>
      <c r="H298" t="s">
        <v>1</v>
      </c>
    </row>
    <row r="299" spans="1:9" x14ac:dyDescent="0.45">
      <c r="A299" t="s">
        <v>1722</v>
      </c>
      <c r="B299" t="s">
        <v>21</v>
      </c>
      <c r="C299" t="s">
        <v>35</v>
      </c>
      <c r="D299" t="s">
        <v>34</v>
      </c>
      <c r="E299" t="s">
        <v>188</v>
      </c>
      <c r="F299" t="s">
        <v>1</v>
      </c>
      <c r="G299" t="s">
        <v>0</v>
      </c>
      <c r="H299" t="s">
        <v>1</v>
      </c>
    </row>
    <row r="300" spans="1:9" x14ac:dyDescent="0.45">
      <c r="A300" t="s">
        <v>1721</v>
      </c>
      <c r="B300" t="s">
        <v>115</v>
      </c>
      <c r="C300" t="s">
        <v>148</v>
      </c>
      <c r="D300" t="s">
        <v>34</v>
      </c>
      <c r="E300" t="s">
        <v>26</v>
      </c>
      <c r="F300" t="s">
        <v>0</v>
      </c>
      <c r="G300" t="s">
        <v>0</v>
      </c>
      <c r="H300" t="s">
        <v>0</v>
      </c>
    </row>
    <row r="301" spans="1:9" x14ac:dyDescent="0.45">
      <c r="A301" t="s">
        <v>19</v>
      </c>
      <c r="B301" t="s">
        <v>1526</v>
      </c>
      <c r="C301" t="s">
        <v>17</v>
      </c>
      <c r="D301" t="s">
        <v>16</v>
      </c>
      <c r="E301" t="s">
        <v>15</v>
      </c>
      <c r="F301" t="s">
        <v>14</v>
      </c>
      <c r="G301" t="s">
        <v>13</v>
      </c>
      <c r="H301" t="s">
        <v>12</v>
      </c>
      <c r="I301" t="s">
        <v>11</v>
      </c>
    </row>
    <row r="302" spans="1:9" x14ac:dyDescent="0.45">
      <c r="A302" t="s">
        <v>354</v>
      </c>
      <c r="B302" t="s">
        <v>72</v>
      </c>
      <c r="C302" t="s">
        <v>34</v>
      </c>
      <c r="D302" t="s">
        <v>3</v>
      </c>
      <c r="E302" t="s">
        <v>178</v>
      </c>
      <c r="F302" t="s">
        <v>1</v>
      </c>
      <c r="G302" t="s">
        <v>0</v>
      </c>
      <c r="H302" t="s">
        <v>1</v>
      </c>
      <c r="I302" t="s">
        <v>1</v>
      </c>
    </row>
    <row r="303" spans="1:9" x14ac:dyDescent="0.45">
      <c r="A303" t="s">
        <v>452</v>
      </c>
      <c r="B303" t="s">
        <v>28</v>
      </c>
      <c r="C303" t="s">
        <v>47</v>
      </c>
      <c r="D303" t="s">
        <v>34</v>
      </c>
      <c r="E303" t="s">
        <v>114</v>
      </c>
      <c r="F303" t="s">
        <v>0</v>
      </c>
      <c r="G303" t="s">
        <v>0</v>
      </c>
      <c r="H303" t="s">
        <v>0</v>
      </c>
    </row>
    <row r="304" spans="1:9" x14ac:dyDescent="0.45">
      <c r="A304" t="s">
        <v>497</v>
      </c>
      <c r="B304" t="s">
        <v>28</v>
      </c>
      <c r="C304" t="s">
        <v>47</v>
      </c>
      <c r="D304" t="s">
        <v>34</v>
      </c>
      <c r="E304" t="s">
        <v>496</v>
      </c>
      <c r="F304" t="s">
        <v>0</v>
      </c>
      <c r="G304" t="s">
        <v>0</v>
      </c>
      <c r="H304" t="s">
        <v>0</v>
      </c>
    </row>
    <row r="305" spans="1:9" x14ac:dyDescent="0.45">
      <c r="A305" t="s">
        <v>511</v>
      </c>
      <c r="B305" t="s">
        <v>48</v>
      </c>
      <c r="C305" t="s">
        <v>34</v>
      </c>
      <c r="D305" t="s">
        <v>79</v>
      </c>
      <c r="E305" t="s">
        <v>42</v>
      </c>
      <c r="F305" t="s">
        <v>1</v>
      </c>
      <c r="G305" t="s">
        <v>0</v>
      </c>
      <c r="H305" t="s">
        <v>1</v>
      </c>
      <c r="I305" t="s">
        <v>1</v>
      </c>
    </row>
    <row r="306" spans="1:9" x14ac:dyDescent="0.45">
      <c r="A306" t="s">
        <v>371</v>
      </c>
      <c r="B306" t="s">
        <v>36</v>
      </c>
      <c r="C306" t="s">
        <v>92</v>
      </c>
      <c r="D306" t="s">
        <v>34</v>
      </c>
      <c r="E306" t="s">
        <v>103</v>
      </c>
      <c r="F306" t="s">
        <v>0</v>
      </c>
      <c r="G306" t="s">
        <v>0</v>
      </c>
      <c r="H306" t="s">
        <v>0</v>
      </c>
      <c r="I306" t="s">
        <v>1</v>
      </c>
    </row>
    <row r="307" spans="1:9" x14ac:dyDescent="0.45">
      <c r="A307" t="s">
        <v>505</v>
      </c>
      <c r="B307" t="s">
        <v>72</v>
      </c>
      <c r="C307" t="s">
        <v>67</v>
      </c>
      <c r="D307" t="s">
        <v>8</v>
      </c>
      <c r="E307" t="s">
        <v>107</v>
      </c>
      <c r="F307" t="s">
        <v>0</v>
      </c>
      <c r="G307" t="s">
        <v>0</v>
      </c>
      <c r="H307" t="s">
        <v>0</v>
      </c>
      <c r="I307" t="s">
        <v>1</v>
      </c>
    </row>
    <row r="308" spans="1:9" x14ac:dyDescent="0.45">
      <c r="A308" t="s">
        <v>352</v>
      </c>
      <c r="B308" t="s">
        <v>21</v>
      </c>
      <c r="C308" t="s">
        <v>67</v>
      </c>
      <c r="D308" t="s">
        <v>8</v>
      </c>
      <c r="E308" t="s">
        <v>131</v>
      </c>
      <c r="F308" t="s">
        <v>0</v>
      </c>
      <c r="G308" t="s">
        <v>0</v>
      </c>
      <c r="H308" t="s">
        <v>0</v>
      </c>
      <c r="I308" t="s">
        <v>1</v>
      </c>
    </row>
    <row r="309" spans="1:9" x14ac:dyDescent="0.45">
      <c r="A309" t="s">
        <v>370</v>
      </c>
      <c r="B309" t="s">
        <v>44</v>
      </c>
      <c r="C309" t="s">
        <v>3</v>
      </c>
      <c r="D309" t="s">
        <v>4</v>
      </c>
      <c r="E309" t="s">
        <v>68</v>
      </c>
      <c r="F309" t="s">
        <v>0</v>
      </c>
      <c r="G309" t="s">
        <v>0</v>
      </c>
      <c r="H309" t="s">
        <v>0</v>
      </c>
      <c r="I309" t="s">
        <v>1</v>
      </c>
    </row>
    <row r="310" spans="1:9" x14ac:dyDescent="0.45">
      <c r="A310" t="s">
        <v>434</v>
      </c>
      <c r="B310" t="s">
        <v>72</v>
      </c>
      <c r="C310" t="s">
        <v>40</v>
      </c>
      <c r="D310" t="s">
        <v>34</v>
      </c>
      <c r="E310" t="s">
        <v>178</v>
      </c>
      <c r="F310" t="s">
        <v>1</v>
      </c>
      <c r="G310" t="s">
        <v>0</v>
      </c>
      <c r="H310" t="s">
        <v>1</v>
      </c>
    </row>
    <row r="311" spans="1:9" x14ac:dyDescent="0.45">
      <c r="A311" t="s">
        <v>341</v>
      </c>
      <c r="B311" t="s">
        <v>44</v>
      </c>
      <c r="C311" t="s">
        <v>4</v>
      </c>
      <c r="D311" t="s">
        <v>4</v>
      </c>
      <c r="E311" t="s">
        <v>77</v>
      </c>
      <c r="F311" t="s">
        <v>0</v>
      </c>
      <c r="G311" t="s">
        <v>0</v>
      </c>
      <c r="H311" t="s">
        <v>0</v>
      </c>
      <c r="I311" t="s">
        <v>1</v>
      </c>
    </row>
    <row r="312" spans="1:9" x14ac:dyDescent="0.45">
      <c r="A312" t="s">
        <v>339</v>
      </c>
      <c r="B312" t="s">
        <v>115</v>
      </c>
      <c r="C312" t="s">
        <v>3</v>
      </c>
      <c r="D312" t="s">
        <v>56</v>
      </c>
      <c r="E312" t="s">
        <v>338</v>
      </c>
      <c r="F312" t="s">
        <v>0</v>
      </c>
      <c r="G312" t="s">
        <v>0</v>
      </c>
      <c r="H312" t="s">
        <v>0</v>
      </c>
      <c r="I312" t="s">
        <v>1</v>
      </c>
    </row>
    <row r="313" spans="1:9" x14ac:dyDescent="0.45">
      <c r="A313" t="s">
        <v>1720</v>
      </c>
      <c r="B313" t="s">
        <v>1719</v>
      </c>
      <c r="C313" t="s">
        <v>34</v>
      </c>
      <c r="D313" t="s">
        <v>3</v>
      </c>
      <c r="E313" t="s">
        <v>408</v>
      </c>
      <c r="F313" t="s">
        <v>174</v>
      </c>
      <c r="G313" t="s">
        <v>174</v>
      </c>
      <c r="H313" t="s">
        <v>174</v>
      </c>
    </row>
    <row r="314" spans="1:9" x14ac:dyDescent="0.45">
      <c r="A314" t="s">
        <v>337</v>
      </c>
      <c r="B314" t="s">
        <v>115</v>
      </c>
      <c r="C314" t="s">
        <v>79</v>
      </c>
      <c r="D314" t="s">
        <v>79</v>
      </c>
      <c r="E314" t="s">
        <v>53</v>
      </c>
      <c r="F314" t="s">
        <v>0</v>
      </c>
      <c r="G314" t="s">
        <v>0</v>
      </c>
      <c r="H314" t="s">
        <v>0</v>
      </c>
      <c r="I314" t="s">
        <v>1</v>
      </c>
    </row>
    <row r="315" spans="1:9" x14ac:dyDescent="0.45">
      <c r="A315" t="s">
        <v>19</v>
      </c>
      <c r="B315" t="s">
        <v>1463</v>
      </c>
      <c r="C315" t="s">
        <v>17</v>
      </c>
      <c r="D315" t="s">
        <v>16</v>
      </c>
      <c r="E315" t="s">
        <v>15</v>
      </c>
      <c r="F315" t="s">
        <v>14</v>
      </c>
      <c r="G315" t="s">
        <v>13</v>
      </c>
      <c r="H315" t="s">
        <v>12</v>
      </c>
      <c r="I315" t="s">
        <v>11</v>
      </c>
    </row>
    <row r="316" spans="1:9" x14ac:dyDescent="0.45">
      <c r="A316" t="s">
        <v>1718</v>
      </c>
      <c r="B316" t="s">
        <v>36</v>
      </c>
      <c r="C316" t="s">
        <v>8</v>
      </c>
      <c r="D316" t="s">
        <v>34</v>
      </c>
      <c r="E316" t="s">
        <v>188</v>
      </c>
      <c r="F316" t="s">
        <v>1</v>
      </c>
      <c r="G316" t="s">
        <v>0</v>
      </c>
      <c r="H316" t="s">
        <v>1</v>
      </c>
    </row>
    <row r="317" spans="1:9" x14ac:dyDescent="0.45">
      <c r="A317" t="s">
        <v>1717</v>
      </c>
      <c r="B317" t="s">
        <v>21</v>
      </c>
      <c r="C317" t="s">
        <v>79</v>
      </c>
      <c r="D317" t="s">
        <v>3</v>
      </c>
      <c r="E317" t="s">
        <v>103</v>
      </c>
      <c r="F317" t="s">
        <v>0</v>
      </c>
      <c r="G317" t="s">
        <v>0</v>
      </c>
      <c r="H317" t="s">
        <v>0</v>
      </c>
    </row>
    <row r="318" spans="1:9" x14ac:dyDescent="0.45">
      <c r="A318" t="s">
        <v>1716</v>
      </c>
      <c r="B318" t="s">
        <v>72</v>
      </c>
      <c r="C318" t="s">
        <v>35</v>
      </c>
      <c r="D318" t="s">
        <v>3</v>
      </c>
      <c r="E318" t="s">
        <v>111</v>
      </c>
      <c r="F318" t="s">
        <v>1</v>
      </c>
      <c r="G318" t="s">
        <v>0</v>
      </c>
      <c r="H318" t="s">
        <v>1</v>
      </c>
    </row>
    <row r="319" spans="1:9" x14ac:dyDescent="0.45">
      <c r="A319" t="s">
        <v>326</v>
      </c>
      <c r="B319" t="s">
        <v>89</v>
      </c>
      <c r="C319" t="s">
        <v>43</v>
      </c>
      <c r="D319" t="s">
        <v>56</v>
      </c>
      <c r="E319" t="s">
        <v>81</v>
      </c>
      <c r="F319" t="s">
        <v>0</v>
      </c>
      <c r="G319" t="s">
        <v>0</v>
      </c>
      <c r="H319" t="s">
        <v>0</v>
      </c>
    </row>
    <row r="320" spans="1:9" x14ac:dyDescent="0.45">
      <c r="A320" t="s">
        <v>309</v>
      </c>
      <c r="B320" t="s">
        <v>5</v>
      </c>
      <c r="C320" t="s">
        <v>3</v>
      </c>
      <c r="D320" t="s">
        <v>8</v>
      </c>
      <c r="E320" t="s">
        <v>88</v>
      </c>
      <c r="F320" t="s">
        <v>0</v>
      </c>
      <c r="G320" t="s">
        <v>0</v>
      </c>
      <c r="H320" t="s">
        <v>0</v>
      </c>
    </row>
    <row r="321" spans="1:9" x14ac:dyDescent="0.45">
      <c r="A321" t="s">
        <v>424</v>
      </c>
      <c r="B321" t="s">
        <v>44</v>
      </c>
      <c r="C321" t="s">
        <v>3</v>
      </c>
      <c r="D321" t="s">
        <v>4</v>
      </c>
      <c r="E321" t="s">
        <v>185</v>
      </c>
      <c r="F321" t="s">
        <v>1</v>
      </c>
      <c r="G321" t="s">
        <v>0</v>
      </c>
      <c r="H321" t="s">
        <v>1</v>
      </c>
    </row>
    <row r="322" spans="1:9" x14ac:dyDescent="0.45">
      <c r="A322" t="s">
        <v>454</v>
      </c>
      <c r="B322" t="s">
        <v>453</v>
      </c>
      <c r="C322" t="s">
        <v>47</v>
      </c>
      <c r="D322" t="s">
        <v>4</v>
      </c>
      <c r="E322" t="s">
        <v>2</v>
      </c>
      <c r="F322" t="s">
        <v>174</v>
      </c>
      <c r="G322" t="s">
        <v>174</v>
      </c>
      <c r="H322" t="s">
        <v>174</v>
      </c>
    </row>
    <row r="323" spans="1:9" x14ac:dyDescent="0.45">
      <c r="A323" t="s">
        <v>318</v>
      </c>
      <c r="B323" t="s">
        <v>342</v>
      </c>
      <c r="C323" t="s">
        <v>47</v>
      </c>
      <c r="D323" t="s">
        <v>199</v>
      </c>
      <c r="E323" t="s">
        <v>216</v>
      </c>
      <c r="F323" t="s">
        <v>0</v>
      </c>
      <c r="G323" t="s">
        <v>0</v>
      </c>
      <c r="H323" t="s">
        <v>0</v>
      </c>
      <c r="I323" t="s">
        <v>1</v>
      </c>
    </row>
    <row r="324" spans="1:9" x14ac:dyDescent="0.45">
      <c r="A324" t="s">
        <v>1715</v>
      </c>
      <c r="B324" t="s">
        <v>21</v>
      </c>
      <c r="C324" t="s">
        <v>4</v>
      </c>
      <c r="D324" t="s">
        <v>3</v>
      </c>
      <c r="E324" t="s">
        <v>58</v>
      </c>
      <c r="F324" t="s">
        <v>1</v>
      </c>
      <c r="G324" t="s">
        <v>0</v>
      </c>
      <c r="H324" t="s">
        <v>1</v>
      </c>
    </row>
    <row r="325" spans="1:9" x14ac:dyDescent="0.45">
      <c r="A325" t="s">
        <v>1714</v>
      </c>
      <c r="B325" t="s">
        <v>21</v>
      </c>
      <c r="C325" t="s">
        <v>8</v>
      </c>
      <c r="D325" t="s">
        <v>3</v>
      </c>
      <c r="E325" t="s">
        <v>203</v>
      </c>
      <c r="F325" t="s">
        <v>0</v>
      </c>
      <c r="G325" t="s">
        <v>0</v>
      </c>
      <c r="H325" t="s">
        <v>0</v>
      </c>
    </row>
    <row r="326" spans="1:9" x14ac:dyDescent="0.45">
      <c r="A326" t="s">
        <v>1713</v>
      </c>
      <c r="B326" t="s">
        <v>28</v>
      </c>
      <c r="C326" t="s">
        <v>82</v>
      </c>
      <c r="D326" t="s">
        <v>79</v>
      </c>
      <c r="E326" t="s">
        <v>114</v>
      </c>
      <c r="F326" t="s">
        <v>0</v>
      </c>
      <c r="G326" t="s">
        <v>0</v>
      </c>
      <c r="H326" t="s">
        <v>0</v>
      </c>
    </row>
    <row r="327" spans="1:9" x14ac:dyDescent="0.45">
      <c r="A327" t="s">
        <v>1712</v>
      </c>
      <c r="B327" t="s">
        <v>72</v>
      </c>
      <c r="C327" t="s">
        <v>56</v>
      </c>
      <c r="D327" t="s">
        <v>3</v>
      </c>
      <c r="E327" t="s">
        <v>185</v>
      </c>
      <c r="F327" t="s">
        <v>1</v>
      </c>
      <c r="G327" t="s">
        <v>0</v>
      </c>
      <c r="H327" t="s">
        <v>1</v>
      </c>
    </row>
    <row r="328" spans="1:9" x14ac:dyDescent="0.45">
      <c r="A328" t="s">
        <v>1699</v>
      </c>
      <c r="B328" t="s">
        <v>72</v>
      </c>
      <c r="C328" t="s">
        <v>112</v>
      </c>
      <c r="D328" t="s">
        <v>3</v>
      </c>
      <c r="E328" t="s">
        <v>178</v>
      </c>
      <c r="F328" t="s">
        <v>1</v>
      </c>
      <c r="G328" t="s">
        <v>0</v>
      </c>
      <c r="H328" t="s">
        <v>1</v>
      </c>
    </row>
    <row r="329" spans="1:9" x14ac:dyDescent="0.45">
      <c r="A329" t="s">
        <v>315</v>
      </c>
      <c r="B329" t="s">
        <v>36</v>
      </c>
      <c r="C329" t="s">
        <v>3</v>
      </c>
      <c r="D329" t="s">
        <v>119</v>
      </c>
      <c r="E329" t="s">
        <v>20</v>
      </c>
      <c r="F329" t="s">
        <v>1</v>
      </c>
      <c r="G329" t="s">
        <v>0</v>
      </c>
      <c r="H329" t="s">
        <v>1</v>
      </c>
      <c r="I329" t="s">
        <v>1</v>
      </c>
    </row>
    <row r="330" spans="1:9" x14ac:dyDescent="0.45">
      <c r="A330" t="s">
        <v>1711</v>
      </c>
      <c r="B330" t="s">
        <v>21</v>
      </c>
      <c r="C330" t="s">
        <v>160</v>
      </c>
      <c r="D330" t="s">
        <v>3</v>
      </c>
      <c r="E330" t="s">
        <v>58</v>
      </c>
      <c r="F330" t="s">
        <v>1</v>
      </c>
      <c r="G330" t="s">
        <v>0</v>
      </c>
      <c r="H330" t="s">
        <v>1</v>
      </c>
    </row>
    <row r="331" spans="1:9" x14ac:dyDescent="0.45">
      <c r="A331" t="s">
        <v>314</v>
      </c>
      <c r="B331" t="s">
        <v>189</v>
      </c>
      <c r="C331" t="s">
        <v>47</v>
      </c>
      <c r="D331" t="s">
        <v>864</v>
      </c>
      <c r="E331" t="s">
        <v>99</v>
      </c>
      <c r="F331" t="s">
        <v>0</v>
      </c>
      <c r="G331" t="s">
        <v>0</v>
      </c>
      <c r="H331" t="s">
        <v>0</v>
      </c>
      <c r="I331" t="s">
        <v>1</v>
      </c>
    </row>
    <row r="332" spans="1:9" x14ac:dyDescent="0.45">
      <c r="A332" t="s">
        <v>363</v>
      </c>
      <c r="B332" t="s">
        <v>229</v>
      </c>
      <c r="C332" t="s">
        <v>47</v>
      </c>
      <c r="D332" t="s">
        <v>56</v>
      </c>
      <c r="E332" t="s">
        <v>88</v>
      </c>
      <c r="F332" t="s">
        <v>0</v>
      </c>
      <c r="G332" t="s">
        <v>0</v>
      </c>
      <c r="H332" t="s">
        <v>0</v>
      </c>
    </row>
    <row r="333" spans="1:9" x14ac:dyDescent="0.45">
      <c r="A333" t="s">
        <v>1673</v>
      </c>
      <c r="B333" t="s">
        <v>28</v>
      </c>
      <c r="C333" t="s">
        <v>4</v>
      </c>
      <c r="D333" t="s">
        <v>3</v>
      </c>
      <c r="E333" t="s">
        <v>419</v>
      </c>
      <c r="F333" t="s">
        <v>0</v>
      </c>
      <c r="G333" t="s">
        <v>0</v>
      </c>
      <c r="H333" t="s">
        <v>0</v>
      </c>
    </row>
    <row r="334" spans="1:9" x14ac:dyDescent="0.45">
      <c r="A334" t="s">
        <v>19</v>
      </c>
      <c r="B334" t="s">
        <v>1521</v>
      </c>
      <c r="C334" t="s">
        <v>17</v>
      </c>
      <c r="D334" t="s">
        <v>16</v>
      </c>
      <c r="E334" t="s">
        <v>15</v>
      </c>
      <c r="F334" t="s">
        <v>14</v>
      </c>
      <c r="G334" t="s">
        <v>13</v>
      </c>
      <c r="H334" t="s">
        <v>12</v>
      </c>
      <c r="I334" t="s">
        <v>11</v>
      </c>
    </row>
    <row r="335" spans="1:9" x14ac:dyDescent="0.45">
      <c r="A335" t="s">
        <v>471</v>
      </c>
      <c r="B335" t="s">
        <v>72</v>
      </c>
      <c r="C335" t="s">
        <v>4</v>
      </c>
      <c r="D335" t="s">
        <v>3</v>
      </c>
      <c r="E335" t="s">
        <v>55</v>
      </c>
      <c r="F335" t="s">
        <v>0</v>
      </c>
      <c r="G335" t="s">
        <v>0</v>
      </c>
      <c r="H335" t="s">
        <v>0</v>
      </c>
    </row>
    <row r="336" spans="1:9" x14ac:dyDescent="0.45">
      <c r="A336" t="s">
        <v>310</v>
      </c>
      <c r="B336" t="s">
        <v>44</v>
      </c>
      <c r="C336" t="s">
        <v>34</v>
      </c>
      <c r="D336" t="s">
        <v>56</v>
      </c>
      <c r="E336" t="s">
        <v>55</v>
      </c>
      <c r="F336" t="s">
        <v>0</v>
      </c>
      <c r="G336" t="s">
        <v>0</v>
      </c>
      <c r="H336" t="s">
        <v>0</v>
      </c>
    </row>
    <row r="337" spans="1:9" x14ac:dyDescent="0.45">
      <c r="A337" t="s">
        <v>1710</v>
      </c>
      <c r="B337" t="s">
        <v>115</v>
      </c>
      <c r="C337" t="s">
        <v>8</v>
      </c>
      <c r="D337" t="s">
        <v>3</v>
      </c>
      <c r="E337" t="s">
        <v>419</v>
      </c>
      <c r="F337" t="s">
        <v>0</v>
      </c>
      <c r="G337" t="s">
        <v>1</v>
      </c>
      <c r="H337" t="s">
        <v>0</v>
      </c>
    </row>
    <row r="338" spans="1:9" x14ac:dyDescent="0.45">
      <c r="A338" t="s">
        <v>19</v>
      </c>
      <c r="B338" t="s">
        <v>1519</v>
      </c>
      <c r="C338" t="s">
        <v>17</v>
      </c>
      <c r="D338" t="s">
        <v>16</v>
      </c>
      <c r="E338" t="s">
        <v>15</v>
      </c>
      <c r="F338" t="s">
        <v>14</v>
      </c>
      <c r="G338" t="s">
        <v>13</v>
      </c>
      <c r="H338" t="s">
        <v>12</v>
      </c>
      <c r="I338" t="s">
        <v>11</v>
      </c>
    </row>
    <row r="339" spans="1:9" x14ac:dyDescent="0.45">
      <c r="A339" t="s">
        <v>445</v>
      </c>
      <c r="B339" t="s">
        <v>5</v>
      </c>
      <c r="C339" t="s">
        <v>67</v>
      </c>
      <c r="D339" t="s">
        <v>4</v>
      </c>
      <c r="E339" t="s">
        <v>88</v>
      </c>
      <c r="F339" t="s">
        <v>0</v>
      </c>
      <c r="G339" t="s">
        <v>0</v>
      </c>
      <c r="H339" t="s">
        <v>0</v>
      </c>
      <c r="I339" t="s">
        <v>1</v>
      </c>
    </row>
    <row r="340" spans="1:9" x14ac:dyDescent="0.45">
      <c r="A340" t="s">
        <v>357</v>
      </c>
      <c r="B340" t="s">
        <v>28</v>
      </c>
      <c r="C340" t="s">
        <v>148</v>
      </c>
      <c r="D340" t="s">
        <v>3</v>
      </c>
      <c r="E340" t="s">
        <v>26</v>
      </c>
      <c r="F340" t="s">
        <v>0</v>
      </c>
      <c r="G340" t="s">
        <v>1</v>
      </c>
      <c r="H340" t="s">
        <v>0</v>
      </c>
      <c r="I340" t="s">
        <v>1</v>
      </c>
    </row>
    <row r="341" spans="1:9" x14ac:dyDescent="0.45">
      <c r="A341" t="s">
        <v>1709</v>
      </c>
      <c r="B341" t="s">
        <v>5</v>
      </c>
      <c r="C341" t="s">
        <v>234</v>
      </c>
      <c r="D341" t="s">
        <v>3</v>
      </c>
      <c r="E341" t="s">
        <v>91</v>
      </c>
      <c r="F341" t="s">
        <v>0</v>
      </c>
      <c r="G341" t="s">
        <v>1</v>
      </c>
      <c r="H341" t="s">
        <v>0</v>
      </c>
    </row>
    <row r="342" spans="1:9" x14ac:dyDescent="0.45">
      <c r="A342" t="s">
        <v>1708</v>
      </c>
      <c r="B342" t="s">
        <v>21</v>
      </c>
      <c r="C342" t="s">
        <v>35</v>
      </c>
      <c r="D342" t="s">
        <v>56</v>
      </c>
      <c r="E342" t="s">
        <v>74</v>
      </c>
      <c r="F342" t="s">
        <v>0</v>
      </c>
      <c r="G342" t="s">
        <v>0</v>
      </c>
      <c r="H342" t="s">
        <v>0</v>
      </c>
    </row>
    <row r="343" spans="1:9" x14ac:dyDescent="0.45">
      <c r="A343" t="s">
        <v>427</v>
      </c>
      <c r="B343" t="s">
        <v>44</v>
      </c>
      <c r="C343" t="s">
        <v>61</v>
      </c>
      <c r="D343" t="s">
        <v>100</v>
      </c>
      <c r="E343" t="s">
        <v>185</v>
      </c>
      <c r="F343" t="s">
        <v>1</v>
      </c>
      <c r="G343" t="s">
        <v>0</v>
      </c>
      <c r="H343" t="s">
        <v>1</v>
      </c>
    </row>
    <row r="344" spans="1:9" x14ac:dyDescent="0.45">
      <c r="A344" t="s">
        <v>386</v>
      </c>
      <c r="B344" t="s">
        <v>5</v>
      </c>
      <c r="C344" t="s">
        <v>34</v>
      </c>
      <c r="D344" t="s">
        <v>56</v>
      </c>
      <c r="E344" t="s">
        <v>88</v>
      </c>
      <c r="F344" t="s">
        <v>0</v>
      </c>
      <c r="G344" t="s">
        <v>0</v>
      </c>
      <c r="H344" t="s">
        <v>0</v>
      </c>
    </row>
    <row r="345" spans="1:9" x14ac:dyDescent="0.45">
      <c r="A345" t="s">
        <v>1707</v>
      </c>
      <c r="B345" t="s">
        <v>21</v>
      </c>
      <c r="C345" t="s">
        <v>4</v>
      </c>
      <c r="D345" t="s">
        <v>4</v>
      </c>
      <c r="E345" t="s">
        <v>20</v>
      </c>
      <c r="F345" t="s">
        <v>1</v>
      </c>
      <c r="G345" t="s">
        <v>0</v>
      </c>
      <c r="H345" t="s">
        <v>1</v>
      </c>
    </row>
    <row r="346" spans="1:9" x14ac:dyDescent="0.45">
      <c r="A346" t="s">
        <v>1706</v>
      </c>
      <c r="B346" t="s">
        <v>229</v>
      </c>
      <c r="C346" t="s">
        <v>47</v>
      </c>
      <c r="D346" t="s">
        <v>8</v>
      </c>
      <c r="E346" t="s">
        <v>223</v>
      </c>
      <c r="F346" t="s">
        <v>0</v>
      </c>
      <c r="G346" t="s">
        <v>1</v>
      </c>
      <c r="H346" t="s">
        <v>0</v>
      </c>
    </row>
    <row r="347" spans="1:9" x14ac:dyDescent="0.45">
      <c r="A347" t="s">
        <v>461</v>
      </c>
      <c r="B347" t="s">
        <v>44</v>
      </c>
      <c r="C347" t="s">
        <v>34</v>
      </c>
      <c r="D347" t="s">
        <v>100</v>
      </c>
      <c r="E347" t="s">
        <v>185</v>
      </c>
      <c r="F347" t="s">
        <v>1</v>
      </c>
      <c r="G347" t="s">
        <v>0</v>
      </c>
      <c r="H347" t="s">
        <v>1</v>
      </c>
    </row>
    <row r="348" spans="1:9" x14ac:dyDescent="0.45">
      <c r="A348" t="s">
        <v>460</v>
      </c>
      <c r="B348" t="s">
        <v>5</v>
      </c>
      <c r="C348" t="s">
        <v>3</v>
      </c>
      <c r="D348" t="s">
        <v>8</v>
      </c>
      <c r="E348" t="s">
        <v>88</v>
      </c>
      <c r="F348" t="s">
        <v>0</v>
      </c>
      <c r="G348" t="s">
        <v>0</v>
      </c>
      <c r="H348" t="s">
        <v>0</v>
      </c>
    </row>
    <row r="349" spans="1:9" x14ac:dyDescent="0.45">
      <c r="A349" t="s">
        <v>319</v>
      </c>
      <c r="B349" t="s">
        <v>44</v>
      </c>
      <c r="C349" t="s">
        <v>4</v>
      </c>
      <c r="D349" t="s">
        <v>56</v>
      </c>
      <c r="E349" t="s">
        <v>185</v>
      </c>
      <c r="F349" t="s">
        <v>1</v>
      </c>
      <c r="G349" t="s">
        <v>0</v>
      </c>
      <c r="H349" t="s">
        <v>1</v>
      </c>
    </row>
    <row r="350" spans="1:9" x14ac:dyDescent="0.45">
      <c r="A350" t="s">
        <v>511</v>
      </c>
      <c r="B350" t="s">
        <v>48</v>
      </c>
      <c r="C350" t="s">
        <v>8</v>
      </c>
      <c r="D350" t="s">
        <v>4</v>
      </c>
      <c r="E350" t="s">
        <v>42</v>
      </c>
      <c r="F350" t="s">
        <v>1</v>
      </c>
      <c r="G350" t="s">
        <v>0</v>
      </c>
      <c r="H350" t="s">
        <v>1</v>
      </c>
      <c r="I350" t="s">
        <v>1</v>
      </c>
    </row>
    <row r="351" spans="1:9" x14ac:dyDescent="0.45">
      <c r="A351" t="s">
        <v>371</v>
      </c>
      <c r="B351" t="s">
        <v>36</v>
      </c>
      <c r="C351" t="s">
        <v>4</v>
      </c>
      <c r="D351" t="s">
        <v>4</v>
      </c>
      <c r="E351" t="s">
        <v>103</v>
      </c>
      <c r="F351" t="s">
        <v>0</v>
      </c>
      <c r="G351" t="s">
        <v>0</v>
      </c>
      <c r="H351" t="s">
        <v>0</v>
      </c>
      <c r="I351" t="s">
        <v>1</v>
      </c>
    </row>
    <row r="352" spans="1:9" x14ac:dyDescent="0.45">
      <c r="A352" t="s">
        <v>505</v>
      </c>
      <c r="B352" t="s">
        <v>72</v>
      </c>
      <c r="C352" t="s">
        <v>4</v>
      </c>
      <c r="D352" t="s">
        <v>8</v>
      </c>
      <c r="E352" t="s">
        <v>107</v>
      </c>
      <c r="F352" t="s">
        <v>0</v>
      </c>
      <c r="G352" t="s">
        <v>0</v>
      </c>
      <c r="H352" t="s">
        <v>0</v>
      </c>
      <c r="I352" t="s">
        <v>1</v>
      </c>
    </row>
    <row r="353" spans="1:9" x14ac:dyDescent="0.45">
      <c r="A353" t="s">
        <v>352</v>
      </c>
      <c r="B353" t="s">
        <v>21</v>
      </c>
      <c r="C353" t="s">
        <v>8</v>
      </c>
      <c r="D353" t="s">
        <v>8</v>
      </c>
      <c r="E353" t="s">
        <v>131</v>
      </c>
      <c r="F353" t="s">
        <v>0</v>
      </c>
      <c r="G353" t="s">
        <v>0</v>
      </c>
      <c r="H353" t="s">
        <v>0</v>
      </c>
      <c r="I353" t="s">
        <v>1</v>
      </c>
    </row>
    <row r="354" spans="1:9" x14ac:dyDescent="0.45">
      <c r="A354" t="s">
        <v>1705</v>
      </c>
      <c r="B354" t="s">
        <v>31</v>
      </c>
      <c r="C354" t="s">
        <v>43</v>
      </c>
      <c r="D354" t="s">
        <v>79</v>
      </c>
      <c r="E354" t="s">
        <v>155</v>
      </c>
      <c r="F354" t="s">
        <v>0</v>
      </c>
      <c r="G354" t="s">
        <v>0</v>
      </c>
      <c r="H354" t="s">
        <v>0</v>
      </c>
    </row>
    <row r="355" spans="1:9" x14ac:dyDescent="0.45">
      <c r="A355" t="s">
        <v>370</v>
      </c>
      <c r="B355" t="s">
        <v>229</v>
      </c>
      <c r="C355" t="s">
        <v>47</v>
      </c>
      <c r="D355" t="s">
        <v>112</v>
      </c>
      <c r="E355" t="s">
        <v>68</v>
      </c>
      <c r="F355" t="s">
        <v>0</v>
      </c>
      <c r="G355" t="s">
        <v>0</v>
      </c>
      <c r="H355" t="s">
        <v>0</v>
      </c>
      <c r="I355" t="s">
        <v>1</v>
      </c>
    </row>
    <row r="356" spans="1:9" x14ac:dyDescent="0.45">
      <c r="A356" t="s">
        <v>438</v>
      </c>
      <c r="B356" t="s">
        <v>28</v>
      </c>
      <c r="C356" t="s">
        <v>124</v>
      </c>
      <c r="D356" t="s">
        <v>4</v>
      </c>
      <c r="E356" t="s">
        <v>114</v>
      </c>
      <c r="F356" t="s">
        <v>0</v>
      </c>
      <c r="G356" t="s">
        <v>0</v>
      </c>
      <c r="H356" t="s">
        <v>0</v>
      </c>
    </row>
    <row r="357" spans="1:9" x14ac:dyDescent="0.45">
      <c r="A357" t="s">
        <v>345</v>
      </c>
      <c r="B357" t="s">
        <v>44</v>
      </c>
      <c r="C357" t="s">
        <v>148</v>
      </c>
      <c r="D357" t="s">
        <v>34</v>
      </c>
      <c r="E357" t="s">
        <v>138</v>
      </c>
      <c r="F357" t="s">
        <v>0</v>
      </c>
      <c r="G357" t="s">
        <v>1</v>
      </c>
      <c r="H357" t="s">
        <v>0</v>
      </c>
      <c r="I357" t="s">
        <v>1</v>
      </c>
    </row>
    <row r="358" spans="1:9" x14ac:dyDescent="0.45">
      <c r="A358" t="s">
        <v>341</v>
      </c>
      <c r="B358" t="s">
        <v>229</v>
      </c>
      <c r="C358" t="s">
        <v>47</v>
      </c>
      <c r="D358" t="s">
        <v>4</v>
      </c>
      <c r="E358" t="s">
        <v>77</v>
      </c>
      <c r="F358" t="s">
        <v>0</v>
      </c>
      <c r="G358" t="s">
        <v>0</v>
      </c>
      <c r="H358" t="s">
        <v>0</v>
      </c>
      <c r="I358" t="s">
        <v>1</v>
      </c>
    </row>
    <row r="359" spans="1:9" x14ac:dyDescent="0.45">
      <c r="A359" t="s">
        <v>339</v>
      </c>
      <c r="B359" t="s">
        <v>115</v>
      </c>
      <c r="C359" t="s">
        <v>199</v>
      </c>
      <c r="D359" t="s">
        <v>8</v>
      </c>
      <c r="E359" t="s">
        <v>338</v>
      </c>
      <c r="F359" t="s">
        <v>0</v>
      </c>
      <c r="G359" t="s">
        <v>0</v>
      </c>
      <c r="H359" t="s">
        <v>0</v>
      </c>
      <c r="I359" t="s">
        <v>1</v>
      </c>
    </row>
    <row r="360" spans="1:9" x14ac:dyDescent="0.45">
      <c r="A360" t="s">
        <v>337</v>
      </c>
      <c r="B360" t="s">
        <v>115</v>
      </c>
      <c r="C360" t="s">
        <v>40</v>
      </c>
      <c r="D360" t="s">
        <v>69</v>
      </c>
      <c r="E360" t="s">
        <v>53</v>
      </c>
      <c r="F360" t="s">
        <v>0</v>
      </c>
      <c r="G360" t="s">
        <v>0</v>
      </c>
      <c r="H360" t="s">
        <v>0</v>
      </c>
      <c r="I360" t="s">
        <v>1</v>
      </c>
    </row>
    <row r="361" spans="1:9" x14ac:dyDescent="0.45">
      <c r="A361" t="s">
        <v>1704</v>
      </c>
      <c r="B361" t="s">
        <v>21</v>
      </c>
      <c r="C361" t="s">
        <v>61</v>
      </c>
      <c r="D361" t="s">
        <v>34</v>
      </c>
      <c r="E361" t="s">
        <v>58</v>
      </c>
      <c r="F361" t="s">
        <v>1</v>
      </c>
      <c r="G361" t="s">
        <v>0</v>
      </c>
      <c r="H361" t="s">
        <v>1</v>
      </c>
    </row>
    <row r="362" spans="1:9" x14ac:dyDescent="0.45">
      <c r="A362" t="s">
        <v>19</v>
      </c>
      <c r="B362" t="s">
        <v>1518</v>
      </c>
      <c r="C362" t="s">
        <v>17</v>
      </c>
      <c r="D362" t="s">
        <v>16</v>
      </c>
      <c r="E362" t="s">
        <v>15</v>
      </c>
      <c r="F362" t="s">
        <v>14</v>
      </c>
      <c r="G362" t="s">
        <v>13</v>
      </c>
      <c r="H362" t="s">
        <v>12</v>
      </c>
      <c r="I362" t="s">
        <v>11</v>
      </c>
    </row>
    <row r="363" spans="1:9" x14ac:dyDescent="0.45">
      <c r="A363" t="s">
        <v>1703</v>
      </c>
      <c r="B363" t="s">
        <v>115</v>
      </c>
      <c r="C363" t="s">
        <v>3</v>
      </c>
      <c r="D363" t="s">
        <v>56</v>
      </c>
      <c r="E363" t="s">
        <v>182</v>
      </c>
      <c r="F363" t="s">
        <v>0</v>
      </c>
      <c r="G363" t="s">
        <v>0</v>
      </c>
      <c r="H363" t="s">
        <v>0</v>
      </c>
    </row>
    <row r="364" spans="1:9" x14ac:dyDescent="0.45">
      <c r="A364" t="s">
        <v>326</v>
      </c>
      <c r="B364" t="s">
        <v>175</v>
      </c>
      <c r="C364" t="s">
        <v>47</v>
      </c>
      <c r="D364" t="s">
        <v>100</v>
      </c>
      <c r="E364" t="s">
        <v>81</v>
      </c>
      <c r="F364" t="s">
        <v>0</v>
      </c>
      <c r="G364" t="s">
        <v>0</v>
      </c>
      <c r="H364" t="s">
        <v>0</v>
      </c>
    </row>
    <row r="365" spans="1:9" x14ac:dyDescent="0.45">
      <c r="A365" t="s">
        <v>310</v>
      </c>
      <c r="B365" t="s">
        <v>44</v>
      </c>
      <c r="C365" t="s">
        <v>3</v>
      </c>
      <c r="D365" t="s">
        <v>56</v>
      </c>
      <c r="E365" t="s">
        <v>55</v>
      </c>
      <c r="F365" t="s">
        <v>0</v>
      </c>
      <c r="G365" t="s">
        <v>0</v>
      </c>
      <c r="H365" t="s">
        <v>0</v>
      </c>
    </row>
    <row r="366" spans="1:9" x14ac:dyDescent="0.45">
      <c r="A366" t="s">
        <v>499</v>
      </c>
      <c r="B366" t="s">
        <v>48</v>
      </c>
      <c r="C366" t="s">
        <v>56</v>
      </c>
      <c r="D366" t="s">
        <v>34</v>
      </c>
      <c r="E366" t="s">
        <v>46</v>
      </c>
      <c r="F366" t="s">
        <v>0</v>
      </c>
      <c r="G366" t="s">
        <v>0</v>
      </c>
      <c r="H366" t="s">
        <v>0</v>
      </c>
      <c r="I366" t="s">
        <v>1</v>
      </c>
    </row>
    <row r="367" spans="1:9" x14ac:dyDescent="0.45">
      <c r="A367" t="s">
        <v>1702</v>
      </c>
      <c r="B367" t="s">
        <v>89</v>
      </c>
      <c r="C367" t="s">
        <v>79</v>
      </c>
      <c r="D367" t="s">
        <v>3</v>
      </c>
      <c r="E367" t="s">
        <v>2</v>
      </c>
      <c r="F367" t="s">
        <v>0</v>
      </c>
      <c r="G367" t="s">
        <v>1</v>
      </c>
      <c r="H367" t="s">
        <v>0</v>
      </c>
    </row>
    <row r="368" spans="1:9" x14ac:dyDescent="0.45">
      <c r="A368" t="s">
        <v>19</v>
      </c>
      <c r="B368" t="s">
        <v>1516</v>
      </c>
      <c r="C368" t="s">
        <v>17</v>
      </c>
      <c r="D368" t="s">
        <v>16</v>
      </c>
      <c r="E368" t="s">
        <v>15</v>
      </c>
      <c r="F368" t="s">
        <v>14</v>
      </c>
      <c r="G368" t="s">
        <v>13</v>
      </c>
      <c r="H368" t="s">
        <v>12</v>
      </c>
      <c r="I368" t="s">
        <v>11</v>
      </c>
    </row>
    <row r="369" spans="1:9" x14ac:dyDescent="0.45">
      <c r="A369" t="s">
        <v>1417</v>
      </c>
      <c r="B369" t="s">
        <v>21</v>
      </c>
      <c r="C369" t="s">
        <v>47</v>
      </c>
      <c r="D369" t="s">
        <v>34</v>
      </c>
      <c r="E369" t="s">
        <v>188</v>
      </c>
      <c r="F369" t="s">
        <v>1</v>
      </c>
      <c r="G369" t="s">
        <v>0</v>
      </c>
      <c r="H369" t="s">
        <v>1</v>
      </c>
    </row>
    <row r="370" spans="1:9" x14ac:dyDescent="0.45">
      <c r="A370" t="s">
        <v>426</v>
      </c>
      <c r="B370" t="s">
        <v>44</v>
      </c>
      <c r="C370" t="s">
        <v>47</v>
      </c>
      <c r="D370" t="s">
        <v>34</v>
      </c>
      <c r="E370" t="s">
        <v>185</v>
      </c>
      <c r="F370" t="s">
        <v>1</v>
      </c>
      <c r="G370" t="s">
        <v>0</v>
      </c>
      <c r="H370" t="s">
        <v>1</v>
      </c>
    </row>
    <row r="371" spans="1:9" x14ac:dyDescent="0.45">
      <c r="A371" t="s">
        <v>452</v>
      </c>
      <c r="B371" t="s">
        <v>28</v>
      </c>
      <c r="C371" t="s">
        <v>34</v>
      </c>
      <c r="D371" t="s">
        <v>79</v>
      </c>
      <c r="E371" t="s">
        <v>114</v>
      </c>
      <c r="F371" t="s">
        <v>0</v>
      </c>
      <c r="G371" t="s">
        <v>0</v>
      </c>
      <c r="H371" t="s">
        <v>0</v>
      </c>
    </row>
    <row r="372" spans="1:9" x14ac:dyDescent="0.45">
      <c r="A372" t="s">
        <v>498</v>
      </c>
      <c r="B372" t="s">
        <v>44</v>
      </c>
      <c r="C372" t="s">
        <v>34</v>
      </c>
      <c r="D372" t="s">
        <v>79</v>
      </c>
      <c r="E372" t="s">
        <v>178</v>
      </c>
      <c r="F372" t="s">
        <v>1</v>
      </c>
      <c r="G372" t="s">
        <v>1</v>
      </c>
      <c r="H372" t="s">
        <v>0</v>
      </c>
    </row>
    <row r="373" spans="1:9" x14ac:dyDescent="0.45">
      <c r="A373" t="s">
        <v>1701</v>
      </c>
      <c r="B373" t="s">
        <v>72</v>
      </c>
      <c r="C373" t="s">
        <v>160</v>
      </c>
      <c r="D373" t="s">
        <v>34</v>
      </c>
      <c r="E373" t="s">
        <v>648</v>
      </c>
      <c r="F373" t="s">
        <v>0</v>
      </c>
      <c r="G373" t="s">
        <v>0</v>
      </c>
      <c r="H373" t="s">
        <v>0</v>
      </c>
    </row>
    <row r="374" spans="1:9" x14ac:dyDescent="0.45">
      <c r="A374" t="s">
        <v>1700</v>
      </c>
      <c r="B374" t="s">
        <v>36</v>
      </c>
      <c r="C374" t="s">
        <v>4</v>
      </c>
      <c r="D374" t="s">
        <v>3</v>
      </c>
      <c r="E374" t="s">
        <v>20</v>
      </c>
      <c r="F374" t="s">
        <v>1</v>
      </c>
      <c r="G374" t="s">
        <v>0</v>
      </c>
      <c r="H374" t="s">
        <v>1</v>
      </c>
    </row>
    <row r="375" spans="1:9" x14ac:dyDescent="0.45">
      <c r="A375" t="s">
        <v>488</v>
      </c>
      <c r="B375" t="s">
        <v>21</v>
      </c>
      <c r="C375" t="s">
        <v>34</v>
      </c>
      <c r="D375" t="s">
        <v>67</v>
      </c>
      <c r="E375" t="s">
        <v>39</v>
      </c>
      <c r="F375" t="s">
        <v>0</v>
      </c>
      <c r="G375" t="s">
        <v>0</v>
      </c>
      <c r="H375" t="s">
        <v>0</v>
      </c>
      <c r="I375" t="s">
        <v>1</v>
      </c>
    </row>
    <row r="376" spans="1:9" x14ac:dyDescent="0.45">
      <c r="A376" t="s">
        <v>548</v>
      </c>
      <c r="B376" t="s">
        <v>36</v>
      </c>
      <c r="C376" t="s">
        <v>148</v>
      </c>
      <c r="D376" t="s">
        <v>3</v>
      </c>
      <c r="E376" t="s">
        <v>188</v>
      </c>
      <c r="F376" t="s">
        <v>1</v>
      </c>
      <c r="G376" t="s">
        <v>0</v>
      </c>
      <c r="H376" t="s">
        <v>1</v>
      </c>
    </row>
    <row r="377" spans="1:9" x14ac:dyDescent="0.45">
      <c r="A377" t="s">
        <v>1699</v>
      </c>
      <c r="B377" t="s">
        <v>72</v>
      </c>
      <c r="C377" t="s">
        <v>170</v>
      </c>
      <c r="D377" t="s">
        <v>3</v>
      </c>
      <c r="E377" t="s">
        <v>178</v>
      </c>
      <c r="F377" t="s">
        <v>1</v>
      </c>
      <c r="G377" t="s">
        <v>0</v>
      </c>
      <c r="H377" t="s">
        <v>1</v>
      </c>
    </row>
    <row r="378" spans="1:9" x14ac:dyDescent="0.45">
      <c r="A378" t="s">
        <v>19</v>
      </c>
      <c r="B378" t="s">
        <v>1513</v>
      </c>
      <c r="C378" t="s">
        <v>17</v>
      </c>
      <c r="D378" t="s">
        <v>16</v>
      </c>
      <c r="E378" t="s">
        <v>15</v>
      </c>
      <c r="F378" t="s">
        <v>14</v>
      </c>
      <c r="G378" t="s">
        <v>13</v>
      </c>
      <c r="H378" t="s">
        <v>12</v>
      </c>
      <c r="I378" t="s">
        <v>11</v>
      </c>
    </row>
    <row r="379" spans="1:9" x14ac:dyDescent="0.45">
      <c r="A379" t="s">
        <v>1698</v>
      </c>
      <c r="B379" t="s">
        <v>200</v>
      </c>
      <c r="C379" t="s">
        <v>34</v>
      </c>
      <c r="D379" t="s">
        <v>34</v>
      </c>
      <c r="E379" t="s">
        <v>114</v>
      </c>
      <c r="F379" t="s">
        <v>0</v>
      </c>
      <c r="G379" t="s">
        <v>0</v>
      </c>
      <c r="H379" t="s">
        <v>0</v>
      </c>
    </row>
    <row r="380" spans="1:9" x14ac:dyDescent="0.45">
      <c r="A380" t="s">
        <v>357</v>
      </c>
      <c r="B380" t="s">
        <v>28</v>
      </c>
      <c r="C380" t="s">
        <v>4</v>
      </c>
      <c r="D380" t="s">
        <v>8</v>
      </c>
      <c r="E380" t="s">
        <v>26</v>
      </c>
      <c r="F380" t="s">
        <v>0</v>
      </c>
      <c r="G380" t="s">
        <v>1</v>
      </c>
      <c r="H380" t="s">
        <v>0</v>
      </c>
      <c r="I380" t="s">
        <v>1</v>
      </c>
    </row>
    <row r="381" spans="1:9" x14ac:dyDescent="0.45">
      <c r="A381" t="s">
        <v>452</v>
      </c>
      <c r="B381" t="s">
        <v>28</v>
      </c>
      <c r="C381" t="s">
        <v>100</v>
      </c>
      <c r="D381" t="s">
        <v>79</v>
      </c>
      <c r="E381" t="s">
        <v>114</v>
      </c>
      <c r="F381" t="s">
        <v>0</v>
      </c>
      <c r="G381" t="s">
        <v>0</v>
      </c>
      <c r="H381" t="s">
        <v>0</v>
      </c>
    </row>
    <row r="382" spans="1:9" x14ac:dyDescent="0.45">
      <c r="A382" t="s">
        <v>1697</v>
      </c>
      <c r="B382" t="s">
        <v>28</v>
      </c>
      <c r="C382" t="s">
        <v>8</v>
      </c>
      <c r="D382" t="s">
        <v>79</v>
      </c>
      <c r="E382" t="s">
        <v>419</v>
      </c>
      <c r="F382" t="s">
        <v>0</v>
      </c>
      <c r="G382" t="s">
        <v>0</v>
      </c>
      <c r="H382" t="s">
        <v>0</v>
      </c>
    </row>
    <row r="383" spans="1:9" x14ac:dyDescent="0.45">
      <c r="A383" t="s">
        <v>1696</v>
      </c>
      <c r="B383" t="s">
        <v>48</v>
      </c>
      <c r="C383" t="s">
        <v>43</v>
      </c>
      <c r="D383" t="s">
        <v>3</v>
      </c>
      <c r="E383" t="s">
        <v>138</v>
      </c>
      <c r="F383" t="s">
        <v>0</v>
      </c>
      <c r="G383" t="s">
        <v>0</v>
      </c>
      <c r="H383" t="s">
        <v>0</v>
      </c>
    </row>
    <row r="384" spans="1:9" x14ac:dyDescent="0.45">
      <c r="A384" t="s">
        <v>319</v>
      </c>
      <c r="B384" t="s">
        <v>72</v>
      </c>
      <c r="C384" t="s">
        <v>34</v>
      </c>
      <c r="D384" t="s">
        <v>34</v>
      </c>
      <c r="E384" t="s">
        <v>185</v>
      </c>
      <c r="F384" t="s">
        <v>1</v>
      </c>
      <c r="G384" t="s">
        <v>0</v>
      </c>
      <c r="H384" t="s">
        <v>1</v>
      </c>
    </row>
    <row r="385" spans="1:9" x14ac:dyDescent="0.45">
      <c r="A385" t="s">
        <v>371</v>
      </c>
      <c r="B385" t="s">
        <v>36</v>
      </c>
      <c r="C385" t="s">
        <v>4</v>
      </c>
      <c r="D385" t="s">
        <v>199</v>
      </c>
      <c r="E385" t="s">
        <v>103</v>
      </c>
      <c r="F385" t="s">
        <v>0</v>
      </c>
      <c r="G385" t="s">
        <v>0</v>
      </c>
      <c r="H385" t="s">
        <v>0</v>
      </c>
      <c r="I385" t="s">
        <v>1</v>
      </c>
    </row>
    <row r="386" spans="1:9" x14ac:dyDescent="0.45">
      <c r="A386" t="s">
        <v>505</v>
      </c>
      <c r="B386" t="s">
        <v>72</v>
      </c>
      <c r="C386" t="s">
        <v>34</v>
      </c>
      <c r="D386" t="s">
        <v>8</v>
      </c>
      <c r="E386" t="s">
        <v>107</v>
      </c>
      <c r="F386" t="s">
        <v>0</v>
      </c>
      <c r="G386" t="s">
        <v>0</v>
      </c>
      <c r="H386" t="s">
        <v>0</v>
      </c>
      <c r="I386" t="s">
        <v>1</v>
      </c>
    </row>
    <row r="387" spans="1:9" x14ac:dyDescent="0.45">
      <c r="A387" t="s">
        <v>352</v>
      </c>
      <c r="B387" t="s">
        <v>21</v>
      </c>
      <c r="C387" t="s">
        <v>34</v>
      </c>
      <c r="D387" t="s">
        <v>67</v>
      </c>
      <c r="E387" t="s">
        <v>131</v>
      </c>
      <c r="F387" t="s">
        <v>0</v>
      </c>
      <c r="G387" t="s">
        <v>0</v>
      </c>
      <c r="H387" t="s">
        <v>0</v>
      </c>
      <c r="I387" t="s">
        <v>1</v>
      </c>
    </row>
    <row r="388" spans="1:9" x14ac:dyDescent="0.45">
      <c r="A388" t="s">
        <v>380</v>
      </c>
      <c r="B388" t="s">
        <v>28</v>
      </c>
      <c r="C388" t="s">
        <v>56</v>
      </c>
      <c r="D388" t="s">
        <v>79</v>
      </c>
      <c r="E388" t="s">
        <v>114</v>
      </c>
      <c r="F388" t="s">
        <v>0</v>
      </c>
      <c r="G388" t="s">
        <v>0</v>
      </c>
      <c r="H388" t="s">
        <v>0</v>
      </c>
    </row>
    <row r="389" spans="1:9" x14ac:dyDescent="0.45">
      <c r="A389" t="s">
        <v>370</v>
      </c>
      <c r="B389" t="s">
        <v>44</v>
      </c>
      <c r="C389" t="s">
        <v>4</v>
      </c>
      <c r="D389" t="s">
        <v>34</v>
      </c>
      <c r="E389" t="s">
        <v>68</v>
      </c>
      <c r="F389" t="s">
        <v>0</v>
      </c>
      <c r="G389" t="s">
        <v>0</v>
      </c>
      <c r="H389" t="s">
        <v>0</v>
      </c>
      <c r="I389" t="s">
        <v>1</v>
      </c>
    </row>
    <row r="390" spans="1:9" x14ac:dyDescent="0.45">
      <c r="A390" t="s">
        <v>598</v>
      </c>
      <c r="B390" t="s">
        <v>21</v>
      </c>
      <c r="C390" t="s">
        <v>79</v>
      </c>
      <c r="D390" t="s">
        <v>34</v>
      </c>
      <c r="E390" t="s">
        <v>99</v>
      </c>
      <c r="F390" t="s">
        <v>0</v>
      </c>
      <c r="G390" t="s">
        <v>0</v>
      </c>
      <c r="H390" t="s">
        <v>0</v>
      </c>
    </row>
    <row r="391" spans="1:9" x14ac:dyDescent="0.45">
      <c r="A391" t="s">
        <v>345</v>
      </c>
      <c r="B391" t="s">
        <v>44</v>
      </c>
      <c r="C391" t="s">
        <v>34</v>
      </c>
      <c r="D391" t="s">
        <v>43</v>
      </c>
      <c r="E391" t="s">
        <v>138</v>
      </c>
      <c r="F391" t="s">
        <v>0</v>
      </c>
      <c r="G391" t="s">
        <v>1</v>
      </c>
      <c r="H391" t="s">
        <v>0</v>
      </c>
      <c r="I391" t="s">
        <v>1</v>
      </c>
    </row>
    <row r="392" spans="1:9" x14ac:dyDescent="0.45">
      <c r="A392" t="s">
        <v>341</v>
      </c>
      <c r="B392" t="s">
        <v>44</v>
      </c>
      <c r="C392" t="s">
        <v>56</v>
      </c>
      <c r="D392" t="s">
        <v>56</v>
      </c>
      <c r="E392" t="s">
        <v>77</v>
      </c>
      <c r="F392" t="s">
        <v>0</v>
      </c>
      <c r="G392" t="s">
        <v>0</v>
      </c>
      <c r="H392" t="s">
        <v>0</v>
      </c>
      <c r="I392" t="s">
        <v>1</v>
      </c>
    </row>
    <row r="393" spans="1:9" x14ac:dyDescent="0.45">
      <c r="A393" t="s">
        <v>1695</v>
      </c>
      <c r="B393" t="s">
        <v>115</v>
      </c>
      <c r="C393" t="s">
        <v>3</v>
      </c>
      <c r="D393" t="s">
        <v>34</v>
      </c>
      <c r="E393" t="s">
        <v>53</v>
      </c>
      <c r="F393" t="s">
        <v>0</v>
      </c>
      <c r="G393" t="s">
        <v>0</v>
      </c>
      <c r="H393" t="s">
        <v>0</v>
      </c>
    </row>
    <row r="394" spans="1:9" x14ac:dyDescent="0.45">
      <c r="A394" t="s">
        <v>1694</v>
      </c>
      <c r="B394" t="s">
        <v>48</v>
      </c>
      <c r="C394" t="s">
        <v>4</v>
      </c>
      <c r="D394" t="s">
        <v>3</v>
      </c>
      <c r="E394" t="s">
        <v>178</v>
      </c>
      <c r="F394" t="s">
        <v>1</v>
      </c>
      <c r="G394" t="s">
        <v>0</v>
      </c>
      <c r="H394" t="s">
        <v>1</v>
      </c>
      <c r="I394" t="s">
        <v>1</v>
      </c>
    </row>
    <row r="395" spans="1:9" x14ac:dyDescent="0.45">
      <c r="A395" t="s">
        <v>522</v>
      </c>
      <c r="B395" t="s">
        <v>5</v>
      </c>
      <c r="C395" t="s">
        <v>4</v>
      </c>
      <c r="D395" t="s">
        <v>56</v>
      </c>
      <c r="E395" t="s">
        <v>88</v>
      </c>
      <c r="F395" t="s">
        <v>0</v>
      </c>
      <c r="G395" t="s">
        <v>0</v>
      </c>
      <c r="H395" t="s">
        <v>0</v>
      </c>
    </row>
    <row r="396" spans="1:9" x14ac:dyDescent="0.45">
      <c r="A396" t="s">
        <v>378</v>
      </c>
      <c r="B396" t="s">
        <v>28</v>
      </c>
      <c r="C396" t="s">
        <v>4</v>
      </c>
      <c r="D396" t="s">
        <v>56</v>
      </c>
      <c r="E396" t="s">
        <v>223</v>
      </c>
      <c r="F396" t="s">
        <v>0</v>
      </c>
      <c r="G396" t="s">
        <v>1</v>
      </c>
      <c r="H396" t="s">
        <v>0</v>
      </c>
    </row>
    <row r="397" spans="1:9" x14ac:dyDescent="0.45">
      <c r="A397" t="s">
        <v>1693</v>
      </c>
      <c r="B397" t="s">
        <v>44</v>
      </c>
      <c r="C397" t="s">
        <v>35</v>
      </c>
      <c r="D397" t="s">
        <v>34</v>
      </c>
      <c r="E397" t="s">
        <v>46</v>
      </c>
      <c r="F397" t="s">
        <v>0</v>
      </c>
      <c r="G397" t="s">
        <v>1</v>
      </c>
      <c r="H397" t="s">
        <v>0</v>
      </c>
    </row>
    <row r="398" spans="1:9" x14ac:dyDescent="0.45">
      <c r="A398" t="s">
        <v>339</v>
      </c>
      <c r="B398" t="s">
        <v>115</v>
      </c>
      <c r="C398" t="s">
        <v>126</v>
      </c>
      <c r="D398" t="s">
        <v>67</v>
      </c>
      <c r="E398" t="s">
        <v>338</v>
      </c>
      <c r="F398" t="s">
        <v>0</v>
      </c>
      <c r="G398" t="s">
        <v>0</v>
      </c>
      <c r="H398" t="s">
        <v>0</v>
      </c>
      <c r="I398" t="s">
        <v>1</v>
      </c>
    </row>
    <row r="399" spans="1:9" x14ac:dyDescent="0.45">
      <c r="A399" t="s">
        <v>337</v>
      </c>
      <c r="B399" t="s">
        <v>115</v>
      </c>
      <c r="C399" t="s">
        <v>92</v>
      </c>
      <c r="D399" t="s">
        <v>8</v>
      </c>
      <c r="E399" t="s">
        <v>53</v>
      </c>
      <c r="F399" t="s">
        <v>0</v>
      </c>
      <c r="G399" t="s">
        <v>0</v>
      </c>
      <c r="H399" t="s">
        <v>0</v>
      </c>
      <c r="I399" t="s">
        <v>1</v>
      </c>
    </row>
    <row r="400" spans="1:9" x14ac:dyDescent="0.45">
      <c r="A400" t="s">
        <v>1673</v>
      </c>
      <c r="B400" t="s">
        <v>28</v>
      </c>
      <c r="C400" t="s">
        <v>40</v>
      </c>
      <c r="D400" t="s">
        <v>3</v>
      </c>
      <c r="E400" t="s">
        <v>419</v>
      </c>
      <c r="F400" t="s">
        <v>0</v>
      </c>
      <c r="G400" t="s">
        <v>0</v>
      </c>
      <c r="H400" t="s">
        <v>0</v>
      </c>
    </row>
    <row r="401" spans="1:9" x14ac:dyDescent="0.45">
      <c r="A401" t="s">
        <v>19</v>
      </c>
      <c r="B401" t="s">
        <v>1511</v>
      </c>
      <c r="C401" t="s">
        <v>17</v>
      </c>
      <c r="D401" t="s">
        <v>16</v>
      </c>
      <c r="E401" t="s">
        <v>15</v>
      </c>
      <c r="F401" t="s">
        <v>14</v>
      </c>
      <c r="G401" t="s">
        <v>13</v>
      </c>
      <c r="H401" t="s">
        <v>12</v>
      </c>
      <c r="I401" t="s">
        <v>11</v>
      </c>
    </row>
    <row r="402" spans="1:9" x14ac:dyDescent="0.45">
      <c r="A402" t="s">
        <v>1636</v>
      </c>
      <c r="B402" t="s">
        <v>200</v>
      </c>
      <c r="C402" t="s">
        <v>47</v>
      </c>
      <c r="D402" t="s">
        <v>34</v>
      </c>
      <c r="E402" t="s">
        <v>53</v>
      </c>
      <c r="F402" t="s">
        <v>0</v>
      </c>
      <c r="G402" t="s">
        <v>0</v>
      </c>
      <c r="H402" t="s">
        <v>0</v>
      </c>
    </row>
    <row r="403" spans="1:9" x14ac:dyDescent="0.45">
      <c r="A403" t="s">
        <v>1692</v>
      </c>
      <c r="B403" t="s">
        <v>36</v>
      </c>
      <c r="C403" t="s">
        <v>4</v>
      </c>
      <c r="D403" t="s">
        <v>34</v>
      </c>
      <c r="E403" t="s">
        <v>143</v>
      </c>
      <c r="F403" t="s">
        <v>0</v>
      </c>
      <c r="G403" t="s">
        <v>0</v>
      </c>
      <c r="H403" t="s">
        <v>0</v>
      </c>
    </row>
    <row r="404" spans="1:9" x14ac:dyDescent="0.45">
      <c r="A404" t="s">
        <v>1691</v>
      </c>
      <c r="B404" t="s">
        <v>28</v>
      </c>
      <c r="C404" t="s">
        <v>47</v>
      </c>
      <c r="D404" t="s">
        <v>34</v>
      </c>
      <c r="E404" t="s">
        <v>114</v>
      </c>
      <c r="F404" t="s">
        <v>0</v>
      </c>
      <c r="G404" t="s">
        <v>0</v>
      </c>
      <c r="H404" t="s">
        <v>0</v>
      </c>
    </row>
    <row r="405" spans="1:9" x14ac:dyDescent="0.45">
      <c r="A405" t="s">
        <v>1690</v>
      </c>
      <c r="B405" t="s">
        <v>44</v>
      </c>
      <c r="C405" t="s">
        <v>170</v>
      </c>
      <c r="D405" t="s">
        <v>3</v>
      </c>
      <c r="E405" t="s">
        <v>68</v>
      </c>
      <c r="F405" t="s">
        <v>0</v>
      </c>
      <c r="G405" t="s">
        <v>0</v>
      </c>
      <c r="H405" t="s">
        <v>0</v>
      </c>
    </row>
    <row r="406" spans="1:9" x14ac:dyDescent="0.45">
      <c r="A406" t="s">
        <v>1689</v>
      </c>
      <c r="B406" t="s">
        <v>31</v>
      </c>
      <c r="C406" t="s">
        <v>43</v>
      </c>
      <c r="D406" t="s">
        <v>34</v>
      </c>
      <c r="E406" t="s">
        <v>103</v>
      </c>
      <c r="F406" t="s">
        <v>0</v>
      </c>
      <c r="G406" t="s">
        <v>0</v>
      </c>
      <c r="H406" t="s">
        <v>0</v>
      </c>
    </row>
    <row r="407" spans="1:9" x14ac:dyDescent="0.45">
      <c r="A407" t="s">
        <v>19</v>
      </c>
      <c r="B407" t="s">
        <v>1510</v>
      </c>
      <c r="C407" t="s">
        <v>17</v>
      </c>
      <c r="D407" t="s">
        <v>16</v>
      </c>
      <c r="E407" t="s">
        <v>15</v>
      </c>
      <c r="F407" t="s">
        <v>14</v>
      </c>
      <c r="G407" t="s">
        <v>13</v>
      </c>
      <c r="H407" t="s">
        <v>12</v>
      </c>
      <c r="I407" t="s">
        <v>11</v>
      </c>
    </row>
    <row r="408" spans="1:9" x14ac:dyDescent="0.45">
      <c r="A408" t="s">
        <v>427</v>
      </c>
      <c r="B408" t="s">
        <v>44</v>
      </c>
      <c r="C408" t="s">
        <v>67</v>
      </c>
      <c r="D408" t="s">
        <v>56</v>
      </c>
      <c r="E408" t="s">
        <v>185</v>
      </c>
      <c r="F408" t="s">
        <v>1</v>
      </c>
      <c r="G408" t="s">
        <v>0</v>
      </c>
      <c r="H408" t="s">
        <v>1</v>
      </c>
    </row>
    <row r="409" spans="1:9" x14ac:dyDescent="0.45">
      <c r="A409" t="s">
        <v>386</v>
      </c>
      <c r="B409" t="s">
        <v>5</v>
      </c>
      <c r="C409" t="s">
        <v>92</v>
      </c>
      <c r="D409" t="s">
        <v>4</v>
      </c>
      <c r="E409" t="s">
        <v>88</v>
      </c>
      <c r="F409" t="s">
        <v>0</v>
      </c>
      <c r="G409" t="s">
        <v>0</v>
      </c>
      <c r="H409" t="s">
        <v>0</v>
      </c>
    </row>
    <row r="410" spans="1:9" x14ac:dyDescent="0.45">
      <c r="A410" t="s">
        <v>309</v>
      </c>
      <c r="B410" t="s">
        <v>5</v>
      </c>
      <c r="C410" t="s">
        <v>92</v>
      </c>
      <c r="D410" t="s">
        <v>4</v>
      </c>
      <c r="E410" t="s">
        <v>88</v>
      </c>
      <c r="F410" t="s">
        <v>0</v>
      </c>
      <c r="G410" t="s">
        <v>0</v>
      </c>
      <c r="H410" t="s">
        <v>0</v>
      </c>
    </row>
    <row r="411" spans="1:9" x14ac:dyDescent="0.45">
      <c r="A411" t="s">
        <v>404</v>
      </c>
      <c r="B411" t="s">
        <v>403</v>
      </c>
      <c r="C411" t="s">
        <v>47</v>
      </c>
      <c r="D411" t="s">
        <v>67</v>
      </c>
      <c r="E411" t="s">
        <v>143</v>
      </c>
      <c r="F411" t="s">
        <v>174</v>
      </c>
      <c r="G411" t="s">
        <v>174</v>
      </c>
      <c r="H411" t="s">
        <v>174</v>
      </c>
    </row>
    <row r="412" spans="1:9" x14ac:dyDescent="0.45">
      <c r="A412" t="s">
        <v>1688</v>
      </c>
      <c r="B412" t="s">
        <v>21</v>
      </c>
      <c r="C412" t="s">
        <v>82</v>
      </c>
      <c r="D412" t="s">
        <v>34</v>
      </c>
      <c r="E412" t="s">
        <v>99</v>
      </c>
      <c r="F412" t="s">
        <v>0</v>
      </c>
      <c r="G412" t="s">
        <v>0</v>
      </c>
      <c r="H412" t="s">
        <v>0</v>
      </c>
    </row>
    <row r="413" spans="1:9" x14ac:dyDescent="0.45">
      <c r="A413" t="s">
        <v>383</v>
      </c>
      <c r="B413" t="s">
        <v>31</v>
      </c>
      <c r="C413" t="s">
        <v>3</v>
      </c>
      <c r="D413" t="s">
        <v>79</v>
      </c>
      <c r="E413" t="s">
        <v>58</v>
      </c>
      <c r="F413" t="s">
        <v>1</v>
      </c>
      <c r="G413" t="s">
        <v>0</v>
      </c>
      <c r="H413" t="s">
        <v>1</v>
      </c>
    </row>
    <row r="414" spans="1:9" x14ac:dyDescent="0.45">
      <c r="A414" t="s">
        <v>497</v>
      </c>
      <c r="B414" t="s">
        <v>28</v>
      </c>
      <c r="C414" t="s">
        <v>67</v>
      </c>
      <c r="D414" t="s">
        <v>92</v>
      </c>
      <c r="E414" t="s">
        <v>496</v>
      </c>
      <c r="F414" t="s">
        <v>0</v>
      </c>
      <c r="G414" t="s">
        <v>0</v>
      </c>
      <c r="H414" t="s">
        <v>0</v>
      </c>
    </row>
    <row r="415" spans="1:9" x14ac:dyDescent="0.45">
      <c r="A415" t="s">
        <v>634</v>
      </c>
      <c r="B415" t="s">
        <v>31</v>
      </c>
      <c r="C415" t="s">
        <v>43</v>
      </c>
      <c r="D415" t="s">
        <v>79</v>
      </c>
      <c r="E415" t="s">
        <v>58</v>
      </c>
      <c r="F415" t="s">
        <v>1</v>
      </c>
      <c r="G415" t="s">
        <v>0</v>
      </c>
      <c r="H415" t="s">
        <v>1</v>
      </c>
    </row>
    <row r="416" spans="1:9" x14ac:dyDescent="0.45">
      <c r="A416" t="s">
        <v>320</v>
      </c>
      <c r="B416" t="s">
        <v>31</v>
      </c>
      <c r="C416" t="s">
        <v>67</v>
      </c>
      <c r="D416" t="s">
        <v>92</v>
      </c>
      <c r="E416" t="s">
        <v>58</v>
      </c>
      <c r="F416" t="s">
        <v>1</v>
      </c>
      <c r="G416" t="s">
        <v>0</v>
      </c>
      <c r="H416" t="s">
        <v>1</v>
      </c>
    </row>
    <row r="417" spans="1:9" x14ac:dyDescent="0.45">
      <c r="A417" t="s">
        <v>522</v>
      </c>
      <c r="B417" t="s">
        <v>5</v>
      </c>
      <c r="C417" t="s">
        <v>35</v>
      </c>
      <c r="D417" t="s">
        <v>56</v>
      </c>
      <c r="E417" t="s">
        <v>88</v>
      </c>
      <c r="F417" t="s">
        <v>0</v>
      </c>
      <c r="G417" t="s">
        <v>0</v>
      </c>
      <c r="H417" t="s">
        <v>0</v>
      </c>
    </row>
    <row r="418" spans="1:9" x14ac:dyDescent="0.45">
      <c r="A418" t="s">
        <v>19</v>
      </c>
      <c r="B418" t="s">
        <v>1509</v>
      </c>
      <c r="C418" t="s">
        <v>17</v>
      </c>
      <c r="D418" t="s">
        <v>16</v>
      </c>
      <c r="E418" t="s">
        <v>15</v>
      </c>
      <c r="F418" t="s">
        <v>14</v>
      </c>
      <c r="G418" t="s">
        <v>13</v>
      </c>
      <c r="H418" t="s">
        <v>12</v>
      </c>
      <c r="I418" t="s">
        <v>11</v>
      </c>
    </row>
    <row r="419" spans="1:9" x14ac:dyDescent="0.45">
      <c r="A419" t="s">
        <v>1687</v>
      </c>
      <c r="B419" t="s">
        <v>72</v>
      </c>
      <c r="C419" t="s">
        <v>34</v>
      </c>
      <c r="D419" t="s">
        <v>3</v>
      </c>
      <c r="E419" t="s">
        <v>185</v>
      </c>
      <c r="F419" t="s">
        <v>1</v>
      </c>
      <c r="G419" t="s">
        <v>0</v>
      </c>
      <c r="H419" t="s">
        <v>1</v>
      </c>
    </row>
    <row r="420" spans="1:9" x14ac:dyDescent="0.45">
      <c r="A420" t="s">
        <v>326</v>
      </c>
      <c r="B420" t="s">
        <v>89</v>
      </c>
      <c r="C420" t="s">
        <v>3</v>
      </c>
      <c r="D420" t="s">
        <v>56</v>
      </c>
      <c r="E420" t="s">
        <v>81</v>
      </c>
      <c r="F420" t="s">
        <v>0</v>
      </c>
      <c r="G420" t="s">
        <v>0</v>
      </c>
      <c r="H420" t="s">
        <v>0</v>
      </c>
    </row>
    <row r="421" spans="1:9" x14ac:dyDescent="0.45">
      <c r="A421" t="s">
        <v>404</v>
      </c>
      <c r="B421" t="s">
        <v>520</v>
      </c>
      <c r="C421" t="s">
        <v>47</v>
      </c>
      <c r="D421" t="s">
        <v>8</v>
      </c>
      <c r="E421" t="s">
        <v>143</v>
      </c>
      <c r="F421" t="s">
        <v>174</v>
      </c>
      <c r="G421" t="s">
        <v>174</v>
      </c>
      <c r="H421" t="s">
        <v>174</v>
      </c>
    </row>
    <row r="422" spans="1:9" x14ac:dyDescent="0.45">
      <c r="A422" t="s">
        <v>488</v>
      </c>
      <c r="B422" t="s">
        <v>21</v>
      </c>
      <c r="C422" t="s">
        <v>34</v>
      </c>
      <c r="D422" t="s">
        <v>34</v>
      </c>
      <c r="E422" t="s">
        <v>39</v>
      </c>
      <c r="F422" t="s">
        <v>0</v>
      </c>
      <c r="G422" t="s">
        <v>0</v>
      </c>
      <c r="H422" t="s">
        <v>0</v>
      </c>
      <c r="I422" t="s">
        <v>1</v>
      </c>
    </row>
    <row r="423" spans="1:9" x14ac:dyDescent="0.45">
      <c r="A423" t="s">
        <v>436</v>
      </c>
      <c r="B423" t="s">
        <v>36</v>
      </c>
      <c r="C423" t="s">
        <v>4</v>
      </c>
      <c r="D423" t="s">
        <v>148</v>
      </c>
      <c r="E423" t="s">
        <v>99</v>
      </c>
      <c r="F423" t="s">
        <v>0</v>
      </c>
      <c r="G423" t="s">
        <v>0</v>
      </c>
      <c r="H423" t="s">
        <v>0</v>
      </c>
      <c r="I423" t="s">
        <v>1</v>
      </c>
    </row>
    <row r="424" spans="1:9" x14ac:dyDescent="0.45">
      <c r="A424" t="s">
        <v>656</v>
      </c>
      <c r="B424" t="s">
        <v>48</v>
      </c>
      <c r="C424" t="s">
        <v>270</v>
      </c>
      <c r="D424" t="s">
        <v>40</v>
      </c>
      <c r="E424" t="s">
        <v>178</v>
      </c>
      <c r="F424" t="s">
        <v>1</v>
      </c>
      <c r="G424" t="s">
        <v>0</v>
      </c>
      <c r="H424" t="s">
        <v>1</v>
      </c>
      <c r="I424" t="s">
        <v>1</v>
      </c>
    </row>
    <row r="425" spans="1:9" x14ac:dyDescent="0.45">
      <c r="A425" t="s">
        <v>19</v>
      </c>
      <c r="B425" t="s">
        <v>1508</v>
      </c>
      <c r="C425" t="s">
        <v>17</v>
      </c>
      <c r="D425" t="s">
        <v>16</v>
      </c>
      <c r="E425" t="s">
        <v>15</v>
      </c>
      <c r="F425" t="s">
        <v>14</v>
      </c>
      <c r="G425" t="s">
        <v>13</v>
      </c>
      <c r="H425" t="s">
        <v>12</v>
      </c>
      <c r="I425" t="s">
        <v>11</v>
      </c>
    </row>
    <row r="426" spans="1:9" x14ac:dyDescent="0.45">
      <c r="A426" t="s">
        <v>1686</v>
      </c>
      <c r="B426" t="s">
        <v>21</v>
      </c>
      <c r="C426" t="s">
        <v>4</v>
      </c>
      <c r="D426" t="s">
        <v>3</v>
      </c>
      <c r="E426" t="s">
        <v>99</v>
      </c>
      <c r="F426" t="s">
        <v>0</v>
      </c>
      <c r="G426" t="s">
        <v>0</v>
      </c>
      <c r="H426" t="s">
        <v>0</v>
      </c>
    </row>
    <row r="427" spans="1:9" x14ac:dyDescent="0.45">
      <c r="A427" t="s">
        <v>498</v>
      </c>
      <c r="B427" t="s">
        <v>72</v>
      </c>
      <c r="C427" t="s">
        <v>47</v>
      </c>
      <c r="D427" t="s">
        <v>3</v>
      </c>
      <c r="E427" t="s">
        <v>178</v>
      </c>
      <c r="F427" t="s">
        <v>1</v>
      </c>
      <c r="G427" t="s">
        <v>0</v>
      </c>
      <c r="H427" t="s">
        <v>1</v>
      </c>
    </row>
    <row r="428" spans="1:9" x14ac:dyDescent="0.45">
      <c r="A428" t="s">
        <v>318</v>
      </c>
      <c r="B428" t="s">
        <v>342</v>
      </c>
      <c r="C428" t="s">
        <v>47</v>
      </c>
      <c r="D428" t="s">
        <v>67</v>
      </c>
      <c r="E428" t="s">
        <v>216</v>
      </c>
      <c r="F428" t="s">
        <v>0</v>
      </c>
      <c r="G428" t="s">
        <v>0</v>
      </c>
      <c r="H428" t="s">
        <v>0</v>
      </c>
      <c r="I428" t="s">
        <v>1</v>
      </c>
    </row>
    <row r="429" spans="1:9" x14ac:dyDescent="0.45">
      <c r="A429" t="s">
        <v>1685</v>
      </c>
      <c r="B429" t="s">
        <v>48</v>
      </c>
      <c r="C429" t="s">
        <v>61</v>
      </c>
      <c r="D429" t="s">
        <v>3</v>
      </c>
      <c r="E429" t="s">
        <v>185</v>
      </c>
      <c r="F429" t="s">
        <v>1</v>
      </c>
      <c r="G429" t="s">
        <v>0</v>
      </c>
      <c r="H429" t="s">
        <v>1</v>
      </c>
    </row>
    <row r="430" spans="1:9" x14ac:dyDescent="0.45">
      <c r="A430" t="s">
        <v>1684</v>
      </c>
      <c r="B430" t="s">
        <v>200</v>
      </c>
      <c r="C430" t="s">
        <v>8</v>
      </c>
      <c r="D430" t="s">
        <v>34</v>
      </c>
      <c r="E430" t="s">
        <v>26</v>
      </c>
      <c r="F430" t="s">
        <v>0</v>
      </c>
      <c r="G430" t="s">
        <v>0</v>
      </c>
      <c r="H430" t="s">
        <v>0</v>
      </c>
    </row>
    <row r="431" spans="1:9" x14ac:dyDescent="0.45">
      <c r="A431" t="s">
        <v>315</v>
      </c>
      <c r="B431" t="s">
        <v>189</v>
      </c>
      <c r="C431" t="s">
        <v>47</v>
      </c>
      <c r="D431" t="s">
        <v>126</v>
      </c>
      <c r="E431" t="s">
        <v>20</v>
      </c>
      <c r="F431" t="s">
        <v>1</v>
      </c>
      <c r="G431" t="s">
        <v>0</v>
      </c>
      <c r="H431" t="s">
        <v>1</v>
      </c>
      <c r="I431" t="s">
        <v>1</v>
      </c>
    </row>
    <row r="432" spans="1:9" x14ac:dyDescent="0.45">
      <c r="A432" t="s">
        <v>1683</v>
      </c>
      <c r="B432" t="s">
        <v>89</v>
      </c>
      <c r="C432" t="s">
        <v>4</v>
      </c>
      <c r="D432" t="s">
        <v>34</v>
      </c>
      <c r="E432" t="s">
        <v>91</v>
      </c>
      <c r="F432" t="s">
        <v>0</v>
      </c>
      <c r="G432" t="s">
        <v>0</v>
      </c>
      <c r="H432" t="s">
        <v>0</v>
      </c>
    </row>
    <row r="433" spans="1:9" x14ac:dyDescent="0.45">
      <c r="A433" t="s">
        <v>429</v>
      </c>
      <c r="B433" t="s">
        <v>5</v>
      </c>
      <c r="C433" t="s">
        <v>61</v>
      </c>
      <c r="D433" t="s">
        <v>56</v>
      </c>
      <c r="E433" t="s">
        <v>399</v>
      </c>
      <c r="F433" t="s">
        <v>0</v>
      </c>
      <c r="G433" t="s">
        <v>0</v>
      </c>
      <c r="H433" t="s">
        <v>0</v>
      </c>
    </row>
    <row r="434" spans="1:9" x14ac:dyDescent="0.45">
      <c r="A434" t="s">
        <v>314</v>
      </c>
      <c r="B434" t="s">
        <v>189</v>
      </c>
      <c r="C434" t="s">
        <v>47</v>
      </c>
      <c r="D434" t="s">
        <v>69</v>
      </c>
      <c r="E434" t="s">
        <v>99</v>
      </c>
      <c r="F434" t="s">
        <v>0</v>
      </c>
      <c r="G434" t="s">
        <v>0</v>
      </c>
      <c r="H434" t="s">
        <v>0</v>
      </c>
      <c r="I434" t="s">
        <v>1</v>
      </c>
    </row>
    <row r="435" spans="1:9" x14ac:dyDescent="0.45">
      <c r="A435" t="s">
        <v>19</v>
      </c>
      <c r="B435" t="s">
        <v>1506</v>
      </c>
      <c r="C435" t="s">
        <v>17</v>
      </c>
      <c r="D435" t="s">
        <v>16</v>
      </c>
      <c r="E435" t="s">
        <v>15</v>
      </c>
      <c r="F435" t="s">
        <v>14</v>
      </c>
      <c r="G435" t="s">
        <v>13</v>
      </c>
      <c r="H435" t="s">
        <v>12</v>
      </c>
      <c r="I435" t="s">
        <v>11</v>
      </c>
    </row>
    <row r="436" spans="1:9" x14ac:dyDescent="0.45">
      <c r="A436" t="s">
        <v>359</v>
      </c>
      <c r="B436" t="s">
        <v>89</v>
      </c>
      <c r="C436" t="s">
        <v>67</v>
      </c>
      <c r="D436" t="s">
        <v>112</v>
      </c>
      <c r="E436" t="s">
        <v>2</v>
      </c>
      <c r="F436" t="s">
        <v>0</v>
      </c>
      <c r="G436" t="s">
        <v>1</v>
      </c>
      <c r="H436" t="s">
        <v>0</v>
      </c>
      <c r="I436" t="s">
        <v>1</v>
      </c>
    </row>
    <row r="437" spans="1:9" x14ac:dyDescent="0.45">
      <c r="A437" t="s">
        <v>358</v>
      </c>
      <c r="B437" t="s">
        <v>36</v>
      </c>
      <c r="C437" t="s">
        <v>100</v>
      </c>
      <c r="D437" t="s">
        <v>100</v>
      </c>
      <c r="E437" t="s">
        <v>103</v>
      </c>
      <c r="F437" t="s">
        <v>0</v>
      </c>
      <c r="G437" t="s">
        <v>0</v>
      </c>
      <c r="H437" t="s">
        <v>0</v>
      </c>
      <c r="I437" t="s">
        <v>1</v>
      </c>
    </row>
    <row r="438" spans="1:9" x14ac:dyDescent="0.45">
      <c r="A438" t="s">
        <v>357</v>
      </c>
      <c r="B438" t="s">
        <v>175</v>
      </c>
      <c r="C438" t="s">
        <v>47</v>
      </c>
      <c r="D438" t="s">
        <v>148</v>
      </c>
      <c r="E438" t="s">
        <v>26</v>
      </c>
      <c r="F438" t="s">
        <v>0</v>
      </c>
      <c r="G438" t="s">
        <v>1</v>
      </c>
      <c r="H438" t="s">
        <v>0</v>
      </c>
      <c r="I438" t="s">
        <v>1</v>
      </c>
    </row>
    <row r="439" spans="1:9" x14ac:dyDescent="0.45">
      <c r="A439" t="s">
        <v>354</v>
      </c>
      <c r="B439" t="s">
        <v>48</v>
      </c>
      <c r="C439" t="s">
        <v>47</v>
      </c>
      <c r="D439" t="s">
        <v>3</v>
      </c>
      <c r="E439" t="s">
        <v>178</v>
      </c>
      <c r="F439" t="s">
        <v>1</v>
      </c>
      <c r="G439" t="s">
        <v>0</v>
      </c>
      <c r="H439" t="s">
        <v>1</v>
      </c>
      <c r="I439" t="s">
        <v>1</v>
      </c>
    </row>
    <row r="440" spans="1:9" x14ac:dyDescent="0.45">
      <c r="A440" t="s">
        <v>353</v>
      </c>
      <c r="B440" t="s">
        <v>36</v>
      </c>
      <c r="C440" t="s">
        <v>67</v>
      </c>
      <c r="D440" t="s">
        <v>92</v>
      </c>
      <c r="E440" t="s">
        <v>103</v>
      </c>
      <c r="F440" t="s">
        <v>0</v>
      </c>
      <c r="G440" t="s">
        <v>0</v>
      </c>
      <c r="H440" t="s">
        <v>0</v>
      </c>
      <c r="I440" t="s">
        <v>1</v>
      </c>
    </row>
    <row r="441" spans="1:9" x14ac:dyDescent="0.45">
      <c r="A441" t="s">
        <v>1682</v>
      </c>
      <c r="B441" t="s">
        <v>21</v>
      </c>
      <c r="C441" t="s">
        <v>27</v>
      </c>
      <c r="D441" t="s">
        <v>34</v>
      </c>
      <c r="E441" t="s">
        <v>188</v>
      </c>
      <c r="F441" t="s">
        <v>1</v>
      </c>
      <c r="G441" t="s">
        <v>0</v>
      </c>
      <c r="H441" t="s">
        <v>1</v>
      </c>
    </row>
    <row r="442" spans="1:9" x14ac:dyDescent="0.45">
      <c r="A442" t="s">
        <v>352</v>
      </c>
      <c r="B442" t="s">
        <v>21</v>
      </c>
      <c r="C442" t="s">
        <v>67</v>
      </c>
      <c r="D442" t="s">
        <v>148</v>
      </c>
      <c r="E442" t="s">
        <v>131</v>
      </c>
      <c r="F442" t="s">
        <v>0</v>
      </c>
      <c r="G442" t="s">
        <v>0</v>
      </c>
      <c r="H442" t="s">
        <v>0</v>
      </c>
      <c r="I442" t="s">
        <v>1</v>
      </c>
    </row>
    <row r="443" spans="1:9" x14ac:dyDescent="0.45">
      <c r="A443" t="s">
        <v>370</v>
      </c>
      <c r="B443" t="s">
        <v>44</v>
      </c>
      <c r="C443" t="s">
        <v>43</v>
      </c>
      <c r="D443" t="s">
        <v>100</v>
      </c>
      <c r="E443" t="s">
        <v>68</v>
      </c>
      <c r="F443" t="s">
        <v>0</v>
      </c>
      <c r="G443" t="s">
        <v>0</v>
      </c>
      <c r="H443" t="s">
        <v>0</v>
      </c>
      <c r="I443" t="s">
        <v>1</v>
      </c>
    </row>
    <row r="444" spans="1:9" x14ac:dyDescent="0.45">
      <c r="A444" t="s">
        <v>351</v>
      </c>
      <c r="B444" t="s">
        <v>31</v>
      </c>
      <c r="C444" t="s">
        <v>160</v>
      </c>
      <c r="D444" t="s">
        <v>67</v>
      </c>
      <c r="E444" t="s">
        <v>180</v>
      </c>
      <c r="F444" t="s">
        <v>0</v>
      </c>
      <c r="G444" t="s">
        <v>0</v>
      </c>
      <c r="H444" t="s">
        <v>0</v>
      </c>
      <c r="I444" t="s">
        <v>1</v>
      </c>
    </row>
    <row r="445" spans="1:9" x14ac:dyDescent="0.45">
      <c r="A445" t="s">
        <v>350</v>
      </c>
      <c r="B445" t="s">
        <v>89</v>
      </c>
      <c r="C445" t="s">
        <v>40</v>
      </c>
      <c r="D445" t="s">
        <v>35</v>
      </c>
      <c r="E445" t="s">
        <v>346</v>
      </c>
      <c r="F445" t="s">
        <v>0</v>
      </c>
      <c r="G445" t="s">
        <v>0</v>
      </c>
      <c r="H445" t="s">
        <v>0</v>
      </c>
      <c r="I445" t="s">
        <v>1</v>
      </c>
    </row>
    <row r="446" spans="1:9" x14ac:dyDescent="0.45">
      <c r="A446" t="s">
        <v>1681</v>
      </c>
      <c r="B446" t="s">
        <v>200</v>
      </c>
      <c r="C446" t="s">
        <v>35</v>
      </c>
      <c r="D446" t="s">
        <v>3</v>
      </c>
      <c r="E446" t="s">
        <v>53</v>
      </c>
      <c r="F446" t="s">
        <v>0</v>
      </c>
      <c r="G446" t="s">
        <v>0</v>
      </c>
      <c r="H446" t="s">
        <v>0</v>
      </c>
    </row>
    <row r="447" spans="1:9" x14ac:dyDescent="0.45">
      <c r="A447" t="s">
        <v>347</v>
      </c>
      <c r="B447" t="s">
        <v>89</v>
      </c>
      <c r="C447" t="s">
        <v>67</v>
      </c>
      <c r="D447" t="s">
        <v>112</v>
      </c>
      <c r="E447" t="s">
        <v>346</v>
      </c>
      <c r="F447" t="s">
        <v>0</v>
      </c>
      <c r="G447" t="s">
        <v>0</v>
      </c>
      <c r="H447" t="s">
        <v>0</v>
      </c>
      <c r="I447" t="s">
        <v>1</v>
      </c>
    </row>
    <row r="448" spans="1:9" x14ac:dyDescent="0.45">
      <c r="A448" t="s">
        <v>345</v>
      </c>
      <c r="B448" t="s">
        <v>44</v>
      </c>
      <c r="C448" t="s">
        <v>4</v>
      </c>
      <c r="D448" t="s">
        <v>4</v>
      </c>
      <c r="E448" t="s">
        <v>138</v>
      </c>
      <c r="F448" t="s">
        <v>0</v>
      </c>
      <c r="G448" t="s">
        <v>1</v>
      </c>
      <c r="H448" t="s">
        <v>0</v>
      </c>
      <c r="I448" t="s">
        <v>1</v>
      </c>
    </row>
    <row r="449" spans="1:9" x14ac:dyDescent="0.45">
      <c r="A449" t="s">
        <v>343</v>
      </c>
      <c r="B449" t="s">
        <v>48</v>
      </c>
      <c r="C449" t="s">
        <v>79</v>
      </c>
      <c r="D449" t="s">
        <v>4</v>
      </c>
      <c r="E449" t="s">
        <v>159</v>
      </c>
      <c r="F449" t="s">
        <v>0</v>
      </c>
      <c r="G449" t="s">
        <v>0</v>
      </c>
      <c r="H449" t="s">
        <v>0</v>
      </c>
      <c r="I449" t="s">
        <v>1</v>
      </c>
    </row>
    <row r="450" spans="1:9" x14ac:dyDescent="0.45">
      <c r="A450" t="s">
        <v>341</v>
      </c>
      <c r="B450" t="s">
        <v>44</v>
      </c>
      <c r="C450" t="s">
        <v>56</v>
      </c>
      <c r="D450" t="s">
        <v>35</v>
      </c>
      <c r="E450" t="s">
        <v>77</v>
      </c>
      <c r="F450" t="s">
        <v>0</v>
      </c>
      <c r="G450" t="s">
        <v>0</v>
      </c>
      <c r="H450" t="s">
        <v>0</v>
      </c>
      <c r="I450" t="s">
        <v>1</v>
      </c>
    </row>
    <row r="451" spans="1:9" x14ac:dyDescent="0.45">
      <c r="A451" t="s">
        <v>339</v>
      </c>
      <c r="B451" t="s">
        <v>115</v>
      </c>
      <c r="C451" t="s">
        <v>92</v>
      </c>
      <c r="D451" t="s">
        <v>92</v>
      </c>
      <c r="E451" t="s">
        <v>338</v>
      </c>
      <c r="F451" t="s">
        <v>0</v>
      </c>
      <c r="G451" t="s">
        <v>0</v>
      </c>
      <c r="H451" t="s">
        <v>0</v>
      </c>
      <c r="I451" t="s">
        <v>1</v>
      </c>
    </row>
    <row r="452" spans="1:9" x14ac:dyDescent="0.45">
      <c r="A452" t="s">
        <v>337</v>
      </c>
      <c r="B452" t="s">
        <v>115</v>
      </c>
      <c r="C452" t="s">
        <v>8</v>
      </c>
      <c r="D452" t="s">
        <v>3</v>
      </c>
      <c r="E452" t="s">
        <v>53</v>
      </c>
      <c r="F452" t="s">
        <v>0</v>
      </c>
      <c r="G452" t="s">
        <v>0</v>
      </c>
      <c r="H452" t="s">
        <v>0</v>
      </c>
      <c r="I452" t="s">
        <v>1</v>
      </c>
    </row>
    <row r="453" spans="1:9" x14ac:dyDescent="0.45">
      <c r="A453" t="s">
        <v>336</v>
      </c>
      <c r="B453" t="s">
        <v>72</v>
      </c>
      <c r="C453" t="s">
        <v>4</v>
      </c>
      <c r="D453" t="s">
        <v>507</v>
      </c>
      <c r="E453" t="s">
        <v>55</v>
      </c>
      <c r="F453" t="s">
        <v>0</v>
      </c>
      <c r="G453" t="s">
        <v>0</v>
      </c>
      <c r="H453" t="s">
        <v>0</v>
      </c>
      <c r="I453" t="s">
        <v>1</v>
      </c>
    </row>
    <row r="454" spans="1:9" x14ac:dyDescent="0.45">
      <c r="A454" t="s">
        <v>335</v>
      </c>
      <c r="B454" t="s">
        <v>115</v>
      </c>
      <c r="C454" t="s">
        <v>4</v>
      </c>
      <c r="D454" t="s">
        <v>507</v>
      </c>
      <c r="E454" t="s">
        <v>223</v>
      </c>
      <c r="F454" t="s">
        <v>0</v>
      </c>
      <c r="G454" t="s">
        <v>1</v>
      </c>
      <c r="H454" t="s">
        <v>0</v>
      </c>
      <c r="I454" t="s">
        <v>1</v>
      </c>
    </row>
    <row r="455" spans="1:9" x14ac:dyDescent="0.45">
      <c r="A455" t="s">
        <v>475</v>
      </c>
      <c r="B455" t="s">
        <v>1680</v>
      </c>
      <c r="C455" t="s">
        <v>71</v>
      </c>
      <c r="D455" t="s">
        <v>148</v>
      </c>
      <c r="E455" t="s">
        <v>99</v>
      </c>
      <c r="F455" t="s">
        <v>174</v>
      </c>
      <c r="G455" t="s">
        <v>174</v>
      </c>
      <c r="H455" t="s">
        <v>174</v>
      </c>
    </row>
    <row r="456" spans="1:9" x14ac:dyDescent="0.45">
      <c r="A456" t="s">
        <v>1673</v>
      </c>
      <c r="B456" t="s">
        <v>28</v>
      </c>
      <c r="C456" t="s">
        <v>260</v>
      </c>
      <c r="D456" t="s">
        <v>56</v>
      </c>
      <c r="E456" t="s">
        <v>419</v>
      </c>
      <c r="F456" t="s">
        <v>0</v>
      </c>
      <c r="G456" t="s">
        <v>0</v>
      </c>
      <c r="H456" t="s">
        <v>0</v>
      </c>
    </row>
    <row r="457" spans="1:9" x14ac:dyDescent="0.45">
      <c r="A457" t="s">
        <v>19</v>
      </c>
      <c r="B457" t="s">
        <v>1502</v>
      </c>
      <c r="C457" t="s">
        <v>17</v>
      </c>
      <c r="D457" t="s">
        <v>16</v>
      </c>
      <c r="E457" t="s">
        <v>15</v>
      </c>
      <c r="F457" t="s">
        <v>14</v>
      </c>
      <c r="G457" t="s">
        <v>13</v>
      </c>
      <c r="H457" t="s">
        <v>12</v>
      </c>
      <c r="I457" t="s">
        <v>11</v>
      </c>
    </row>
    <row r="458" spans="1:9" x14ac:dyDescent="0.45">
      <c r="A458" t="s">
        <v>1679</v>
      </c>
      <c r="B458" t="s">
        <v>36</v>
      </c>
      <c r="C458" t="s">
        <v>56</v>
      </c>
      <c r="D458" t="s">
        <v>3</v>
      </c>
      <c r="E458" t="s">
        <v>188</v>
      </c>
      <c r="F458" t="s">
        <v>1</v>
      </c>
      <c r="G458" t="s">
        <v>0</v>
      </c>
      <c r="H458" t="s">
        <v>1</v>
      </c>
    </row>
    <row r="459" spans="1:9" x14ac:dyDescent="0.45">
      <c r="A459" t="s">
        <v>426</v>
      </c>
      <c r="B459" t="s">
        <v>44</v>
      </c>
      <c r="C459" t="s">
        <v>4</v>
      </c>
      <c r="D459" t="s">
        <v>3</v>
      </c>
      <c r="E459" t="s">
        <v>185</v>
      </c>
      <c r="F459" t="s">
        <v>1</v>
      </c>
      <c r="G459" t="s">
        <v>0</v>
      </c>
      <c r="H459" t="s">
        <v>1</v>
      </c>
    </row>
    <row r="460" spans="1:9" x14ac:dyDescent="0.45">
      <c r="A460" t="s">
        <v>498</v>
      </c>
      <c r="B460" t="s">
        <v>44</v>
      </c>
      <c r="C460" t="s">
        <v>40</v>
      </c>
      <c r="D460" t="s">
        <v>79</v>
      </c>
      <c r="E460" t="s">
        <v>178</v>
      </c>
      <c r="F460" t="s">
        <v>1</v>
      </c>
      <c r="G460" t="s">
        <v>1</v>
      </c>
      <c r="H460" t="s">
        <v>0</v>
      </c>
    </row>
    <row r="461" spans="1:9" x14ac:dyDescent="0.45">
      <c r="A461" t="s">
        <v>497</v>
      </c>
      <c r="B461" t="s">
        <v>28</v>
      </c>
      <c r="C461" t="s">
        <v>40</v>
      </c>
      <c r="D461" t="s">
        <v>79</v>
      </c>
      <c r="E461" t="s">
        <v>496</v>
      </c>
      <c r="F461" t="s">
        <v>0</v>
      </c>
      <c r="G461" t="s">
        <v>0</v>
      </c>
      <c r="H461" t="s">
        <v>0</v>
      </c>
    </row>
    <row r="462" spans="1:9" x14ac:dyDescent="0.45">
      <c r="A462" t="s">
        <v>1678</v>
      </c>
      <c r="B462" t="s">
        <v>21</v>
      </c>
      <c r="C462" t="s">
        <v>4</v>
      </c>
      <c r="D462" t="s">
        <v>34</v>
      </c>
      <c r="E462" t="s">
        <v>203</v>
      </c>
      <c r="F462" t="s">
        <v>0</v>
      </c>
      <c r="G462" t="s">
        <v>0</v>
      </c>
      <c r="H462" t="s">
        <v>0</v>
      </c>
    </row>
    <row r="463" spans="1:9" x14ac:dyDescent="0.45">
      <c r="A463" t="s">
        <v>318</v>
      </c>
      <c r="B463" t="s">
        <v>48</v>
      </c>
      <c r="C463" t="s">
        <v>34</v>
      </c>
      <c r="D463" t="s">
        <v>112</v>
      </c>
      <c r="E463" t="s">
        <v>216</v>
      </c>
      <c r="F463" t="s">
        <v>0</v>
      </c>
      <c r="G463" t="s">
        <v>0</v>
      </c>
      <c r="H463" t="s">
        <v>0</v>
      </c>
      <c r="I463" t="s">
        <v>1</v>
      </c>
    </row>
    <row r="464" spans="1:9" x14ac:dyDescent="0.45">
      <c r="A464" t="s">
        <v>1677</v>
      </c>
      <c r="B464" t="s">
        <v>72</v>
      </c>
      <c r="C464" t="s">
        <v>67</v>
      </c>
      <c r="D464" t="s">
        <v>34</v>
      </c>
      <c r="E464" t="s">
        <v>185</v>
      </c>
      <c r="F464" t="s">
        <v>1</v>
      </c>
      <c r="G464" t="s">
        <v>0</v>
      </c>
      <c r="H464" t="s">
        <v>1</v>
      </c>
    </row>
    <row r="465" spans="1:9" x14ac:dyDescent="0.45">
      <c r="A465" t="s">
        <v>632</v>
      </c>
      <c r="B465" t="s">
        <v>48</v>
      </c>
      <c r="C465" t="s">
        <v>160</v>
      </c>
      <c r="D465" t="s">
        <v>3</v>
      </c>
      <c r="E465" t="s">
        <v>159</v>
      </c>
      <c r="F465" t="s">
        <v>0</v>
      </c>
      <c r="G465" t="s">
        <v>0</v>
      </c>
      <c r="H465" t="s">
        <v>0</v>
      </c>
    </row>
    <row r="466" spans="1:9" x14ac:dyDescent="0.45">
      <c r="A466" t="s">
        <v>1676</v>
      </c>
      <c r="B466" t="s">
        <v>21</v>
      </c>
      <c r="C466" t="s">
        <v>43</v>
      </c>
      <c r="D466" t="s">
        <v>34</v>
      </c>
      <c r="E466" t="s">
        <v>203</v>
      </c>
      <c r="F466" t="s">
        <v>0</v>
      </c>
      <c r="G466" t="s">
        <v>0</v>
      </c>
      <c r="H466" t="s">
        <v>0</v>
      </c>
    </row>
    <row r="467" spans="1:9" x14ac:dyDescent="0.45">
      <c r="A467" t="s">
        <v>315</v>
      </c>
      <c r="B467" t="s">
        <v>36</v>
      </c>
      <c r="C467" t="s">
        <v>100</v>
      </c>
      <c r="D467" t="s">
        <v>4</v>
      </c>
      <c r="E467" t="s">
        <v>20</v>
      </c>
      <c r="F467" t="s">
        <v>1</v>
      </c>
      <c r="G467" t="s">
        <v>0</v>
      </c>
      <c r="H467" t="s">
        <v>1</v>
      </c>
      <c r="I467" t="s">
        <v>1</v>
      </c>
    </row>
    <row r="468" spans="1:9" x14ac:dyDescent="0.45">
      <c r="A468" t="s">
        <v>580</v>
      </c>
      <c r="B468" t="s">
        <v>89</v>
      </c>
      <c r="C468" t="s">
        <v>8</v>
      </c>
      <c r="D468" t="s">
        <v>56</v>
      </c>
      <c r="E468" t="s">
        <v>81</v>
      </c>
      <c r="F468" t="s">
        <v>0</v>
      </c>
      <c r="G468" t="s">
        <v>0</v>
      </c>
      <c r="H468" t="s">
        <v>0</v>
      </c>
    </row>
    <row r="469" spans="1:9" x14ac:dyDescent="0.45">
      <c r="A469" t="s">
        <v>314</v>
      </c>
      <c r="B469" t="s">
        <v>36</v>
      </c>
      <c r="C469" t="s">
        <v>67</v>
      </c>
      <c r="D469" t="s">
        <v>67</v>
      </c>
      <c r="E469" t="s">
        <v>99</v>
      </c>
      <c r="F469" t="s">
        <v>0</v>
      </c>
      <c r="G469" t="s">
        <v>0</v>
      </c>
      <c r="H469" t="s">
        <v>0</v>
      </c>
      <c r="I469" t="s">
        <v>1</v>
      </c>
    </row>
    <row r="470" spans="1:9" x14ac:dyDescent="0.45">
      <c r="A470" t="s">
        <v>19</v>
      </c>
      <c r="B470" t="s">
        <v>1500</v>
      </c>
      <c r="C470" t="s">
        <v>17</v>
      </c>
      <c r="D470" t="s">
        <v>16</v>
      </c>
      <c r="E470" t="s">
        <v>15</v>
      </c>
      <c r="F470" t="s">
        <v>14</v>
      </c>
      <c r="G470" t="s">
        <v>13</v>
      </c>
      <c r="H470" t="s">
        <v>12</v>
      </c>
      <c r="I470" t="s">
        <v>11</v>
      </c>
    </row>
    <row r="471" spans="1:9" x14ac:dyDescent="0.45">
      <c r="A471" t="s">
        <v>359</v>
      </c>
      <c r="B471" t="s">
        <v>89</v>
      </c>
      <c r="C471" t="s">
        <v>100</v>
      </c>
      <c r="D471" t="s">
        <v>100</v>
      </c>
      <c r="E471" t="s">
        <v>2</v>
      </c>
      <c r="F471" t="s">
        <v>0</v>
      </c>
      <c r="G471" t="s">
        <v>1</v>
      </c>
      <c r="H471" t="s">
        <v>0</v>
      </c>
      <c r="I471" t="s">
        <v>1</v>
      </c>
    </row>
    <row r="472" spans="1:9" x14ac:dyDescent="0.45">
      <c r="A472" t="s">
        <v>358</v>
      </c>
      <c r="B472" t="s">
        <v>36</v>
      </c>
      <c r="C472" t="s">
        <v>4</v>
      </c>
      <c r="D472" t="s">
        <v>8</v>
      </c>
      <c r="E472" t="s">
        <v>103</v>
      </c>
      <c r="F472" t="s">
        <v>0</v>
      </c>
      <c r="G472" t="s">
        <v>0</v>
      </c>
      <c r="H472" t="s">
        <v>0</v>
      </c>
      <c r="I472" t="s">
        <v>1</v>
      </c>
    </row>
    <row r="473" spans="1:9" x14ac:dyDescent="0.45">
      <c r="A473" t="s">
        <v>357</v>
      </c>
      <c r="B473" t="s">
        <v>28</v>
      </c>
      <c r="C473" t="s">
        <v>3</v>
      </c>
      <c r="D473" t="s">
        <v>56</v>
      </c>
      <c r="E473" t="s">
        <v>26</v>
      </c>
      <c r="F473" t="s">
        <v>0</v>
      </c>
      <c r="G473" t="s">
        <v>1</v>
      </c>
      <c r="H473" t="s">
        <v>0</v>
      </c>
      <c r="I473" t="s">
        <v>1</v>
      </c>
    </row>
    <row r="474" spans="1:9" x14ac:dyDescent="0.45">
      <c r="A474" t="s">
        <v>354</v>
      </c>
      <c r="B474" t="s">
        <v>342</v>
      </c>
      <c r="C474" t="s">
        <v>47</v>
      </c>
      <c r="D474" t="s">
        <v>79</v>
      </c>
      <c r="E474" t="s">
        <v>178</v>
      </c>
      <c r="F474" t="s">
        <v>1</v>
      </c>
      <c r="G474" t="s">
        <v>0</v>
      </c>
      <c r="H474" t="s">
        <v>1</v>
      </c>
      <c r="I474" t="s">
        <v>1</v>
      </c>
    </row>
    <row r="475" spans="1:9" x14ac:dyDescent="0.45">
      <c r="A475" t="s">
        <v>452</v>
      </c>
      <c r="B475" t="s">
        <v>28</v>
      </c>
      <c r="C475" t="s">
        <v>79</v>
      </c>
      <c r="D475" t="s">
        <v>79</v>
      </c>
      <c r="E475" t="s">
        <v>114</v>
      </c>
      <c r="F475" t="s">
        <v>0</v>
      </c>
      <c r="G475" t="s">
        <v>0</v>
      </c>
      <c r="H475" t="s">
        <v>0</v>
      </c>
    </row>
    <row r="476" spans="1:9" x14ac:dyDescent="0.45">
      <c r="A476" t="s">
        <v>497</v>
      </c>
      <c r="B476" t="s">
        <v>28</v>
      </c>
      <c r="C476" t="s">
        <v>79</v>
      </c>
      <c r="D476" t="s">
        <v>79</v>
      </c>
      <c r="E476" t="s">
        <v>496</v>
      </c>
      <c r="F476" t="s">
        <v>0</v>
      </c>
      <c r="G476" t="s">
        <v>0</v>
      </c>
      <c r="H476" t="s">
        <v>0</v>
      </c>
    </row>
    <row r="477" spans="1:9" x14ac:dyDescent="0.45">
      <c r="A477" t="s">
        <v>320</v>
      </c>
      <c r="B477" t="s">
        <v>31</v>
      </c>
      <c r="C477" t="s">
        <v>34</v>
      </c>
      <c r="D477" t="s">
        <v>92</v>
      </c>
      <c r="E477" t="s">
        <v>58</v>
      </c>
      <c r="F477" t="s">
        <v>1</v>
      </c>
      <c r="G477" t="s">
        <v>0</v>
      </c>
      <c r="H477" t="s">
        <v>1</v>
      </c>
    </row>
    <row r="478" spans="1:9" x14ac:dyDescent="0.45">
      <c r="A478" t="s">
        <v>1675</v>
      </c>
      <c r="B478" t="s">
        <v>31</v>
      </c>
      <c r="C478" t="s">
        <v>79</v>
      </c>
      <c r="D478" t="s">
        <v>79</v>
      </c>
      <c r="E478" t="s">
        <v>155</v>
      </c>
      <c r="F478" t="s">
        <v>0</v>
      </c>
      <c r="G478" t="s">
        <v>0</v>
      </c>
      <c r="H478" t="s">
        <v>0</v>
      </c>
    </row>
    <row r="479" spans="1:9" x14ac:dyDescent="0.45">
      <c r="A479" t="s">
        <v>353</v>
      </c>
      <c r="B479" t="s">
        <v>36</v>
      </c>
      <c r="C479" t="s">
        <v>3</v>
      </c>
      <c r="D479" t="s">
        <v>92</v>
      </c>
      <c r="E479" t="s">
        <v>103</v>
      </c>
      <c r="F479" t="s">
        <v>0</v>
      </c>
      <c r="G479" t="s">
        <v>0</v>
      </c>
      <c r="H479" t="s">
        <v>0</v>
      </c>
      <c r="I479" t="s">
        <v>1</v>
      </c>
    </row>
    <row r="480" spans="1:9" x14ac:dyDescent="0.45">
      <c r="A480" t="s">
        <v>371</v>
      </c>
      <c r="B480" t="s">
        <v>36</v>
      </c>
      <c r="C480" t="s">
        <v>4</v>
      </c>
      <c r="D480" t="s">
        <v>4</v>
      </c>
      <c r="E480" t="s">
        <v>103</v>
      </c>
      <c r="F480" t="s">
        <v>0</v>
      </c>
      <c r="G480" t="s">
        <v>0</v>
      </c>
      <c r="H480" t="s">
        <v>0</v>
      </c>
      <c r="I480" t="s">
        <v>1</v>
      </c>
    </row>
    <row r="481" spans="1:9" x14ac:dyDescent="0.45">
      <c r="A481" t="s">
        <v>352</v>
      </c>
      <c r="B481" t="s">
        <v>21</v>
      </c>
      <c r="C481" t="s">
        <v>47</v>
      </c>
      <c r="D481" t="s">
        <v>34</v>
      </c>
      <c r="E481" t="s">
        <v>131</v>
      </c>
      <c r="F481" t="s">
        <v>0</v>
      </c>
      <c r="G481" t="s">
        <v>0</v>
      </c>
      <c r="H481" t="s">
        <v>0</v>
      </c>
      <c r="I481" t="s">
        <v>1</v>
      </c>
    </row>
    <row r="482" spans="1:9" x14ac:dyDescent="0.45">
      <c r="A482" t="s">
        <v>641</v>
      </c>
      <c r="B482" t="s">
        <v>36</v>
      </c>
      <c r="C482" t="s">
        <v>40</v>
      </c>
      <c r="D482" t="s">
        <v>3</v>
      </c>
      <c r="E482" t="s">
        <v>103</v>
      </c>
      <c r="F482" t="s">
        <v>0</v>
      </c>
      <c r="G482" t="s">
        <v>0</v>
      </c>
      <c r="H482" t="s">
        <v>0</v>
      </c>
    </row>
    <row r="483" spans="1:9" x14ac:dyDescent="0.45">
      <c r="A483" t="s">
        <v>370</v>
      </c>
      <c r="B483" t="s">
        <v>44</v>
      </c>
      <c r="C483" t="s">
        <v>3</v>
      </c>
      <c r="D483" t="s">
        <v>4</v>
      </c>
      <c r="E483" t="s">
        <v>68</v>
      </c>
      <c r="F483" t="s">
        <v>0</v>
      </c>
      <c r="G483" t="s">
        <v>0</v>
      </c>
      <c r="H483" t="s">
        <v>0</v>
      </c>
      <c r="I483" t="s">
        <v>1</v>
      </c>
    </row>
    <row r="484" spans="1:9" x14ac:dyDescent="0.45">
      <c r="A484" t="s">
        <v>351</v>
      </c>
      <c r="B484" t="s">
        <v>175</v>
      </c>
      <c r="C484" t="s">
        <v>47</v>
      </c>
      <c r="D484" t="s">
        <v>69</v>
      </c>
      <c r="E484" t="s">
        <v>180</v>
      </c>
      <c r="F484" t="s">
        <v>0</v>
      </c>
      <c r="G484" t="s">
        <v>0</v>
      </c>
      <c r="H484" t="s">
        <v>0</v>
      </c>
      <c r="I484" t="s">
        <v>1</v>
      </c>
    </row>
    <row r="485" spans="1:9" x14ac:dyDescent="0.45">
      <c r="A485" t="s">
        <v>350</v>
      </c>
      <c r="B485" t="s">
        <v>89</v>
      </c>
      <c r="C485" t="s">
        <v>56</v>
      </c>
      <c r="D485" t="s">
        <v>160</v>
      </c>
      <c r="E485" t="s">
        <v>346</v>
      </c>
      <c r="F485" t="s">
        <v>0</v>
      </c>
      <c r="G485" t="s">
        <v>0</v>
      </c>
      <c r="H485" t="s">
        <v>0</v>
      </c>
      <c r="I485" t="s">
        <v>1</v>
      </c>
    </row>
    <row r="486" spans="1:9" x14ac:dyDescent="0.45">
      <c r="A486" t="s">
        <v>347</v>
      </c>
      <c r="B486" t="s">
        <v>89</v>
      </c>
      <c r="C486" t="s">
        <v>3</v>
      </c>
      <c r="D486" t="s">
        <v>4</v>
      </c>
      <c r="E486" t="s">
        <v>346</v>
      </c>
      <c r="F486" t="s">
        <v>0</v>
      </c>
      <c r="G486" t="s">
        <v>0</v>
      </c>
      <c r="H486" t="s">
        <v>0</v>
      </c>
      <c r="I486" t="s">
        <v>1</v>
      </c>
    </row>
    <row r="487" spans="1:9" x14ac:dyDescent="0.45">
      <c r="A487" t="s">
        <v>345</v>
      </c>
      <c r="B487" t="s">
        <v>44</v>
      </c>
      <c r="C487" t="s">
        <v>47</v>
      </c>
      <c r="D487" t="s">
        <v>34</v>
      </c>
      <c r="E487" t="s">
        <v>138</v>
      </c>
      <c r="F487" t="s">
        <v>0</v>
      </c>
      <c r="G487" t="s">
        <v>1</v>
      </c>
      <c r="H487" t="s">
        <v>0</v>
      </c>
      <c r="I487" t="s">
        <v>1</v>
      </c>
    </row>
    <row r="488" spans="1:9" x14ac:dyDescent="0.45">
      <c r="A488" t="s">
        <v>343</v>
      </c>
      <c r="B488" t="s">
        <v>48</v>
      </c>
      <c r="C488" t="s">
        <v>34</v>
      </c>
      <c r="D488" t="s">
        <v>56</v>
      </c>
      <c r="E488" t="s">
        <v>159</v>
      </c>
      <c r="F488" t="s">
        <v>0</v>
      </c>
      <c r="G488" t="s">
        <v>0</v>
      </c>
      <c r="H488" t="s">
        <v>0</v>
      </c>
      <c r="I488" t="s">
        <v>1</v>
      </c>
    </row>
    <row r="489" spans="1:9" x14ac:dyDescent="0.45">
      <c r="A489" t="s">
        <v>341</v>
      </c>
      <c r="B489" t="s">
        <v>44</v>
      </c>
      <c r="C489" t="s">
        <v>507</v>
      </c>
      <c r="D489" t="s">
        <v>4</v>
      </c>
      <c r="E489" t="s">
        <v>77</v>
      </c>
      <c r="F489" t="s">
        <v>0</v>
      </c>
      <c r="G489" t="s">
        <v>0</v>
      </c>
      <c r="H489" t="s">
        <v>0</v>
      </c>
      <c r="I489" t="s">
        <v>1</v>
      </c>
    </row>
    <row r="490" spans="1:9" x14ac:dyDescent="0.45">
      <c r="A490" t="s">
        <v>501</v>
      </c>
      <c r="B490" t="s">
        <v>48</v>
      </c>
      <c r="C490" t="s">
        <v>8</v>
      </c>
      <c r="D490" t="s">
        <v>34</v>
      </c>
      <c r="E490" t="s">
        <v>138</v>
      </c>
      <c r="F490" t="s">
        <v>0</v>
      </c>
      <c r="G490" t="s">
        <v>0</v>
      </c>
      <c r="H490" t="s">
        <v>0</v>
      </c>
      <c r="I490" t="s">
        <v>1</v>
      </c>
    </row>
    <row r="491" spans="1:9" x14ac:dyDescent="0.45">
      <c r="A491" t="s">
        <v>339</v>
      </c>
      <c r="B491" t="s">
        <v>115</v>
      </c>
      <c r="C491" t="s">
        <v>56</v>
      </c>
      <c r="D491" t="s">
        <v>170</v>
      </c>
      <c r="E491" t="s">
        <v>338</v>
      </c>
      <c r="F491" t="s">
        <v>0</v>
      </c>
      <c r="G491" t="s">
        <v>0</v>
      </c>
      <c r="H491" t="s">
        <v>0</v>
      </c>
      <c r="I491" t="s">
        <v>1</v>
      </c>
    </row>
    <row r="492" spans="1:9" x14ac:dyDescent="0.45">
      <c r="A492" t="s">
        <v>337</v>
      </c>
      <c r="B492" t="s">
        <v>229</v>
      </c>
      <c r="C492" t="s">
        <v>47</v>
      </c>
      <c r="D492" t="s">
        <v>43</v>
      </c>
      <c r="E492" t="s">
        <v>53</v>
      </c>
      <c r="F492" t="s">
        <v>0</v>
      </c>
      <c r="G492" t="s">
        <v>0</v>
      </c>
      <c r="H492" t="s">
        <v>0</v>
      </c>
      <c r="I492" t="s">
        <v>1</v>
      </c>
    </row>
    <row r="493" spans="1:9" x14ac:dyDescent="0.45">
      <c r="A493" t="s">
        <v>336</v>
      </c>
      <c r="B493" t="s">
        <v>72</v>
      </c>
      <c r="C493" t="s">
        <v>3</v>
      </c>
      <c r="D493" t="s">
        <v>40</v>
      </c>
      <c r="E493" t="s">
        <v>55</v>
      </c>
      <c r="F493" t="s">
        <v>0</v>
      </c>
      <c r="G493" t="s">
        <v>0</v>
      </c>
      <c r="H493" t="s">
        <v>0</v>
      </c>
      <c r="I493" t="s">
        <v>1</v>
      </c>
    </row>
    <row r="494" spans="1:9" x14ac:dyDescent="0.45">
      <c r="A494" t="s">
        <v>335</v>
      </c>
      <c r="B494" t="s">
        <v>115</v>
      </c>
      <c r="C494" t="s">
        <v>3</v>
      </c>
      <c r="D494" t="s">
        <v>40</v>
      </c>
      <c r="E494" t="s">
        <v>223</v>
      </c>
      <c r="F494" t="s">
        <v>0</v>
      </c>
      <c r="G494" t="s">
        <v>1</v>
      </c>
      <c r="H494" t="s">
        <v>0</v>
      </c>
      <c r="I494" t="s">
        <v>1</v>
      </c>
    </row>
    <row r="495" spans="1:9" x14ac:dyDescent="0.45">
      <c r="A495" t="s">
        <v>1674</v>
      </c>
      <c r="B495" t="s">
        <v>48</v>
      </c>
      <c r="C495" t="s">
        <v>82</v>
      </c>
      <c r="D495" t="s">
        <v>34</v>
      </c>
      <c r="E495" t="s">
        <v>68</v>
      </c>
      <c r="F495" t="s">
        <v>0</v>
      </c>
      <c r="G495" t="s">
        <v>0</v>
      </c>
      <c r="H495" t="s">
        <v>0</v>
      </c>
    </row>
    <row r="496" spans="1:9" x14ac:dyDescent="0.45">
      <c r="A496" t="s">
        <v>363</v>
      </c>
      <c r="B496" t="s">
        <v>5</v>
      </c>
      <c r="C496" t="s">
        <v>67</v>
      </c>
      <c r="D496" t="s">
        <v>56</v>
      </c>
      <c r="E496" t="s">
        <v>88</v>
      </c>
      <c r="F496" t="s">
        <v>0</v>
      </c>
      <c r="G496" t="s">
        <v>0</v>
      </c>
      <c r="H496" t="s">
        <v>0</v>
      </c>
    </row>
    <row r="497" spans="1:9" x14ac:dyDescent="0.45">
      <c r="A497" t="s">
        <v>1673</v>
      </c>
      <c r="B497" t="s">
        <v>28</v>
      </c>
      <c r="C497" t="s">
        <v>34</v>
      </c>
      <c r="D497" t="s">
        <v>100</v>
      </c>
      <c r="E497" t="s">
        <v>419</v>
      </c>
      <c r="F497" t="s">
        <v>0</v>
      </c>
      <c r="G497" t="s">
        <v>0</v>
      </c>
      <c r="H497" t="s">
        <v>0</v>
      </c>
    </row>
    <row r="498" spans="1:9" x14ac:dyDescent="0.45">
      <c r="A498" t="s">
        <v>1659</v>
      </c>
      <c r="B498" t="s">
        <v>28</v>
      </c>
      <c r="C498" t="s">
        <v>8</v>
      </c>
      <c r="D498" t="s">
        <v>4</v>
      </c>
      <c r="E498" t="s">
        <v>114</v>
      </c>
      <c r="F498" t="s">
        <v>0</v>
      </c>
      <c r="G498" t="s">
        <v>0</v>
      </c>
      <c r="H498" t="s">
        <v>0</v>
      </c>
    </row>
    <row r="499" spans="1:9" x14ac:dyDescent="0.45">
      <c r="A499" t="s">
        <v>19</v>
      </c>
      <c r="B499" t="s">
        <v>1497</v>
      </c>
      <c r="C499" t="s">
        <v>17</v>
      </c>
      <c r="D499" t="s">
        <v>16</v>
      </c>
      <c r="E499" t="s">
        <v>15</v>
      </c>
      <c r="F499" t="s">
        <v>14</v>
      </c>
      <c r="G499" t="s">
        <v>13</v>
      </c>
      <c r="H499" t="s">
        <v>12</v>
      </c>
      <c r="I499" t="s">
        <v>11</v>
      </c>
    </row>
    <row r="500" spans="1:9" x14ac:dyDescent="0.45">
      <c r="A500" t="s">
        <v>1672</v>
      </c>
      <c r="B500" t="s">
        <v>21</v>
      </c>
      <c r="C500" t="s">
        <v>40</v>
      </c>
      <c r="D500" t="s">
        <v>4</v>
      </c>
      <c r="E500" t="s">
        <v>103</v>
      </c>
      <c r="F500" t="s">
        <v>0</v>
      </c>
      <c r="G500" t="s">
        <v>0</v>
      </c>
      <c r="H500" t="s">
        <v>0</v>
      </c>
    </row>
    <row r="501" spans="1:9" x14ac:dyDescent="0.45">
      <c r="A501" t="s">
        <v>357</v>
      </c>
      <c r="B501" t="s">
        <v>28</v>
      </c>
      <c r="C501" t="s">
        <v>56</v>
      </c>
      <c r="D501" t="s">
        <v>4</v>
      </c>
      <c r="E501" t="s">
        <v>26</v>
      </c>
      <c r="F501" t="s">
        <v>0</v>
      </c>
      <c r="G501" t="s">
        <v>1</v>
      </c>
      <c r="H501" t="s">
        <v>0</v>
      </c>
      <c r="I501" t="s">
        <v>1</v>
      </c>
    </row>
    <row r="502" spans="1:9" x14ac:dyDescent="0.45">
      <c r="A502" t="s">
        <v>310</v>
      </c>
      <c r="B502" t="s">
        <v>44</v>
      </c>
      <c r="C502" t="s">
        <v>56</v>
      </c>
      <c r="D502" t="s">
        <v>3</v>
      </c>
      <c r="E502" t="s">
        <v>55</v>
      </c>
      <c r="F502" t="s">
        <v>0</v>
      </c>
      <c r="G502" t="s">
        <v>0</v>
      </c>
      <c r="H502" t="s">
        <v>0</v>
      </c>
    </row>
    <row r="503" spans="1:9" x14ac:dyDescent="0.45">
      <c r="A503" t="s">
        <v>404</v>
      </c>
      <c r="B503" t="s">
        <v>1671</v>
      </c>
      <c r="C503" t="s">
        <v>47</v>
      </c>
      <c r="D503" t="s">
        <v>3</v>
      </c>
      <c r="E503" t="s">
        <v>143</v>
      </c>
      <c r="F503" t="s">
        <v>174</v>
      </c>
      <c r="G503" t="s">
        <v>174</v>
      </c>
      <c r="H503" t="s">
        <v>174</v>
      </c>
    </row>
    <row r="504" spans="1:9" x14ac:dyDescent="0.45">
      <c r="A504" t="s">
        <v>513</v>
      </c>
      <c r="B504" t="s">
        <v>36</v>
      </c>
      <c r="C504" t="s">
        <v>34</v>
      </c>
      <c r="D504" t="s">
        <v>56</v>
      </c>
      <c r="E504" t="s">
        <v>188</v>
      </c>
      <c r="F504" t="s">
        <v>1</v>
      </c>
      <c r="G504" t="s">
        <v>0</v>
      </c>
      <c r="H504" t="s">
        <v>1</v>
      </c>
      <c r="I504" t="s">
        <v>1</v>
      </c>
    </row>
    <row r="505" spans="1:9" x14ac:dyDescent="0.45">
      <c r="A505" t="s">
        <v>452</v>
      </c>
      <c r="B505" t="s">
        <v>28</v>
      </c>
      <c r="C505" t="s">
        <v>8</v>
      </c>
      <c r="D505" t="s">
        <v>79</v>
      </c>
      <c r="E505" t="s">
        <v>114</v>
      </c>
      <c r="F505" t="s">
        <v>0</v>
      </c>
      <c r="G505" t="s">
        <v>0</v>
      </c>
      <c r="H505" t="s">
        <v>0</v>
      </c>
    </row>
    <row r="506" spans="1:9" x14ac:dyDescent="0.45">
      <c r="A506" t="s">
        <v>511</v>
      </c>
      <c r="B506" t="s">
        <v>48</v>
      </c>
      <c r="C506" t="s">
        <v>3</v>
      </c>
      <c r="D506" t="s">
        <v>61</v>
      </c>
      <c r="E506" t="s">
        <v>42</v>
      </c>
      <c r="F506" t="s">
        <v>1</v>
      </c>
      <c r="G506" t="s">
        <v>0</v>
      </c>
      <c r="H506" t="s">
        <v>1</v>
      </c>
      <c r="I506" t="s">
        <v>1</v>
      </c>
    </row>
    <row r="507" spans="1:9" x14ac:dyDescent="0.45">
      <c r="A507" t="s">
        <v>371</v>
      </c>
      <c r="B507" t="s">
        <v>36</v>
      </c>
      <c r="C507" t="s">
        <v>34</v>
      </c>
      <c r="D507" t="s">
        <v>34</v>
      </c>
      <c r="E507" t="s">
        <v>103</v>
      </c>
      <c r="F507" t="s">
        <v>0</v>
      </c>
      <c r="G507" t="s">
        <v>0</v>
      </c>
      <c r="H507" t="s">
        <v>0</v>
      </c>
      <c r="I507" t="s">
        <v>1</v>
      </c>
    </row>
    <row r="508" spans="1:9" x14ac:dyDescent="0.45">
      <c r="A508" t="s">
        <v>505</v>
      </c>
      <c r="B508" t="s">
        <v>72</v>
      </c>
      <c r="C508" t="s">
        <v>8</v>
      </c>
      <c r="D508" t="s">
        <v>8</v>
      </c>
      <c r="E508" t="s">
        <v>107</v>
      </c>
      <c r="F508" t="s">
        <v>0</v>
      </c>
      <c r="G508" t="s">
        <v>0</v>
      </c>
      <c r="H508" t="s">
        <v>0</v>
      </c>
      <c r="I508" t="s">
        <v>1</v>
      </c>
    </row>
    <row r="509" spans="1:9" x14ac:dyDescent="0.45">
      <c r="A509" t="s">
        <v>352</v>
      </c>
      <c r="B509" t="s">
        <v>21</v>
      </c>
      <c r="C509" t="s">
        <v>8</v>
      </c>
      <c r="D509" t="s">
        <v>4</v>
      </c>
      <c r="E509" t="s">
        <v>131</v>
      </c>
      <c r="F509" t="s">
        <v>0</v>
      </c>
      <c r="G509" t="s">
        <v>0</v>
      </c>
      <c r="H509" t="s">
        <v>0</v>
      </c>
      <c r="I509" t="s">
        <v>1</v>
      </c>
    </row>
    <row r="510" spans="1:9" x14ac:dyDescent="0.45">
      <c r="A510" t="s">
        <v>1670</v>
      </c>
      <c r="B510" t="s">
        <v>21</v>
      </c>
      <c r="C510" t="s">
        <v>8</v>
      </c>
      <c r="D510" t="s">
        <v>3</v>
      </c>
      <c r="E510" t="s">
        <v>397</v>
      </c>
      <c r="F510" t="s">
        <v>0</v>
      </c>
      <c r="G510" t="s">
        <v>0</v>
      </c>
      <c r="H510" t="s">
        <v>0</v>
      </c>
    </row>
    <row r="511" spans="1:9" x14ac:dyDescent="0.45">
      <c r="A511" t="s">
        <v>1669</v>
      </c>
      <c r="B511" t="s">
        <v>36</v>
      </c>
      <c r="C511" t="s">
        <v>148</v>
      </c>
      <c r="D511" t="s">
        <v>34</v>
      </c>
      <c r="E511" t="s">
        <v>58</v>
      </c>
      <c r="F511" t="s">
        <v>1</v>
      </c>
      <c r="G511" t="s">
        <v>0</v>
      </c>
      <c r="H511" t="s">
        <v>1</v>
      </c>
    </row>
    <row r="512" spans="1:9" x14ac:dyDescent="0.45">
      <c r="A512" t="s">
        <v>345</v>
      </c>
      <c r="B512" t="s">
        <v>44</v>
      </c>
      <c r="C512" t="s">
        <v>79</v>
      </c>
      <c r="D512" t="s">
        <v>34</v>
      </c>
      <c r="E512" t="s">
        <v>138</v>
      </c>
      <c r="F512" t="s">
        <v>0</v>
      </c>
      <c r="G512" t="s">
        <v>1</v>
      </c>
      <c r="H512" t="s">
        <v>0</v>
      </c>
      <c r="I512" t="s">
        <v>1</v>
      </c>
    </row>
    <row r="513" spans="1:9" x14ac:dyDescent="0.45">
      <c r="A513" t="s">
        <v>1668</v>
      </c>
      <c r="B513" t="s">
        <v>72</v>
      </c>
      <c r="C513" t="s">
        <v>27</v>
      </c>
      <c r="D513" t="s">
        <v>34</v>
      </c>
      <c r="E513" t="s">
        <v>648</v>
      </c>
      <c r="F513" t="s">
        <v>0</v>
      </c>
      <c r="G513" t="s">
        <v>0</v>
      </c>
      <c r="H513" t="s">
        <v>0</v>
      </c>
    </row>
    <row r="514" spans="1:9" x14ac:dyDescent="0.45">
      <c r="A514" t="s">
        <v>341</v>
      </c>
      <c r="B514" t="s">
        <v>44</v>
      </c>
      <c r="C514" t="s">
        <v>92</v>
      </c>
      <c r="D514" t="s">
        <v>43</v>
      </c>
      <c r="E514" t="s">
        <v>77</v>
      </c>
      <c r="F514" t="s">
        <v>0</v>
      </c>
      <c r="G514" t="s">
        <v>0</v>
      </c>
      <c r="H514" t="s">
        <v>0</v>
      </c>
      <c r="I514" t="s">
        <v>1</v>
      </c>
    </row>
    <row r="515" spans="1:9" x14ac:dyDescent="0.45">
      <c r="A515" t="s">
        <v>339</v>
      </c>
      <c r="B515" t="s">
        <v>115</v>
      </c>
      <c r="C515" t="s">
        <v>100</v>
      </c>
      <c r="D515" t="s">
        <v>3</v>
      </c>
      <c r="E515" t="s">
        <v>338</v>
      </c>
      <c r="F515" t="s">
        <v>0</v>
      </c>
      <c r="G515" t="s">
        <v>0</v>
      </c>
      <c r="H515" t="s">
        <v>0</v>
      </c>
      <c r="I515" t="s">
        <v>1</v>
      </c>
    </row>
    <row r="516" spans="1:9" x14ac:dyDescent="0.45">
      <c r="A516" t="s">
        <v>337</v>
      </c>
      <c r="B516" t="s">
        <v>115</v>
      </c>
      <c r="C516" t="s">
        <v>4</v>
      </c>
      <c r="D516" t="s">
        <v>8</v>
      </c>
      <c r="E516" t="s">
        <v>53</v>
      </c>
      <c r="F516" t="s">
        <v>0</v>
      </c>
      <c r="G516" t="s">
        <v>0</v>
      </c>
      <c r="H516" t="s">
        <v>0</v>
      </c>
      <c r="I516" t="s">
        <v>1</v>
      </c>
    </row>
    <row r="517" spans="1:9" x14ac:dyDescent="0.45">
      <c r="A517" t="s">
        <v>516</v>
      </c>
      <c r="B517" t="s">
        <v>21</v>
      </c>
      <c r="C517" t="s">
        <v>40</v>
      </c>
      <c r="D517" t="s">
        <v>34</v>
      </c>
      <c r="E517" t="s">
        <v>103</v>
      </c>
      <c r="F517" t="s">
        <v>0</v>
      </c>
      <c r="G517" t="s">
        <v>0</v>
      </c>
      <c r="H517" t="s">
        <v>0</v>
      </c>
    </row>
    <row r="518" spans="1:9" x14ac:dyDescent="0.45">
      <c r="A518" t="s">
        <v>19</v>
      </c>
      <c r="B518" t="s">
        <v>1496</v>
      </c>
      <c r="C518" t="s">
        <v>17</v>
      </c>
      <c r="D518" t="s">
        <v>16</v>
      </c>
      <c r="E518" t="s">
        <v>15</v>
      </c>
      <c r="F518" t="s">
        <v>14</v>
      </c>
      <c r="G518" t="s">
        <v>13</v>
      </c>
      <c r="H518" t="s">
        <v>12</v>
      </c>
      <c r="I518" t="s">
        <v>11</v>
      </c>
    </row>
    <row r="519" spans="1:9" x14ac:dyDescent="0.45">
      <c r="A519" t="s">
        <v>1667</v>
      </c>
      <c r="B519" t="s">
        <v>48</v>
      </c>
      <c r="C519" t="s">
        <v>8</v>
      </c>
      <c r="D519" t="s">
        <v>3</v>
      </c>
      <c r="E519" t="s">
        <v>366</v>
      </c>
      <c r="F519" t="s">
        <v>0</v>
      </c>
      <c r="G519" t="s">
        <v>0</v>
      </c>
      <c r="H519" t="s">
        <v>0</v>
      </c>
    </row>
    <row r="520" spans="1:9" x14ac:dyDescent="0.45">
      <c r="A520" t="s">
        <v>356</v>
      </c>
      <c r="B520" t="s">
        <v>36</v>
      </c>
      <c r="C520" t="s">
        <v>34</v>
      </c>
      <c r="D520" t="s">
        <v>3</v>
      </c>
      <c r="E520" t="s">
        <v>188</v>
      </c>
      <c r="F520" t="s">
        <v>1</v>
      </c>
      <c r="G520" t="s">
        <v>0</v>
      </c>
      <c r="H520" t="s">
        <v>1</v>
      </c>
    </row>
    <row r="521" spans="1:9" x14ac:dyDescent="0.45">
      <c r="A521" t="s">
        <v>488</v>
      </c>
      <c r="B521" t="s">
        <v>21</v>
      </c>
      <c r="C521" t="s">
        <v>27</v>
      </c>
      <c r="D521" t="s">
        <v>56</v>
      </c>
      <c r="E521" t="s">
        <v>39</v>
      </c>
      <c r="F521" t="s">
        <v>0</v>
      </c>
      <c r="G521" t="s">
        <v>0</v>
      </c>
      <c r="H521" t="s">
        <v>0</v>
      </c>
      <c r="I521" t="s">
        <v>1</v>
      </c>
    </row>
    <row r="522" spans="1:9" x14ac:dyDescent="0.45">
      <c r="A522" t="s">
        <v>1666</v>
      </c>
      <c r="B522" t="s">
        <v>36</v>
      </c>
      <c r="C522" t="s">
        <v>148</v>
      </c>
      <c r="D522" t="s">
        <v>34</v>
      </c>
      <c r="E522" t="s">
        <v>95</v>
      </c>
      <c r="F522" t="s">
        <v>0</v>
      </c>
      <c r="G522" t="s">
        <v>0</v>
      </c>
      <c r="H522" t="s">
        <v>0</v>
      </c>
    </row>
    <row r="523" spans="1:9" x14ac:dyDescent="0.45">
      <c r="A523" t="s">
        <v>364</v>
      </c>
      <c r="B523" t="s">
        <v>28</v>
      </c>
      <c r="C523" t="s">
        <v>124</v>
      </c>
      <c r="D523" t="s">
        <v>56</v>
      </c>
      <c r="E523" t="s">
        <v>114</v>
      </c>
      <c r="F523" t="s">
        <v>0</v>
      </c>
      <c r="G523" t="s">
        <v>0</v>
      </c>
      <c r="H523" t="s">
        <v>0</v>
      </c>
    </row>
    <row r="524" spans="1:9" x14ac:dyDescent="0.45">
      <c r="A524" t="s">
        <v>1665</v>
      </c>
      <c r="B524" t="s">
        <v>72</v>
      </c>
      <c r="C524" t="s">
        <v>61</v>
      </c>
      <c r="D524" t="s">
        <v>3</v>
      </c>
      <c r="E524" t="s">
        <v>185</v>
      </c>
      <c r="F524" t="s">
        <v>1</v>
      </c>
      <c r="G524" t="s">
        <v>0</v>
      </c>
      <c r="H524" t="s">
        <v>1</v>
      </c>
    </row>
    <row r="525" spans="1:9" x14ac:dyDescent="0.45">
      <c r="A525" t="s">
        <v>1664</v>
      </c>
      <c r="B525" t="s">
        <v>21</v>
      </c>
      <c r="C525" t="s">
        <v>61</v>
      </c>
      <c r="D525" t="s">
        <v>34</v>
      </c>
      <c r="E525" t="s">
        <v>103</v>
      </c>
      <c r="F525" t="s">
        <v>0</v>
      </c>
      <c r="G525" t="s">
        <v>0</v>
      </c>
      <c r="H525" t="s">
        <v>0</v>
      </c>
    </row>
    <row r="526" spans="1:9" x14ac:dyDescent="0.45">
      <c r="A526" t="s">
        <v>363</v>
      </c>
      <c r="B526" t="s">
        <v>5</v>
      </c>
      <c r="C526" t="s">
        <v>35</v>
      </c>
      <c r="D526" t="s">
        <v>56</v>
      </c>
      <c r="E526" t="s">
        <v>88</v>
      </c>
      <c r="F526" t="s">
        <v>0</v>
      </c>
      <c r="G526" t="s">
        <v>0</v>
      </c>
      <c r="H526" t="s">
        <v>0</v>
      </c>
    </row>
    <row r="527" spans="1:9" x14ac:dyDescent="0.45">
      <c r="A527" t="s">
        <v>19</v>
      </c>
      <c r="B527" t="s">
        <v>1493</v>
      </c>
      <c r="C527" t="s">
        <v>17</v>
      </c>
      <c r="D527" t="s">
        <v>16</v>
      </c>
      <c r="E527" t="s">
        <v>15</v>
      </c>
      <c r="F527" t="s">
        <v>14</v>
      </c>
      <c r="G527" t="s">
        <v>13</v>
      </c>
      <c r="H527" t="s">
        <v>12</v>
      </c>
      <c r="I527" t="s">
        <v>11</v>
      </c>
    </row>
    <row r="528" spans="1:9" x14ac:dyDescent="0.45">
      <c r="A528" t="s">
        <v>1663</v>
      </c>
      <c r="B528" t="s">
        <v>72</v>
      </c>
      <c r="C528" t="s">
        <v>59</v>
      </c>
      <c r="D528" t="s">
        <v>56</v>
      </c>
      <c r="E528" t="s">
        <v>46</v>
      </c>
      <c r="F528" t="s">
        <v>0</v>
      </c>
      <c r="G528" t="s">
        <v>0</v>
      </c>
      <c r="H528" t="s">
        <v>0</v>
      </c>
    </row>
    <row r="529" spans="1:9" x14ac:dyDescent="0.45">
      <c r="A529" t="s">
        <v>1662</v>
      </c>
      <c r="B529" t="s">
        <v>21</v>
      </c>
      <c r="C529" t="s">
        <v>100</v>
      </c>
      <c r="D529" t="s">
        <v>34</v>
      </c>
      <c r="E529" t="s">
        <v>99</v>
      </c>
      <c r="F529" t="s">
        <v>0</v>
      </c>
      <c r="G529" t="s">
        <v>0</v>
      </c>
      <c r="H529" t="s">
        <v>0</v>
      </c>
    </row>
    <row r="530" spans="1:9" x14ac:dyDescent="0.45">
      <c r="A530" t="s">
        <v>404</v>
      </c>
      <c r="B530" t="s">
        <v>520</v>
      </c>
      <c r="C530" t="s">
        <v>47</v>
      </c>
      <c r="D530" t="s">
        <v>56</v>
      </c>
      <c r="E530" t="s">
        <v>143</v>
      </c>
      <c r="F530" t="s">
        <v>174</v>
      </c>
      <c r="G530" t="s">
        <v>174</v>
      </c>
      <c r="H530" t="s">
        <v>174</v>
      </c>
    </row>
    <row r="531" spans="1:9" x14ac:dyDescent="0.45">
      <c r="A531" t="s">
        <v>1661</v>
      </c>
      <c r="B531" t="s">
        <v>48</v>
      </c>
      <c r="C531" t="s">
        <v>92</v>
      </c>
      <c r="D531" t="s">
        <v>34</v>
      </c>
      <c r="E531" t="s">
        <v>55</v>
      </c>
      <c r="F531" t="s">
        <v>0</v>
      </c>
      <c r="G531" t="s">
        <v>0</v>
      </c>
      <c r="H531" t="s">
        <v>0</v>
      </c>
    </row>
    <row r="532" spans="1:9" x14ac:dyDescent="0.45">
      <c r="A532" t="s">
        <v>318</v>
      </c>
      <c r="B532" t="s">
        <v>342</v>
      </c>
      <c r="C532" t="s">
        <v>47</v>
      </c>
      <c r="D532" t="s">
        <v>61</v>
      </c>
      <c r="E532" t="s">
        <v>216</v>
      </c>
      <c r="F532" t="s">
        <v>0</v>
      </c>
      <c r="G532" t="s">
        <v>0</v>
      </c>
      <c r="H532" t="s">
        <v>0</v>
      </c>
      <c r="I532" t="s">
        <v>1</v>
      </c>
    </row>
    <row r="533" spans="1:9" x14ac:dyDescent="0.45">
      <c r="A533" t="s">
        <v>488</v>
      </c>
      <c r="B533" t="s">
        <v>21</v>
      </c>
      <c r="C533" t="s">
        <v>1660</v>
      </c>
      <c r="D533" t="s">
        <v>35</v>
      </c>
      <c r="E533" t="s">
        <v>39</v>
      </c>
      <c r="F533" t="s">
        <v>0</v>
      </c>
      <c r="G533" t="s">
        <v>0</v>
      </c>
      <c r="H533" t="s">
        <v>0</v>
      </c>
      <c r="I533" t="s">
        <v>1</v>
      </c>
    </row>
    <row r="534" spans="1:9" x14ac:dyDescent="0.45">
      <c r="A534" t="s">
        <v>1659</v>
      </c>
      <c r="B534" t="s">
        <v>28</v>
      </c>
      <c r="C534" t="s">
        <v>47</v>
      </c>
      <c r="D534" t="s">
        <v>3</v>
      </c>
      <c r="E534" t="s">
        <v>114</v>
      </c>
      <c r="F534" t="s">
        <v>0</v>
      </c>
      <c r="G534" t="s">
        <v>0</v>
      </c>
      <c r="H534" t="s">
        <v>0</v>
      </c>
    </row>
    <row r="535" spans="1:9" x14ac:dyDescent="0.45">
      <c r="A535" t="s">
        <v>19</v>
      </c>
      <c r="B535" t="s">
        <v>1492</v>
      </c>
      <c r="C535" t="s">
        <v>17</v>
      </c>
      <c r="D535" t="s">
        <v>16</v>
      </c>
      <c r="E535" t="s">
        <v>15</v>
      </c>
      <c r="F535" t="s">
        <v>14</v>
      </c>
      <c r="G535" t="s">
        <v>13</v>
      </c>
      <c r="H535" t="s">
        <v>12</v>
      </c>
      <c r="I535" t="s">
        <v>11</v>
      </c>
    </row>
    <row r="536" spans="1:9" x14ac:dyDescent="0.45">
      <c r="A536" t="s">
        <v>1658</v>
      </c>
      <c r="B536" t="s">
        <v>72</v>
      </c>
      <c r="C536" t="s">
        <v>3</v>
      </c>
      <c r="D536" t="s">
        <v>34</v>
      </c>
      <c r="E536" t="s">
        <v>216</v>
      </c>
      <c r="F536" t="s">
        <v>0</v>
      </c>
      <c r="G536" t="s">
        <v>0</v>
      </c>
      <c r="H536" t="s">
        <v>0</v>
      </c>
    </row>
    <row r="537" spans="1:9" x14ac:dyDescent="0.45">
      <c r="A537" t="s">
        <v>454</v>
      </c>
      <c r="B537" t="s">
        <v>89</v>
      </c>
      <c r="C537" t="s">
        <v>47</v>
      </c>
      <c r="D537" t="s">
        <v>3</v>
      </c>
      <c r="E537" t="s">
        <v>2</v>
      </c>
      <c r="F537" t="s">
        <v>0</v>
      </c>
      <c r="G537" t="s">
        <v>1</v>
      </c>
      <c r="H537" t="s">
        <v>0</v>
      </c>
    </row>
    <row r="538" spans="1:9" x14ac:dyDescent="0.45">
      <c r="A538" t="s">
        <v>1657</v>
      </c>
      <c r="B538" t="s">
        <v>31</v>
      </c>
      <c r="C538" t="s">
        <v>47</v>
      </c>
      <c r="D538" t="s">
        <v>3</v>
      </c>
      <c r="E538" t="s">
        <v>188</v>
      </c>
      <c r="F538" t="s">
        <v>1</v>
      </c>
      <c r="G538" t="s">
        <v>1</v>
      </c>
      <c r="H538" t="s">
        <v>0</v>
      </c>
    </row>
    <row r="539" spans="1:9" x14ac:dyDescent="0.45">
      <c r="A539" t="s">
        <v>497</v>
      </c>
      <c r="B539" t="s">
        <v>28</v>
      </c>
      <c r="C539" t="s">
        <v>3</v>
      </c>
      <c r="D539" t="s">
        <v>79</v>
      </c>
      <c r="E539" t="s">
        <v>496</v>
      </c>
      <c r="F539" t="s">
        <v>0</v>
      </c>
      <c r="G539" t="s">
        <v>0</v>
      </c>
      <c r="H539" t="s">
        <v>0</v>
      </c>
    </row>
    <row r="540" spans="1:9" x14ac:dyDescent="0.45">
      <c r="A540" t="s">
        <v>1656</v>
      </c>
      <c r="B540" t="s">
        <v>48</v>
      </c>
      <c r="C540" t="s">
        <v>67</v>
      </c>
      <c r="D540" t="s">
        <v>3</v>
      </c>
      <c r="E540" t="s">
        <v>178</v>
      </c>
      <c r="F540" t="s">
        <v>1</v>
      </c>
      <c r="G540" t="s">
        <v>0</v>
      </c>
      <c r="H540" t="s">
        <v>1</v>
      </c>
    </row>
    <row r="541" spans="1:9" x14ac:dyDescent="0.45">
      <c r="A541" t="s">
        <v>1655</v>
      </c>
      <c r="B541" t="s">
        <v>115</v>
      </c>
      <c r="C541" t="s">
        <v>148</v>
      </c>
      <c r="D541" t="s">
        <v>34</v>
      </c>
      <c r="E541" t="s">
        <v>477</v>
      </c>
      <c r="F541" t="s">
        <v>0</v>
      </c>
      <c r="G541" t="s">
        <v>0</v>
      </c>
      <c r="H541" t="s">
        <v>0</v>
      </c>
    </row>
    <row r="542" spans="1:9" x14ac:dyDescent="0.45">
      <c r="A542" t="s">
        <v>1654</v>
      </c>
      <c r="B542" t="s">
        <v>200</v>
      </c>
      <c r="C542" t="s">
        <v>67</v>
      </c>
      <c r="D542" t="s">
        <v>3</v>
      </c>
      <c r="E542" t="s">
        <v>182</v>
      </c>
      <c r="F542" t="s">
        <v>0</v>
      </c>
      <c r="G542" t="s">
        <v>0</v>
      </c>
      <c r="H542" t="s">
        <v>0</v>
      </c>
    </row>
    <row r="543" spans="1:9" x14ac:dyDescent="0.45">
      <c r="A543" t="s">
        <v>501</v>
      </c>
      <c r="B543" t="s">
        <v>48</v>
      </c>
      <c r="C543" t="s">
        <v>43</v>
      </c>
      <c r="D543" t="s">
        <v>40</v>
      </c>
      <c r="E543" t="s">
        <v>138</v>
      </c>
      <c r="F543" t="s">
        <v>0</v>
      </c>
      <c r="G543" t="s">
        <v>0</v>
      </c>
      <c r="H543" t="s">
        <v>0</v>
      </c>
      <c r="I543" t="s">
        <v>1</v>
      </c>
    </row>
    <row r="544" spans="1:9" x14ac:dyDescent="0.45">
      <c r="A544" t="s">
        <v>1653</v>
      </c>
      <c r="B544" t="s">
        <v>48</v>
      </c>
      <c r="C544" t="s">
        <v>82</v>
      </c>
      <c r="D544" t="s">
        <v>34</v>
      </c>
      <c r="E544" t="s">
        <v>46</v>
      </c>
      <c r="F544" t="s">
        <v>0</v>
      </c>
      <c r="G544" t="s">
        <v>0</v>
      </c>
      <c r="H544" t="s">
        <v>0</v>
      </c>
    </row>
    <row r="545" spans="1:9" x14ac:dyDescent="0.45">
      <c r="A545" t="s">
        <v>19</v>
      </c>
      <c r="B545" t="s">
        <v>1490</v>
      </c>
      <c r="C545" t="s">
        <v>17</v>
      </c>
      <c r="D545" t="s">
        <v>16</v>
      </c>
      <c r="E545" t="s">
        <v>15</v>
      </c>
      <c r="F545" t="s">
        <v>14</v>
      </c>
      <c r="G545" t="s">
        <v>13</v>
      </c>
      <c r="H545" t="s">
        <v>12</v>
      </c>
      <c r="I545" t="s">
        <v>11</v>
      </c>
    </row>
    <row r="546" spans="1:9" x14ac:dyDescent="0.45">
      <c r="A546" t="s">
        <v>1652</v>
      </c>
      <c r="B546" t="s">
        <v>48</v>
      </c>
      <c r="C546" t="s">
        <v>92</v>
      </c>
      <c r="D546" t="s">
        <v>3</v>
      </c>
      <c r="E546" t="s">
        <v>648</v>
      </c>
      <c r="F546" t="s">
        <v>0</v>
      </c>
      <c r="G546" t="s">
        <v>0</v>
      </c>
      <c r="H546" t="s">
        <v>0</v>
      </c>
    </row>
    <row r="547" spans="1:9" x14ac:dyDescent="0.45">
      <c r="A547" t="s">
        <v>1651</v>
      </c>
      <c r="B547" t="s">
        <v>21</v>
      </c>
      <c r="C547" t="s">
        <v>34</v>
      </c>
      <c r="D547" t="s">
        <v>3</v>
      </c>
      <c r="E547" t="s">
        <v>99</v>
      </c>
      <c r="F547" t="s">
        <v>0</v>
      </c>
      <c r="G547" t="s">
        <v>0</v>
      </c>
      <c r="H547" t="s">
        <v>0</v>
      </c>
    </row>
    <row r="548" spans="1:9" x14ac:dyDescent="0.45">
      <c r="A548" t="s">
        <v>510</v>
      </c>
      <c r="B548" t="s">
        <v>89</v>
      </c>
      <c r="C548" t="s">
        <v>112</v>
      </c>
      <c r="D548" t="s">
        <v>100</v>
      </c>
      <c r="E548" t="s">
        <v>2</v>
      </c>
      <c r="F548" t="s">
        <v>0</v>
      </c>
      <c r="G548" t="s">
        <v>1</v>
      </c>
      <c r="H548" t="s">
        <v>0</v>
      </c>
    </row>
    <row r="549" spans="1:9" x14ac:dyDescent="0.45">
      <c r="A549" t="s">
        <v>326</v>
      </c>
      <c r="B549" t="s">
        <v>89</v>
      </c>
      <c r="C549" t="s">
        <v>170</v>
      </c>
      <c r="D549" t="s">
        <v>100</v>
      </c>
      <c r="E549" t="s">
        <v>81</v>
      </c>
      <c r="F549" t="s">
        <v>0</v>
      </c>
      <c r="G549" t="s">
        <v>0</v>
      </c>
      <c r="H549" t="s">
        <v>0</v>
      </c>
    </row>
    <row r="550" spans="1:9" x14ac:dyDescent="0.45">
      <c r="A550" t="s">
        <v>310</v>
      </c>
      <c r="B550" t="s">
        <v>44</v>
      </c>
      <c r="C550" t="s">
        <v>112</v>
      </c>
      <c r="D550" t="s">
        <v>59</v>
      </c>
      <c r="E550" t="s">
        <v>55</v>
      </c>
      <c r="F550" t="s">
        <v>0</v>
      </c>
      <c r="G550" t="s">
        <v>0</v>
      </c>
      <c r="H550" t="s">
        <v>0</v>
      </c>
    </row>
    <row r="551" spans="1:9" x14ac:dyDescent="0.45">
      <c r="A551" t="s">
        <v>427</v>
      </c>
      <c r="B551" t="s">
        <v>44</v>
      </c>
      <c r="C551" t="s">
        <v>112</v>
      </c>
      <c r="D551" t="s">
        <v>100</v>
      </c>
      <c r="E551" t="s">
        <v>185</v>
      </c>
      <c r="F551" t="s">
        <v>1</v>
      </c>
      <c r="G551" t="s">
        <v>0</v>
      </c>
      <c r="H551" t="s">
        <v>1</v>
      </c>
    </row>
    <row r="552" spans="1:9" x14ac:dyDescent="0.45">
      <c r="A552" t="s">
        <v>1650</v>
      </c>
      <c r="B552" t="s">
        <v>31</v>
      </c>
      <c r="C552" t="s">
        <v>79</v>
      </c>
      <c r="D552" t="s">
        <v>3</v>
      </c>
      <c r="E552" t="s">
        <v>188</v>
      </c>
      <c r="F552" t="s">
        <v>1</v>
      </c>
      <c r="G552" t="s">
        <v>1</v>
      </c>
      <c r="H552" t="s">
        <v>0</v>
      </c>
    </row>
    <row r="553" spans="1:9" x14ac:dyDescent="0.45">
      <c r="A553" t="s">
        <v>318</v>
      </c>
      <c r="B553" t="s">
        <v>48</v>
      </c>
      <c r="C553" t="s">
        <v>79</v>
      </c>
      <c r="D553" t="s">
        <v>34</v>
      </c>
      <c r="E553" t="s">
        <v>216</v>
      </c>
      <c r="F553" t="s">
        <v>0</v>
      </c>
      <c r="G553" t="s">
        <v>0</v>
      </c>
      <c r="H553" t="s">
        <v>0</v>
      </c>
      <c r="I553" t="s">
        <v>1</v>
      </c>
    </row>
    <row r="554" spans="1:9" x14ac:dyDescent="0.45">
      <c r="A554" t="s">
        <v>315</v>
      </c>
      <c r="B554" t="s">
        <v>36</v>
      </c>
      <c r="C554" t="s">
        <v>92</v>
      </c>
      <c r="D554" t="s">
        <v>27</v>
      </c>
      <c r="E554" t="s">
        <v>20</v>
      </c>
      <c r="F554" t="s">
        <v>1</v>
      </c>
      <c r="G554" t="s">
        <v>0</v>
      </c>
      <c r="H554" t="s">
        <v>1</v>
      </c>
      <c r="I554" t="s">
        <v>1</v>
      </c>
    </row>
    <row r="555" spans="1:9" x14ac:dyDescent="0.45">
      <c r="A555" t="s">
        <v>314</v>
      </c>
      <c r="B555" t="s">
        <v>36</v>
      </c>
      <c r="C555" t="s">
        <v>100</v>
      </c>
      <c r="D555" t="s">
        <v>40</v>
      </c>
      <c r="E555" t="s">
        <v>99</v>
      </c>
      <c r="F555" t="s">
        <v>0</v>
      </c>
      <c r="G555" t="s">
        <v>0</v>
      </c>
      <c r="H555" t="s">
        <v>0</v>
      </c>
      <c r="I555" t="s">
        <v>1</v>
      </c>
    </row>
    <row r="556" spans="1:9" x14ac:dyDescent="0.45">
      <c r="A556" t="s">
        <v>1604</v>
      </c>
      <c r="B556" t="s">
        <v>72</v>
      </c>
      <c r="C556" t="s">
        <v>160</v>
      </c>
      <c r="D556" t="s">
        <v>3</v>
      </c>
      <c r="E556" t="s">
        <v>185</v>
      </c>
      <c r="F556" t="s">
        <v>1</v>
      </c>
      <c r="G556" t="s">
        <v>0</v>
      </c>
      <c r="H556" t="s">
        <v>1</v>
      </c>
    </row>
    <row r="557" spans="1:9" x14ac:dyDescent="0.45">
      <c r="A557" t="s">
        <v>19</v>
      </c>
      <c r="B557" t="s">
        <v>1488</v>
      </c>
      <c r="C557" t="s">
        <v>17</v>
      </c>
      <c r="D557" t="s">
        <v>16</v>
      </c>
      <c r="E557" t="s">
        <v>15</v>
      </c>
      <c r="F557" t="s">
        <v>14</v>
      </c>
      <c r="G557" t="s">
        <v>13</v>
      </c>
      <c r="H557" t="s">
        <v>12</v>
      </c>
      <c r="I557" t="s">
        <v>11</v>
      </c>
    </row>
    <row r="558" spans="1:9" x14ac:dyDescent="0.45">
      <c r="A558" t="s">
        <v>1649</v>
      </c>
      <c r="B558" t="s">
        <v>31</v>
      </c>
      <c r="C558" t="s">
        <v>3</v>
      </c>
      <c r="D558" t="s">
        <v>3</v>
      </c>
      <c r="E558" t="s">
        <v>203</v>
      </c>
      <c r="F558" t="s">
        <v>0</v>
      </c>
      <c r="G558" t="s">
        <v>1</v>
      </c>
      <c r="H558" t="s">
        <v>0</v>
      </c>
    </row>
    <row r="559" spans="1:9" x14ac:dyDescent="0.45">
      <c r="A559" t="s">
        <v>1648</v>
      </c>
      <c r="B559" t="s">
        <v>21</v>
      </c>
      <c r="C559" t="s">
        <v>47</v>
      </c>
      <c r="D559" t="s">
        <v>34</v>
      </c>
      <c r="E559" t="s">
        <v>103</v>
      </c>
      <c r="F559" t="s">
        <v>0</v>
      </c>
      <c r="G559" t="s">
        <v>0</v>
      </c>
      <c r="H559" t="s">
        <v>0</v>
      </c>
    </row>
    <row r="560" spans="1:9" x14ac:dyDescent="0.45">
      <c r="A560" t="s">
        <v>1647</v>
      </c>
      <c r="B560" t="s">
        <v>36</v>
      </c>
      <c r="C560" t="s">
        <v>47</v>
      </c>
      <c r="D560" t="s">
        <v>34</v>
      </c>
      <c r="E560" t="s">
        <v>155</v>
      </c>
      <c r="F560" t="s">
        <v>0</v>
      </c>
      <c r="G560" t="s">
        <v>0</v>
      </c>
      <c r="H560" t="s">
        <v>0</v>
      </c>
    </row>
    <row r="561" spans="1:9" x14ac:dyDescent="0.45">
      <c r="A561" t="s">
        <v>522</v>
      </c>
      <c r="B561" t="s">
        <v>9</v>
      </c>
      <c r="C561" t="s">
        <v>8</v>
      </c>
      <c r="D561" t="s">
        <v>3</v>
      </c>
      <c r="E561" t="s">
        <v>88</v>
      </c>
      <c r="F561" t="s">
        <v>0</v>
      </c>
      <c r="G561" t="s">
        <v>0</v>
      </c>
      <c r="H561" t="s">
        <v>0</v>
      </c>
    </row>
    <row r="562" spans="1:9" x14ac:dyDescent="0.45">
      <c r="A562" t="s">
        <v>19</v>
      </c>
      <c r="B562" t="s">
        <v>1486</v>
      </c>
      <c r="C562" t="s">
        <v>17</v>
      </c>
      <c r="D562" t="s">
        <v>16</v>
      </c>
      <c r="E562" t="s">
        <v>15</v>
      </c>
      <c r="F562" t="s">
        <v>14</v>
      </c>
      <c r="G562" t="s">
        <v>13</v>
      </c>
      <c r="H562" t="s">
        <v>12</v>
      </c>
      <c r="I562" t="s">
        <v>11</v>
      </c>
    </row>
    <row r="563" spans="1:9" x14ac:dyDescent="0.45">
      <c r="A563" t="s">
        <v>668</v>
      </c>
      <c r="B563" t="s">
        <v>72</v>
      </c>
      <c r="C563" t="s">
        <v>234</v>
      </c>
      <c r="D563" t="s">
        <v>34</v>
      </c>
      <c r="E563" t="s">
        <v>178</v>
      </c>
      <c r="F563" t="s">
        <v>1</v>
      </c>
      <c r="G563" t="s">
        <v>0</v>
      </c>
      <c r="H563" t="s">
        <v>1</v>
      </c>
    </row>
    <row r="564" spans="1:9" x14ac:dyDescent="0.45">
      <c r="A564" t="s">
        <v>359</v>
      </c>
      <c r="B564" t="s">
        <v>89</v>
      </c>
      <c r="C564" t="s">
        <v>67</v>
      </c>
      <c r="D564" t="s">
        <v>56</v>
      </c>
      <c r="E564" t="s">
        <v>2</v>
      </c>
      <c r="F564" t="s">
        <v>0</v>
      </c>
      <c r="G564" t="s">
        <v>1</v>
      </c>
      <c r="H564" t="s">
        <v>0</v>
      </c>
      <c r="I564" t="s">
        <v>1</v>
      </c>
    </row>
    <row r="565" spans="1:9" x14ac:dyDescent="0.45">
      <c r="A565" t="s">
        <v>358</v>
      </c>
      <c r="B565" t="s">
        <v>36</v>
      </c>
      <c r="C565" t="s">
        <v>4</v>
      </c>
      <c r="D565" t="s">
        <v>3</v>
      </c>
      <c r="E565" t="s">
        <v>103</v>
      </c>
      <c r="F565" t="s">
        <v>0</v>
      </c>
      <c r="G565" t="s">
        <v>0</v>
      </c>
      <c r="H565" t="s">
        <v>0</v>
      </c>
      <c r="I565" t="s">
        <v>1</v>
      </c>
    </row>
    <row r="566" spans="1:9" x14ac:dyDescent="0.45">
      <c r="A566" t="s">
        <v>357</v>
      </c>
      <c r="B566" t="s">
        <v>28</v>
      </c>
      <c r="C566" t="s">
        <v>3</v>
      </c>
      <c r="D566" t="s">
        <v>3</v>
      </c>
      <c r="E566" t="s">
        <v>26</v>
      </c>
      <c r="F566" t="s">
        <v>0</v>
      </c>
      <c r="G566" t="s">
        <v>1</v>
      </c>
      <c r="H566" t="s">
        <v>0</v>
      </c>
      <c r="I566" t="s">
        <v>1</v>
      </c>
    </row>
    <row r="567" spans="1:9" x14ac:dyDescent="0.45">
      <c r="A567" t="s">
        <v>1646</v>
      </c>
      <c r="B567" t="s">
        <v>48</v>
      </c>
      <c r="C567" t="s">
        <v>170</v>
      </c>
      <c r="D567" t="s">
        <v>3</v>
      </c>
      <c r="E567" t="s">
        <v>55</v>
      </c>
      <c r="F567" t="s">
        <v>0</v>
      </c>
      <c r="G567" t="s">
        <v>0</v>
      </c>
      <c r="H567" t="s">
        <v>0</v>
      </c>
    </row>
    <row r="568" spans="1:9" x14ac:dyDescent="0.45">
      <c r="A568" t="s">
        <v>491</v>
      </c>
      <c r="B568" t="s">
        <v>229</v>
      </c>
      <c r="C568" t="s">
        <v>47</v>
      </c>
      <c r="D568" t="s">
        <v>79</v>
      </c>
      <c r="E568" t="s">
        <v>178</v>
      </c>
      <c r="F568" t="s">
        <v>1</v>
      </c>
      <c r="G568" t="s">
        <v>1</v>
      </c>
      <c r="H568" t="s">
        <v>0</v>
      </c>
    </row>
    <row r="569" spans="1:9" x14ac:dyDescent="0.45">
      <c r="A569" t="s">
        <v>320</v>
      </c>
      <c r="B569" t="s">
        <v>175</v>
      </c>
      <c r="C569" t="s">
        <v>47</v>
      </c>
      <c r="D569" t="s">
        <v>79</v>
      </c>
      <c r="E569" t="s">
        <v>58</v>
      </c>
      <c r="F569" t="s">
        <v>1</v>
      </c>
      <c r="G569" t="s">
        <v>0</v>
      </c>
      <c r="H569" t="s">
        <v>1</v>
      </c>
    </row>
    <row r="570" spans="1:9" x14ac:dyDescent="0.45">
      <c r="A570" t="s">
        <v>353</v>
      </c>
      <c r="B570" t="s">
        <v>36</v>
      </c>
      <c r="C570" t="s">
        <v>47</v>
      </c>
      <c r="D570" t="s">
        <v>3</v>
      </c>
      <c r="E570" t="s">
        <v>103</v>
      </c>
      <c r="F570" t="s">
        <v>0</v>
      </c>
      <c r="G570" t="s">
        <v>0</v>
      </c>
      <c r="H570" t="s">
        <v>0</v>
      </c>
      <c r="I570" t="s">
        <v>1</v>
      </c>
    </row>
    <row r="571" spans="1:9" x14ac:dyDescent="0.45">
      <c r="A571" t="s">
        <v>371</v>
      </c>
      <c r="B571" t="s">
        <v>36</v>
      </c>
      <c r="C571" t="s">
        <v>34</v>
      </c>
      <c r="D571" t="s">
        <v>43</v>
      </c>
      <c r="E571" t="s">
        <v>103</v>
      </c>
      <c r="F571" t="s">
        <v>0</v>
      </c>
      <c r="G571" t="s">
        <v>0</v>
      </c>
      <c r="H571" t="s">
        <v>0</v>
      </c>
      <c r="I571" t="s">
        <v>1</v>
      </c>
    </row>
    <row r="572" spans="1:9" x14ac:dyDescent="0.45">
      <c r="A572" t="s">
        <v>352</v>
      </c>
      <c r="B572" t="s">
        <v>21</v>
      </c>
      <c r="C572" t="s">
        <v>4</v>
      </c>
      <c r="D572" t="s">
        <v>8</v>
      </c>
      <c r="E572" t="s">
        <v>131</v>
      </c>
      <c r="F572" t="s">
        <v>0</v>
      </c>
      <c r="G572" t="s">
        <v>0</v>
      </c>
      <c r="H572" t="s">
        <v>0</v>
      </c>
      <c r="I572" t="s">
        <v>1</v>
      </c>
    </row>
    <row r="573" spans="1:9" x14ac:dyDescent="0.45">
      <c r="A573" t="s">
        <v>318</v>
      </c>
      <c r="B573" t="s">
        <v>48</v>
      </c>
      <c r="C573" t="s">
        <v>8</v>
      </c>
      <c r="D573" t="s">
        <v>8</v>
      </c>
      <c r="E573" t="s">
        <v>216</v>
      </c>
      <c r="F573" t="s">
        <v>0</v>
      </c>
      <c r="G573" t="s">
        <v>0</v>
      </c>
      <c r="H573" t="s">
        <v>0</v>
      </c>
      <c r="I573" t="s">
        <v>1</v>
      </c>
    </row>
    <row r="574" spans="1:9" x14ac:dyDescent="0.45">
      <c r="A574" t="s">
        <v>370</v>
      </c>
      <c r="B574" t="s">
        <v>44</v>
      </c>
      <c r="C574" t="s">
        <v>34</v>
      </c>
      <c r="D574" t="s">
        <v>4</v>
      </c>
      <c r="E574" t="s">
        <v>68</v>
      </c>
      <c r="F574" t="s">
        <v>0</v>
      </c>
      <c r="G574" t="s">
        <v>0</v>
      </c>
      <c r="H574" t="s">
        <v>0</v>
      </c>
      <c r="I574" t="s">
        <v>1</v>
      </c>
    </row>
    <row r="575" spans="1:9" x14ac:dyDescent="0.45">
      <c r="A575" t="s">
        <v>351</v>
      </c>
      <c r="B575" t="s">
        <v>31</v>
      </c>
      <c r="C575" t="s">
        <v>79</v>
      </c>
      <c r="D575" t="s">
        <v>199</v>
      </c>
      <c r="E575" t="s">
        <v>180</v>
      </c>
      <c r="F575" t="s">
        <v>0</v>
      </c>
      <c r="G575" t="s">
        <v>0</v>
      </c>
      <c r="H575" t="s">
        <v>0</v>
      </c>
      <c r="I575" t="s">
        <v>1</v>
      </c>
    </row>
    <row r="576" spans="1:9" x14ac:dyDescent="0.45">
      <c r="A576" t="s">
        <v>350</v>
      </c>
      <c r="B576" t="s">
        <v>89</v>
      </c>
      <c r="C576" t="s">
        <v>4</v>
      </c>
      <c r="D576" t="s">
        <v>92</v>
      </c>
      <c r="E576" t="s">
        <v>346</v>
      </c>
      <c r="F576" t="s">
        <v>0</v>
      </c>
      <c r="G576" t="s">
        <v>0</v>
      </c>
      <c r="H576" t="s">
        <v>0</v>
      </c>
      <c r="I576" t="s">
        <v>1</v>
      </c>
    </row>
    <row r="577" spans="1:9" x14ac:dyDescent="0.45">
      <c r="A577" t="s">
        <v>1645</v>
      </c>
      <c r="B577" t="s">
        <v>115</v>
      </c>
      <c r="C577" t="s">
        <v>61</v>
      </c>
      <c r="D577" t="s">
        <v>34</v>
      </c>
      <c r="E577" t="s">
        <v>477</v>
      </c>
      <c r="F577" t="s">
        <v>0</v>
      </c>
      <c r="G577" t="s">
        <v>0</v>
      </c>
      <c r="H577" t="s">
        <v>0</v>
      </c>
    </row>
    <row r="578" spans="1:9" x14ac:dyDescent="0.45">
      <c r="A578" t="s">
        <v>612</v>
      </c>
      <c r="B578" t="s">
        <v>36</v>
      </c>
      <c r="C578" t="s">
        <v>43</v>
      </c>
      <c r="D578" t="s">
        <v>3</v>
      </c>
      <c r="E578" t="s">
        <v>278</v>
      </c>
      <c r="F578" t="s">
        <v>1</v>
      </c>
      <c r="G578" t="s">
        <v>0</v>
      </c>
      <c r="H578" t="s">
        <v>1</v>
      </c>
    </row>
    <row r="579" spans="1:9" x14ac:dyDescent="0.45">
      <c r="A579" t="s">
        <v>1644</v>
      </c>
      <c r="B579" t="s">
        <v>89</v>
      </c>
      <c r="C579" t="s">
        <v>199</v>
      </c>
      <c r="D579" t="s">
        <v>56</v>
      </c>
      <c r="E579" t="s">
        <v>2</v>
      </c>
      <c r="F579" t="s">
        <v>0</v>
      </c>
      <c r="G579" t="s">
        <v>1</v>
      </c>
      <c r="H579" t="s">
        <v>0</v>
      </c>
    </row>
    <row r="580" spans="1:9" x14ac:dyDescent="0.45">
      <c r="A580" t="s">
        <v>347</v>
      </c>
      <c r="B580" t="s">
        <v>89</v>
      </c>
      <c r="C580" t="s">
        <v>112</v>
      </c>
      <c r="D580" t="s">
        <v>67</v>
      </c>
      <c r="E580" t="s">
        <v>346</v>
      </c>
      <c r="F580" t="s">
        <v>0</v>
      </c>
      <c r="G580" t="s">
        <v>0</v>
      </c>
      <c r="H580" t="s">
        <v>0</v>
      </c>
      <c r="I580" t="s">
        <v>1</v>
      </c>
    </row>
    <row r="581" spans="1:9" x14ac:dyDescent="0.45">
      <c r="A581" t="s">
        <v>345</v>
      </c>
      <c r="B581" t="s">
        <v>229</v>
      </c>
      <c r="C581" t="s">
        <v>47</v>
      </c>
      <c r="D581" t="s">
        <v>199</v>
      </c>
      <c r="E581" t="s">
        <v>138</v>
      </c>
      <c r="F581" t="s">
        <v>0</v>
      </c>
      <c r="G581" t="s">
        <v>1</v>
      </c>
      <c r="H581" t="s">
        <v>0</v>
      </c>
      <c r="I581" t="s">
        <v>1</v>
      </c>
    </row>
    <row r="582" spans="1:9" x14ac:dyDescent="0.45">
      <c r="A582" t="s">
        <v>343</v>
      </c>
      <c r="B582" t="s">
        <v>48</v>
      </c>
      <c r="C582" t="s">
        <v>3</v>
      </c>
      <c r="D582" t="s">
        <v>4</v>
      </c>
      <c r="E582" t="s">
        <v>159</v>
      </c>
      <c r="F582" t="s">
        <v>0</v>
      </c>
      <c r="G582" t="s">
        <v>0</v>
      </c>
      <c r="H582" t="s">
        <v>0</v>
      </c>
      <c r="I582" t="s">
        <v>1</v>
      </c>
    </row>
    <row r="583" spans="1:9" x14ac:dyDescent="0.45">
      <c r="A583" t="s">
        <v>1643</v>
      </c>
      <c r="B583" t="s">
        <v>72</v>
      </c>
      <c r="C583" t="s">
        <v>3</v>
      </c>
      <c r="D583" t="s">
        <v>3</v>
      </c>
      <c r="E583" t="s">
        <v>138</v>
      </c>
      <c r="F583" t="s">
        <v>0</v>
      </c>
      <c r="G583" t="s">
        <v>0</v>
      </c>
      <c r="H583" t="s">
        <v>0</v>
      </c>
    </row>
    <row r="584" spans="1:9" x14ac:dyDescent="0.45">
      <c r="A584" t="s">
        <v>341</v>
      </c>
      <c r="B584" t="s">
        <v>44</v>
      </c>
      <c r="C584" t="s">
        <v>4</v>
      </c>
      <c r="D584" t="s">
        <v>4</v>
      </c>
      <c r="E584" t="s">
        <v>77</v>
      </c>
      <c r="F584" t="s">
        <v>0</v>
      </c>
      <c r="G584" t="s">
        <v>0</v>
      </c>
      <c r="H584" t="s">
        <v>0</v>
      </c>
      <c r="I584" t="s">
        <v>1</v>
      </c>
    </row>
    <row r="585" spans="1:9" x14ac:dyDescent="0.45">
      <c r="A585" t="s">
        <v>315</v>
      </c>
      <c r="B585" t="s">
        <v>36</v>
      </c>
      <c r="C585" t="s">
        <v>269</v>
      </c>
      <c r="D585" t="s">
        <v>4</v>
      </c>
      <c r="E585" t="s">
        <v>20</v>
      </c>
      <c r="F585" t="s">
        <v>1</v>
      </c>
      <c r="G585" t="s">
        <v>0</v>
      </c>
      <c r="H585" t="s">
        <v>1</v>
      </c>
      <c r="I585" t="s">
        <v>1</v>
      </c>
    </row>
    <row r="586" spans="1:9" x14ac:dyDescent="0.45">
      <c r="A586" t="s">
        <v>339</v>
      </c>
      <c r="B586" t="s">
        <v>115</v>
      </c>
      <c r="C586" t="s">
        <v>47</v>
      </c>
      <c r="D586" t="s">
        <v>3</v>
      </c>
      <c r="E586" t="s">
        <v>338</v>
      </c>
      <c r="F586" t="s">
        <v>0</v>
      </c>
      <c r="G586" t="s">
        <v>0</v>
      </c>
      <c r="H586" t="s">
        <v>0</v>
      </c>
      <c r="I586" t="s">
        <v>1</v>
      </c>
    </row>
    <row r="587" spans="1:9" x14ac:dyDescent="0.45">
      <c r="A587" t="s">
        <v>547</v>
      </c>
      <c r="B587" t="s">
        <v>31</v>
      </c>
      <c r="C587" t="s">
        <v>34</v>
      </c>
      <c r="D587" t="s">
        <v>34</v>
      </c>
      <c r="E587" t="s">
        <v>58</v>
      </c>
      <c r="F587" t="s">
        <v>1</v>
      </c>
      <c r="G587" t="s">
        <v>0</v>
      </c>
      <c r="H587" t="s">
        <v>1</v>
      </c>
    </row>
    <row r="588" spans="1:9" x14ac:dyDescent="0.45">
      <c r="A588" t="s">
        <v>337</v>
      </c>
      <c r="B588" t="s">
        <v>115</v>
      </c>
      <c r="C588" t="s">
        <v>34</v>
      </c>
      <c r="D588" t="s">
        <v>34</v>
      </c>
      <c r="E588" t="s">
        <v>53</v>
      </c>
      <c r="F588" t="s">
        <v>0</v>
      </c>
      <c r="G588" t="s">
        <v>0</v>
      </c>
      <c r="H588" t="s">
        <v>0</v>
      </c>
      <c r="I588" t="s">
        <v>1</v>
      </c>
    </row>
    <row r="589" spans="1:9" x14ac:dyDescent="0.45">
      <c r="A589" t="s">
        <v>336</v>
      </c>
      <c r="B589" t="s">
        <v>72</v>
      </c>
      <c r="C589" t="s">
        <v>79</v>
      </c>
      <c r="D589" t="s">
        <v>43</v>
      </c>
      <c r="E589" t="s">
        <v>55</v>
      </c>
      <c r="F589" t="s">
        <v>0</v>
      </c>
      <c r="G589" t="s">
        <v>0</v>
      </c>
      <c r="H589" t="s">
        <v>0</v>
      </c>
      <c r="I589" t="s">
        <v>1</v>
      </c>
    </row>
    <row r="590" spans="1:9" x14ac:dyDescent="0.45">
      <c r="A590" t="s">
        <v>335</v>
      </c>
      <c r="B590" t="s">
        <v>115</v>
      </c>
      <c r="C590" t="s">
        <v>79</v>
      </c>
      <c r="D590" t="s">
        <v>43</v>
      </c>
      <c r="E590" t="s">
        <v>223</v>
      </c>
      <c r="F590" t="s">
        <v>0</v>
      </c>
      <c r="G590" t="s">
        <v>1</v>
      </c>
      <c r="H590" t="s">
        <v>0</v>
      </c>
      <c r="I590" t="s">
        <v>1</v>
      </c>
    </row>
    <row r="591" spans="1:9" x14ac:dyDescent="0.45">
      <c r="A591" t="s">
        <v>314</v>
      </c>
      <c r="B591" t="s">
        <v>36</v>
      </c>
      <c r="C591" t="s">
        <v>67</v>
      </c>
      <c r="D591" t="s">
        <v>8</v>
      </c>
      <c r="E591" t="s">
        <v>99</v>
      </c>
      <c r="F591" t="s">
        <v>0</v>
      </c>
      <c r="G591" t="s">
        <v>0</v>
      </c>
      <c r="H591" t="s">
        <v>0</v>
      </c>
      <c r="I591" t="s">
        <v>1</v>
      </c>
    </row>
    <row r="592" spans="1:9" x14ac:dyDescent="0.45">
      <c r="A592" t="s">
        <v>1642</v>
      </c>
      <c r="B592" t="s">
        <v>48</v>
      </c>
      <c r="C592" t="s">
        <v>92</v>
      </c>
      <c r="D592" t="s">
        <v>34</v>
      </c>
      <c r="E592" t="s">
        <v>185</v>
      </c>
      <c r="F592" t="s">
        <v>1</v>
      </c>
      <c r="G592" t="s">
        <v>0</v>
      </c>
      <c r="H592" t="s">
        <v>1</v>
      </c>
    </row>
    <row r="593" spans="1:9" x14ac:dyDescent="0.45">
      <c r="A593" t="s">
        <v>19</v>
      </c>
      <c r="B593" t="s">
        <v>1482</v>
      </c>
      <c r="C593" t="s">
        <v>17</v>
      </c>
      <c r="D593" t="s">
        <v>16</v>
      </c>
      <c r="E593" t="s">
        <v>15</v>
      </c>
      <c r="F593" t="s">
        <v>14</v>
      </c>
      <c r="G593" t="s">
        <v>13</v>
      </c>
      <c r="H593" t="s">
        <v>12</v>
      </c>
      <c r="I593" t="s">
        <v>11</v>
      </c>
    </row>
    <row r="594" spans="1:9" x14ac:dyDescent="0.45">
      <c r="A594" t="s">
        <v>1641</v>
      </c>
      <c r="B594" t="s">
        <v>21</v>
      </c>
      <c r="C594" t="s">
        <v>40</v>
      </c>
      <c r="D594" t="s">
        <v>3</v>
      </c>
      <c r="E594" t="s">
        <v>103</v>
      </c>
      <c r="F594" t="s">
        <v>0</v>
      </c>
      <c r="G594" t="s">
        <v>0</v>
      </c>
      <c r="H594" t="s">
        <v>0</v>
      </c>
    </row>
    <row r="595" spans="1:9" x14ac:dyDescent="0.45">
      <c r="A595" t="s">
        <v>357</v>
      </c>
      <c r="B595" t="s">
        <v>175</v>
      </c>
      <c r="C595" t="s">
        <v>47</v>
      </c>
      <c r="D595" t="s">
        <v>4</v>
      </c>
      <c r="E595" t="s">
        <v>26</v>
      </c>
      <c r="F595" t="s">
        <v>0</v>
      </c>
      <c r="G595" t="s">
        <v>1</v>
      </c>
      <c r="H595" t="s">
        <v>0</v>
      </c>
      <c r="I595" t="s">
        <v>1</v>
      </c>
    </row>
    <row r="596" spans="1:9" x14ac:dyDescent="0.45">
      <c r="A596" t="s">
        <v>427</v>
      </c>
      <c r="B596" t="s">
        <v>44</v>
      </c>
      <c r="C596" t="s">
        <v>47</v>
      </c>
      <c r="D596" t="s">
        <v>3</v>
      </c>
      <c r="E596" t="s">
        <v>185</v>
      </c>
      <c r="F596" t="s">
        <v>1</v>
      </c>
      <c r="G596" t="s">
        <v>0</v>
      </c>
      <c r="H596" t="s">
        <v>1</v>
      </c>
    </row>
    <row r="597" spans="1:9" x14ac:dyDescent="0.45">
      <c r="A597" t="s">
        <v>513</v>
      </c>
      <c r="B597" t="s">
        <v>189</v>
      </c>
      <c r="C597" t="s">
        <v>47</v>
      </c>
      <c r="D597" t="s">
        <v>4</v>
      </c>
      <c r="E597" t="s">
        <v>188</v>
      </c>
      <c r="F597" t="s">
        <v>1</v>
      </c>
      <c r="G597" t="s">
        <v>0</v>
      </c>
      <c r="H597" t="s">
        <v>1</v>
      </c>
      <c r="I597" t="s">
        <v>1</v>
      </c>
    </row>
    <row r="598" spans="1:9" x14ac:dyDescent="0.45">
      <c r="A598" t="s">
        <v>511</v>
      </c>
      <c r="B598" t="s">
        <v>48</v>
      </c>
      <c r="C598" t="s">
        <v>34</v>
      </c>
      <c r="D598" t="s">
        <v>100</v>
      </c>
      <c r="E598" t="s">
        <v>42</v>
      </c>
      <c r="F598" t="s">
        <v>1</v>
      </c>
      <c r="G598" t="s">
        <v>0</v>
      </c>
      <c r="H598" t="s">
        <v>1</v>
      </c>
      <c r="I598" t="s">
        <v>1</v>
      </c>
    </row>
    <row r="599" spans="1:9" x14ac:dyDescent="0.45">
      <c r="A599" t="s">
        <v>371</v>
      </c>
      <c r="B599" t="s">
        <v>36</v>
      </c>
      <c r="C599" t="s">
        <v>61</v>
      </c>
      <c r="D599" t="s">
        <v>34</v>
      </c>
      <c r="E599" t="s">
        <v>103</v>
      </c>
      <c r="F599" t="s">
        <v>0</v>
      </c>
      <c r="G599" t="s">
        <v>0</v>
      </c>
      <c r="H599" t="s">
        <v>0</v>
      </c>
      <c r="I599" t="s">
        <v>1</v>
      </c>
    </row>
    <row r="600" spans="1:9" x14ac:dyDescent="0.45">
      <c r="A600" t="s">
        <v>505</v>
      </c>
      <c r="B600" t="s">
        <v>72</v>
      </c>
      <c r="C600" t="s">
        <v>100</v>
      </c>
      <c r="D600" t="s">
        <v>4</v>
      </c>
      <c r="E600" t="s">
        <v>107</v>
      </c>
      <c r="F600" t="s">
        <v>0</v>
      </c>
      <c r="G600" t="s">
        <v>0</v>
      </c>
      <c r="H600" t="s">
        <v>0</v>
      </c>
      <c r="I600" t="s">
        <v>1</v>
      </c>
    </row>
    <row r="601" spans="1:9" x14ac:dyDescent="0.45">
      <c r="A601" t="s">
        <v>352</v>
      </c>
      <c r="B601" t="s">
        <v>21</v>
      </c>
      <c r="C601" t="s">
        <v>100</v>
      </c>
      <c r="D601" t="s">
        <v>3</v>
      </c>
      <c r="E601" t="s">
        <v>131</v>
      </c>
      <c r="F601" t="s">
        <v>0</v>
      </c>
      <c r="G601" t="s">
        <v>0</v>
      </c>
      <c r="H601" t="s">
        <v>0</v>
      </c>
      <c r="I601" t="s">
        <v>1</v>
      </c>
    </row>
    <row r="602" spans="1:9" x14ac:dyDescent="0.45">
      <c r="A602" t="s">
        <v>1640</v>
      </c>
      <c r="B602" t="s">
        <v>21</v>
      </c>
      <c r="C602" t="s">
        <v>112</v>
      </c>
      <c r="D602" t="s">
        <v>3</v>
      </c>
      <c r="E602" t="s">
        <v>180</v>
      </c>
      <c r="F602" t="s">
        <v>0</v>
      </c>
      <c r="G602" t="s">
        <v>0</v>
      </c>
      <c r="H602" t="s">
        <v>0</v>
      </c>
    </row>
    <row r="603" spans="1:9" x14ac:dyDescent="0.45">
      <c r="A603" t="s">
        <v>370</v>
      </c>
      <c r="B603" t="s">
        <v>44</v>
      </c>
      <c r="C603" t="s">
        <v>4</v>
      </c>
      <c r="D603" t="s">
        <v>4</v>
      </c>
      <c r="E603" t="s">
        <v>68</v>
      </c>
      <c r="F603" t="s">
        <v>0</v>
      </c>
      <c r="G603" t="s">
        <v>0</v>
      </c>
      <c r="H603" t="s">
        <v>0</v>
      </c>
      <c r="I603" t="s">
        <v>1</v>
      </c>
    </row>
    <row r="604" spans="1:9" x14ac:dyDescent="0.45">
      <c r="A604" t="s">
        <v>1639</v>
      </c>
      <c r="B604" t="s">
        <v>36</v>
      </c>
      <c r="C604" t="s">
        <v>3</v>
      </c>
      <c r="D604" t="s">
        <v>3</v>
      </c>
      <c r="E604" t="s">
        <v>58</v>
      </c>
      <c r="F604" t="s">
        <v>1</v>
      </c>
      <c r="G604" t="s">
        <v>0</v>
      </c>
      <c r="H604" t="s">
        <v>1</v>
      </c>
    </row>
    <row r="605" spans="1:9" x14ac:dyDescent="0.45">
      <c r="A605" t="s">
        <v>400</v>
      </c>
      <c r="B605" t="s">
        <v>5</v>
      </c>
      <c r="C605" t="s">
        <v>428</v>
      </c>
      <c r="D605" t="s">
        <v>8</v>
      </c>
      <c r="E605" t="s">
        <v>399</v>
      </c>
      <c r="F605" t="s">
        <v>0</v>
      </c>
      <c r="G605" t="s">
        <v>0</v>
      </c>
      <c r="H605" t="s">
        <v>0</v>
      </c>
    </row>
    <row r="606" spans="1:9" x14ac:dyDescent="0.45">
      <c r="A606" t="s">
        <v>341</v>
      </c>
      <c r="B606" t="s">
        <v>44</v>
      </c>
      <c r="C606" t="s">
        <v>8</v>
      </c>
      <c r="D606" t="s">
        <v>112</v>
      </c>
      <c r="E606" t="s">
        <v>77</v>
      </c>
      <c r="F606" t="s">
        <v>0</v>
      </c>
      <c r="G606" t="s">
        <v>0</v>
      </c>
      <c r="H606" t="s">
        <v>0</v>
      </c>
      <c r="I606" t="s">
        <v>1</v>
      </c>
    </row>
    <row r="607" spans="1:9" x14ac:dyDescent="0.45">
      <c r="A607" t="s">
        <v>580</v>
      </c>
      <c r="B607" t="s">
        <v>89</v>
      </c>
      <c r="C607" t="s">
        <v>112</v>
      </c>
      <c r="D607" t="s">
        <v>100</v>
      </c>
      <c r="E607" t="s">
        <v>81</v>
      </c>
      <c r="F607" t="s">
        <v>0</v>
      </c>
      <c r="G607" t="s">
        <v>0</v>
      </c>
      <c r="H607" t="s">
        <v>0</v>
      </c>
    </row>
    <row r="608" spans="1:9" x14ac:dyDescent="0.45">
      <c r="A608" t="s">
        <v>364</v>
      </c>
      <c r="B608" t="s">
        <v>28</v>
      </c>
      <c r="C608" t="s">
        <v>112</v>
      </c>
      <c r="D608" t="s">
        <v>56</v>
      </c>
      <c r="E608" t="s">
        <v>114</v>
      </c>
      <c r="F608" t="s">
        <v>0</v>
      </c>
      <c r="G608" t="s">
        <v>0</v>
      </c>
      <c r="H608" t="s">
        <v>0</v>
      </c>
    </row>
    <row r="609" spans="1:9" x14ac:dyDescent="0.45">
      <c r="A609" t="s">
        <v>628</v>
      </c>
      <c r="B609" t="s">
        <v>31</v>
      </c>
      <c r="C609" t="s">
        <v>67</v>
      </c>
      <c r="D609" t="s">
        <v>56</v>
      </c>
      <c r="E609" t="s">
        <v>58</v>
      </c>
      <c r="F609" t="s">
        <v>1</v>
      </c>
      <c r="G609" t="s">
        <v>0</v>
      </c>
      <c r="H609" t="s">
        <v>1</v>
      </c>
    </row>
    <row r="610" spans="1:9" x14ac:dyDescent="0.45">
      <c r="A610" t="s">
        <v>339</v>
      </c>
      <c r="B610" t="s">
        <v>115</v>
      </c>
      <c r="C610" t="s">
        <v>43</v>
      </c>
      <c r="D610" t="s">
        <v>40</v>
      </c>
      <c r="E610" t="s">
        <v>338</v>
      </c>
      <c r="F610" t="s">
        <v>0</v>
      </c>
      <c r="G610" t="s">
        <v>0</v>
      </c>
      <c r="H610" t="s">
        <v>0</v>
      </c>
      <c r="I610" t="s">
        <v>1</v>
      </c>
    </row>
    <row r="611" spans="1:9" x14ac:dyDescent="0.45">
      <c r="A611" t="s">
        <v>337</v>
      </c>
      <c r="B611" t="s">
        <v>115</v>
      </c>
      <c r="C611" t="s">
        <v>34</v>
      </c>
      <c r="D611" t="s">
        <v>56</v>
      </c>
      <c r="E611" t="s">
        <v>53</v>
      </c>
      <c r="F611" t="s">
        <v>0</v>
      </c>
      <c r="G611" t="s">
        <v>0</v>
      </c>
      <c r="H611" t="s">
        <v>0</v>
      </c>
      <c r="I611" t="s">
        <v>1</v>
      </c>
    </row>
    <row r="612" spans="1:9" x14ac:dyDescent="0.45">
      <c r="A612" t="s">
        <v>1638</v>
      </c>
      <c r="B612" t="s">
        <v>21</v>
      </c>
      <c r="C612" t="s">
        <v>56</v>
      </c>
      <c r="D612" t="s">
        <v>34</v>
      </c>
      <c r="E612" t="s">
        <v>74</v>
      </c>
      <c r="F612" t="s">
        <v>0</v>
      </c>
      <c r="G612" t="s">
        <v>0</v>
      </c>
      <c r="H612" t="s">
        <v>0</v>
      </c>
    </row>
    <row r="613" spans="1:9" x14ac:dyDescent="0.45">
      <c r="A613" t="s">
        <v>363</v>
      </c>
      <c r="B613" t="s">
        <v>5</v>
      </c>
      <c r="C613" t="s">
        <v>69</v>
      </c>
      <c r="D613" t="s">
        <v>56</v>
      </c>
      <c r="E613" t="s">
        <v>88</v>
      </c>
      <c r="F613" t="s">
        <v>0</v>
      </c>
      <c r="G613" t="s">
        <v>0</v>
      </c>
      <c r="H613" t="s">
        <v>0</v>
      </c>
    </row>
    <row r="614" spans="1:9" x14ac:dyDescent="0.45">
      <c r="A614" t="s">
        <v>19</v>
      </c>
      <c r="B614" t="s">
        <v>1478</v>
      </c>
      <c r="C614" t="s">
        <v>17</v>
      </c>
      <c r="D614" t="s">
        <v>16</v>
      </c>
      <c r="E614" t="s">
        <v>15</v>
      </c>
      <c r="F614" t="s">
        <v>14</v>
      </c>
      <c r="G614" t="s">
        <v>13</v>
      </c>
      <c r="H614" t="s">
        <v>12</v>
      </c>
      <c r="I614" t="s">
        <v>11</v>
      </c>
    </row>
    <row r="615" spans="1:9" x14ac:dyDescent="0.45">
      <c r="A615" t="s">
        <v>1637</v>
      </c>
      <c r="B615" t="s">
        <v>72</v>
      </c>
      <c r="C615" t="s">
        <v>56</v>
      </c>
      <c r="D615" t="s">
        <v>56</v>
      </c>
      <c r="E615" t="s">
        <v>138</v>
      </c>
      <c r="F615" t="s">
        <v>0</v>
      </c>
      <c r="G615" t="s">
        <v>0</v>
      </c>
      <c r="H615" t="s">
        <v>0</v>
      </c>
    </row>
    <row r="616" spans="1:9" x14ac:dyDescent="0.45">
      <c r="A616" t="s">
        <v>1636</v>
      </c>
      <c r="B616" t="s">
        <v>342</v>
      </c>
      <c r="C616" t="s">
        <v>47</v>
      </c>
      <c r="D616" t="s">
        <v>67</v>
      </c>
      <c r="E616" t="s">
        <v>53</v>
      </c>
      <c r="F616" t="s">
        <v>0</v>
      </c>
      <c r="G616" t="s">
        <v>0</v>
      </c>
      <c r="H616" t="s">
        <v>0</v>
      </c>
    </row>
    <row r="617" spans="1:9" x14ac:dyDescent="0.45">
      <c r="A617" t="s">
        <v>1635</v>
      </c>
      <c r="B617" t="s">
        <v>72</v>
      </c>
      <c r="C617" t="s">
        <v>3</v>
      </c>
      <c r="D617" t="s">
        <v>34</v>
      </c>
      <c r="E617" t="s">
        <v>178</v>
      </c>
      <c r="F617" t="s">
        <v>1</v>
      </c>
      <c r="G617" t="s">
        <v>0</v>
      </c>
      <c r="H617" t="s">
        <v>1</v>
      </c>
    </row>
    <row r="618" spans="1:9" x14ac:dyDescent="0.45">
      <c r="A618" t="s">
        <v>1634</v>
      </c>
      <c r="B618" t="s">
        <v>72</v>
      </c>
      <c r="C618" t="s">
        <v>43</v>
      </c>
      <c r="D618" t="s">
        <v>34</v>
      </c>
      <c r="E618" t="s">
        <v>216</v>
      </c>
      <c r="F618" t="s">
        <v>0</v>
      </c>
      <c r="G618" t="s">
        <v>0</v>
      </c>
      <c r="H618" t="s">
        <v>0</v>
      </c>
    </row>
    <row r="619" spans="1:9" x14ac:dyDescent="0.45">
      <c r="A619" t="s">
        <v>19</v>
      </c>
      <c r="B619" t="s">
        <v>1476</v>
      </c>
      <c r="C619" t="s">
        <v>17</v>
      </c>
      <c r="D619" t="s">
        <v>16</v>
      </c>
      <c r="E619" t="s">
        <v>15</v>
      </c>
      <c r="F619" t="s">
        <v>14</v>
      </c>
      <c r="G619" t="s">
        <v>13</v>
      </c>
      <c r="H619" t="s">
        <v>12</v>
      </c>
      <c r="I619" t="s">
        <v>11</v>
      </c>
    </row>
    <row r="620" spans="1:9" x14ac:dyDescent="0.45">
      <c r="A620" t="s">
        <v>486</v>
      </c>
      <c r="B620" t="s">
        <v>44</v>
      </c>
      <c r="C620" t="s">
        <v>3</v>
      </c>
      <c r="D620" t="s">
        <v>34</v>
      </c>
      <c r="E620" t="s">
        <v>138</v>
      </c>
      <c r="F620" t="s">
        <v>0</v>
      </c>
      <c r="G620" t="s">
        <v>1</v>
      </c>
      <c r="H620" t="s">
        <v>0</v>
      </c>
    </row>
    <row r="621" spans="1:9" x14ac:dyDescent="0.45">
      <c r="A621" t="s">
        <v>1633</v>
      </c>
      <c r="B621" t="s">
        <v>31</v>
      </c>
      <c r="C621" t="s">
        <v>59</v>
      </c>
      <c r="D621" t="s">
        <v>56</v>
      </c>
      <c r="E621" t="s">
        <v>155</v>
      </c>
      <c r="F621" t="s">
        <v>0</v>
      </c>
      <c r="G621" t="s">
        <v>0</v>
      </c>
      <c r="H621" t="s">
        <v>0</v>
      </c>
    </row>
    <row r="622" spans="1:9" x14ac:dyDescent="0.45">
      <c r="A622" t="s">
        <v>1632</v>
      </c>
      <c r="B622" t="s">
        <v>5</v>
      </c>
      <c r="C622" t="s">
        <v>59</v>
      </c>
      <c r="D622" t="s">
        <v>56</v>
      </c>
      <c r="E622" t="s">
        <v>88</v>
      </c>
      <c r="F622" t="s">
        <v>0</v>
      </c>
      <c r="G622" t="s">
        <v>0</v>
      </c>
      <c r="H622" t="s">
        <v>0</v>
      </c>
    </row>
    <row r="623" spans="1:9" x14ac:dyDescent="0.45">
      <c r="A623" t="s">
        <v>1631</v>
      </c>
      <c r="B623" t="s">
        <v>28</v>
      </c>
      <c r="C623" t="s">
        <v>148</v>
      </c>
      <c r="D623" t="s">
        <v>56</v>
      </c>
      <c r="E623" t="s">
        <v>223</v>
      </c>
      <c r="F623" t="s">
        <v>0</v>
      </c>
      <c r="G623" t="s">
        <v>1</v>
      </c>
      <c r="H623" t="s">
        <v>0</v>
      </c>
    </row>
    <row r="624" spans="1:9" x14ac:dyDescent="0.45">
      <c r="A624" t="s">
        <v>1630</v>
      </c>
      <c r="B624" t="s">
        <v>89</v>
      </c>
      <c r="C624" t="s">
        <v>148</v>
      </c>
      <c r="D624" t="s">
        <v>56</v>
      </c>
      <c r="E624" t="s">
        <v>91</v>
      </c>
      <c r="F624" t="s">
        <v>0</v>
      </c>
      <c r="G624" t="s">
        <v>0</v>
      </c>
      <c r="H624" t="s">
        <v>0</v>
      </c>
    </row>
    <row r="625" spans="1:9" x14ac:dyDescent="0.45">
      <c r="A625" t="s">
        <v>491</v>
      </c>
      <c r="B625" t="s">
        <v>44</v>
      </c>
      <c r="C625" t="s">
        <v>3</v>
      </c>
      <c r="D625" t="s">
        <v>34</v>
      </c>
      <c r="E625" t="s">
        <v>178</v>
      </c>
      <c r="F625" t="s">
        <v>1</v>
      </c>
      <c r="G625" t="s">
        <v>1</v>
      </c>
      <c r="H625" t="s">
        <v>0</v>
      </c>
    </row>
    <row r="626" spans="1:9" x14ac:dyDescent="0.45">
      <c r="A626" t="s">
        <v>386</v>
      </c>
      <c r="B626" t="s">
        <v>5</v>
      </c>
      <c r="C626" t="s">
        <v>3</v>
      </c>
      <c r="D626" t="s">
        <v>34</v>
      </c>
      <c r="E626" t="s">
        <v>88</v>
      </c>
      <c r="F626" t="s">
        <v>0</v>
      </c>
      <c r="G626" t="s">
        <v>0</v>
      </c>
      <c r="H626" t="s">
        <v>0</v>
      </c>
    </row>
    <row r="627" spans="1:9" x14ac:dyDescent="0.45">
      <c r="A627" t="s">
        <v>1629</v>
      </c>
      <c r="B627" t="s">
        <v>36</v>
      </c>
      <c r="C627" t="s">
        <v>67</v>
      </c>
      <c r="D627" t="s">
        <v>3</v>
      </c>
      <c r="E627" t="s">
        <v>143</v>
      </c>
      <c r="F627" t="s">
        <v>0</v>
      </c>
      <c r="G627" t="s">
        <v>0</v>
      </c>
      <c r="H627" t="s">
        <v>0</v>
      </c>
    </row>
    <row r="628" spans="1:9" x14ac:dyDescent="0.45">
      <c r="A628" t="s">
        <v>1628</v>
      </c>
      <c r="B628" t="s">
        <v>21</v>
      </c>
      <c r="C628" t="s">
        <v>100</v>
      </c>
      <c r="D628" t="s">
        <v>4</v>
      </c>
      <c r="E628" t="s">
        <v>155</v>
      </c>
      <c r="F628" t="s">
        <v>0</v>
      </c>
      <c r="G628" t="s">
        <v>0</v>
      </c>
      <c r="H628" t="s">
        <v>0</v>
      </c>
    </row>
    <row r="629" spans="1:9" x14ac:dyDescent="0.45">
      <c r="A629" t="s">
        <v>19</v>
      </c>
      <c r="B629" t="s">
        <v>1472</v>
      </c>
      <c r="C629" t="s">
        <v>17</v>
      </c>
      <c r="D629" t="s">
        <v>16</v>
      </c>
      <c r="E629" t="s">
        <v>15</v>
      </c>
      <c r="F629" t="s">
        <v>14</v>
      </c>
      <c r="G629" t="s">
        <v>13</v>
      </c>
      <c r="H629" t="s">
        <v>12</v>
      </c>
      <c r="I629" t="s">
        <v>11</v>
      </c>
    </row>
    <row r="630" spans="1:9" x14ac:dyDescent="0.45">
      <c r="A630" t="s">
        <v>357</v>
      </c>
      <c r="B630" t="s">
        <v>28</v>
      </c>
      <c r="C630" t="s">
        <v>56</v>
      </c>
      <c r="D630" t="s">
        <v>160</v>
      </c>
      <c r="E630" t="s">
        <v>26</v>
      </c>
      <c r="F630" t="s">
        <v>0</v>
      </c>
      <c r="G630" t="s">
        <v>1</v>
      </c>
      <c r="H630" t="s">
        <v>0</v>
      </c>
      <c r="I630" t="s">
        <v>1</v>
      </c>
    </row>
    <row r="631" spans="1:9" x14ac:dyDescent="0.45">
      <c r="A631" t="s">
        <v>510</v>
      </c>
      <c r="B631" t="s">
        <v>89</v>
      </c>
      <c r="C631" t="s">
        <v>8</v>
      </c>
      <c r="D631" t="s">
        <v>56</v>
      </c>
      <c r="E631" t="s">
        <v>2</v>
      </c>
      <c r="F631" t="s">
        <v>0</v>
      </c>
      <c r="G631" t="s">
        <v>1</v>
      </c>
      <c r="H631" t="s">
        <v>0</v>
      </c>
    </row>
    <row r="632" spans="1:9" x14ac:dyDescent="0.45">
      <c r="A632" t="s">
        <v>1627</v>
      </c>
      <c r="B632" t="s">
        <v>89</v>
      </c>
      <c r="C632" t="s">
        <v>8</v>
      </c>
      <c r="D632" t="s">
        <v>56</v>
      </c>
      <c r="E632" t="s">
        <v>91</v>
      </c>
      <c r="F632" t="s">
        <v>0</v>
      </c>
      <c r="G632" t="s">
        <v>0</v>
      </c>
      <c r="H632" t="s">
        <v>0</v>
      </c>
    </row>
    <row r="633" spans="1:9" x14ac:dyDescent="0.45">
      <c r="A633" t="s">
        <v>509</v>
      </c>
      <c r="B633" t="s">
        <v>89</v>
      </c>
      <c r="C633" t="s">
        <v>8</v>
      </c>
      <c r="D633" t="s">
        <v>56</v>
      </c>
      <c r="E633" t="s">
        <v>7</v>
      </c>
      <c r="F633" t="s">
        <v>0</v>
      </c>
      <c r="G633" t="s">
        <v>0</v>
      </c>
      <c r="H633" t="s">
        <v>0</v>
      </c>
    </row>
    <row r="634" spans="1:9" x14ac:dyDescent="0.45">
      <c r="A634" t="s">
        <v>427</v>
      </c>
      <c r="B634" t="s">
        <v>44</v>
      </c>
      <c r="C634" t="s">
        <v>4</v>
      </c>
      <c r="D634" t="s">
        <v>56</v>
      </c>
      <c r="E634" t="s">
        <v>185</v>
      </c>
      <c r="F634" t="s">
        <v>1</v>
      </c>
      <c r="G634" t="s">
        <v>0</v>
      </c>
      <c r="H634" t="s">
        <v>1</v>
      </c>
    </row>
    <row r="635" spans="1:9" x14ac:dyDescent="0.45">
      <c r="A635" t="s">
        <v>307</v>
      </c>
      <c r="B635" t="s">
        <v>44</v>
      </c>
      <c r="C635" t="s">
        <v>34</v>
      </c>
      <c r="D635" t="s">
        <v>3</v>
      </c>
      <c r="E635" t="s">
        <v>185</v>
      </c>
      <c r="F635" t="s">
        <v>1</v>
      </c>
      <c r="G635" t="s">
        <v>0</v>
      </c>
      <c r="H635" t="s">
        <v>1</v>
      </c>
    </row>
    <row r="636" spans="1:9" x14ac:dyDescent="0.45">
      <c r="A636" t="s">
        <v>426</v>
      </c>
      <c r="B636" t="s">
        <v>44</v>
      </c>
      <c r="C636" t="s">
        <v>34</v>
      </c>
      <c r="D636" t="s">
        <v>3</v>
      </c>
      <c r="E636" t="s">
        <v>185</v>
      </c>
      <c r="F636" t="s">
        <v>1</v>
      </c>
      <c r="G636" t="s">
        <v>0</v>
      </c>
      <c r="H636" t="s">
        <v>1</v>
      </c>
    </row>
    <row r="637" spans="1:9" x14ac:dyDescent="0.45">
      <c r="A637" t="s">
        <v>452</v>
      </c>
      <c r="B637" t="s">
        <v>28</v>
      </c>
      <c r="C637" t="s">
        <v>47</v>
      </c>
      <c r="D637" t="s">
        <v>34</v>
      </c>
      <c r="E637" t="s">
        <v>114</v>
      </c>
      <c r="F637" t="s">
        <v>0</v>
      </c>
      <c r="G637" t="s">
        <v>0</v>
      </c>
      <c r="H637" t="s">
        <v>0</v>
      </c>
    </row>
    <row r="638" spans="1:9" x14ac:dyDescent="0.45">
      <c r="A638" t="s">
        <v>1626</v>
      </c>
      <c r="B638" t="s">
        <v>21</v>
      </c>
      <c r="C638" t="s">
        <v>47</v>
      </c>
      <c r="D638" t="s">
        <v>34</v>
      </c>
      <c r="E638" t="s">
        <v>103</v>
      </c>
      <c r="F638" t="s">
        <v>0</v>
      </c>
      <c r="G638" t="s">
        <v>0</v>
      </c>
      <c r="H638" t="s">
        <v>0</v>
      </c>
    </row>
    <row r="639" spans="1:9" x14ac:dyDescent="0.45">
      <c r="A639" t="s">
        <v>1625</v>
      </c>
      <c r="B639" t="s">
        <v>229</v>
      </c>
      <c r="C639" t="s">
        <v>47</v>
      </c>
      <c r="D639" t="s">
        <v>56</v>
      </c>
      <c r="E639" t="s">
        <v>53</v>
      </c>
      <c r="F639" t="s">
        <v>0</v>
      </c>
      <c r="G639" t="s">
        <v>0</v>
      </c>
      <c r="H639" t="s">
        <v>0</v>
      </c>
    </row>
    <row r="640" spans="1:9" x14ac:dyDescent="0.45">
      <c r="A640" t="s">
        <v>371</v>
      </c>
      <c r="B640" t="s">
        <v>36</v>
      </c>
      <c r="C640" t="s">
        <v>3</v>
      </c>
      <c r="D640" t="s">
        <v>56</v>
      </c>
      <c r="E640" t="s">
        <v>103</v>
      </c>
      <c r="F640" t="s">
        <v>0</v>
      </c>
      <c r="G640" t="s">
        <v>0</v>
      </c>
      <c r="H640" t="s">
        <v>0</v>
      </c>
      <c r="I640" t="s">
        <v>1</v>
      </c>
    </row>
    <row r="641" spans="1:9" x14ac:dyDescent="0.45">
      <c r="A641" t="s">
        <v>505</v>
      </c>
      <c r="B641" t="s">
        <v>72</v>
      </c>
      <c r="C641" t="s">
        <v>34</v>
      </c>
      <c r="D641" t="s">
        <v>3</v>
      </c>
      <c r="E641" t="s">
        <v>107</v>
      </c>
      <c r="F641" t="s">
        <v>0</v>
      </c>
      <c r="G641" t="s">
        <v>0</v>
      </c>
      <c r="H641" t="s">
        <v>0</v>
      </c>
      <c r="I641" t="s">
        <v>1</v>
      </c>
    </row>
    <row r="642" spans="1:9" x14ac:dyDescent="0.45">
      <c r="A642" t="s">
        <v>352</v>
      </c>
      <c r="B642" t="s">
        <v>21</v>
      </c>
      <c r="C642" t="s">
        <v>34</v>
      </c>
      <c r="D642" t="s">
        <v>3</v>
      </c>
      <c r="E642" t="s">
        <v>131</v>
      </c>
      <c r="F642" t="s">
        <v>0</v>
      </c>
      <c r="G642" t="s">
        <v>0</v>
      </c>
      <c r="H642" t="s">
        <v>0</v>
      </c>
      <c r="I642" t="s">
        <v>1</v>
      </c>
    </row>
    <row r="643" spans="1:9" x14ac:dyDescent="0.45">
      <c r="A643" t="s">
        <v>370</v>
      </c>
      <c r="B643" t="s">
        <v>44</v>
      </c>
      <c r="C643" t="s">
        <v>148</v>
      </c>
      <c r="D643" t="s">
        <v>79</v>
      </c>
      <c r="E643" t="s">
        <v>68</v>
      </c>
      <c r="F643" t="s">
        <v>0</v>
      </c>
      <c r="G643" t="s">
        <v>0</v>
      </c>
      <c r="H643" t="s">
        <v>0</v>
      </c>
      <c r="I643" t="s">
        <v>1</v>
      </c>
    </row>
    <row r="644" spans="1:9" x14ac:dyDescent="0.45">
      <c r="A644" t="s">
        <v>1624</v>
      </c>
      <c r="B644" t="s">
        <v>21</v>
      </c>
      <c r="C644" t="s">
        <v>61</v>
      </c>
      <c r="D644" t="s">
        <v>3</v>
      </c>
      <c r="E644" t="s">
        <v>155</v>
      </c>
      <c r="F644" t="s">
        <v>0</v>
      </c>
      <c r="G644" t="s">
        <v>0</v>
      </c>
      <c r="H644" t="s">
        <v>0</v>
      </c>
    </row>
    <row r="645" spans="1:9" x14ac:dyDescent="0.45">
      <c r="A645" t="s">
        <v>345</v>
      </c>
      <c r="B645" t="s">
        <v>44</v>
      </c>
      <c r="C645" t="s">
        <v>3</v>
      </c>
      <c r="D645" t="s">
        <v>8</v>
      </c>
      <c r="E645" t="s">
        <v>138</v>
      </c>
      <c r="F645" t="s">
        <v>0</v>
      </c>
      <c r="G645" t="s">
        <v>1</v>
      </c>
      <c r="H645" t="s">
        <v>0</v>
      </c>
      <c r="I645" t="s">
        <v>1</v>
      </c>
    </row>
    <row r="646" spans="1:9" x14ac:dyDescent="0.45">
      <c r="A646" t="s">
        <v>337</v>
      </c>
      <c r="B646" t="s">
        <v>115</v>
      </c>
      <c r="C646" t="s">
        <v>4</v>
      </c>
      <c r="D646" t="s">
        <v>40</v>
      </c>
      <c r="E646" t="s">
        <v>53</v>
      </c>
      <c r="F646" t="s">
        <v>0</v>
      </c>
      <c r="G646" t="s">
        <v>0</v>
      </c>
      <c r="H646" t="s">
        <v>0</v>
      </c>
      <c r="I646" t="s">
        <v>1</v>
      </c>
    </row>
    <row r="647" spans="1:9" x14ac:dyDescent="0.45">
      <c r="A647" t="s">
        <v>363</v>
      </c>
      <c r="B647" t="s">
        <v>5</v>
      </c>
      <c r="C647" t="s">
        <v>79</v>
      </c>
      <c r="D647" t="s">
        <v>4</v>
      </c>
      <c r="E647" t="s">
        <v>88</v>
      </c>
      <c r="F647" t="s">
        <v>0</v>
      </c>
      <c r="G647" t="s">
        <v>0</v>
      </c>
      <c r="H647" t="s">
        <v>0</v>
      </c>
    </row>
    <row r="648" spans="1:9" x14ac:dyDescent="0.45">
      <c r="A648" t="s">
        <v>19</v>
      </c>
      <c r="B648" t="s">
        <v>1469</v>
      </c>
      <c r="C648" t="s">
        <v>17</v>
      </c>
      <c r="D648" t="s">
        <v>16</v>
      </c>
      <c r="E648" t="s">
        <v>15</v>
      </c>
      <c r="F648" t="s">
        <v>14</v>
      </c>
      <c r="G648" t="s">
        <v>13</v>
      </c>
      <c r="H648" t="s">
        <v>12</v>
      </c>
      <c r="I648" t="s">
        <v>11</v>
      </c>
    </row>
    <row r="649" spans="1:9" x14ac:dyDescent="0.45">
      <c r="A649" t="s">
        <v>1623</v>
      </c>
      <c r="B649" t="s">
        <v>31</v>
      </c>
      <c r="C649" t="s">
        <v>43</v>
      </c>
      <c r="D649" t="s">
        <v>56</v>
      </c>
      <c r="E649" t="s">
        <v>58</v>
      </c>
      <c r="F649" t="s">
        <v>1</v>
      </c>
      <c r="G649" t="s">
        <v>0</v>
      </c>
      <c r="H649" t="s">
        <v>1</v>
      </c>
    </row>
    <row r="650" spans="1:9" x14ac:dyDescent="0.45">
      <c r="A650" t="s">
        <v>461</v>
      </c>
      <c r="B650" t="s">
        <v>44</v>
      </c>
      <c r="C650" t="s">
        <v>112</v>
      </c>
      <c r="D650" t="s">
        <v>56</v>
      </c>
      <c r="E650" t="s">
        <v>185</v>
      </c>
      <c r="F650" t="s">
        <v>1</v>
      </c>
      <c r="G650" t="s">
        <v>0</v>
      </c>
      <c r="H650" t="s">
        <v>1</v>
      </c>
    </row>
    <row r="651" spans="1:9" x14ac:dyDescent="0.45">
      <c r="A651" t="s">
        <v>460</v>
      </c>
      <c r="B651" t="s">
        <v>5</v>
      </c>
      <c r="C651" t="s">
        <v>40</v>
      </c>
      <c r="D651" t="s">
        <v>100</v>
      </c>
      <c r="E651" t="s">
        <v>88</v>
      </c>
      <c r="F651" t="s">
        <v>0</v>
      </c>
      <c r="G651" t="s">
        <v>0</v>
      </c>
      <c r="H651" t="s">
        <v>0</v>
      </c>
    </row>
    <row r="652" spans="1:9" x14ac:dyDescent="0.45">
      <c r="A652" t="s">
        <v>319</v>
      </c>
      <c r="B652" t="s">
        <v>44</v>
      </c>
      <c r="C652" t="s">
        <v>40</v>
      </c>
      <c r="D652" t="s">
        <v>100</v>
      </c>
      <c r="E652" t="s">
        <v>185</v>
      </c>
      <c r="F652" t="s">
        <v>1</v>
      </c>
      <c r="G652" t="s">
        <v>0</v>
      </c>
      <c r="H652" t="s">
        <v>1</v>
      </c>
    </row>
    <row r="653" spans="1:9" x14ac:dyDescent="0.45">
      <c r="A653" t="s">
        <v>371</v>
      </c>
      <c r="B653" t="s">
        <v>31</v>
      </c>
      <c r="C653" t="s">
        <v>82</v>
      </c>
      <c r="D653" t="s">
        <v>79</v>
      </c>
      <c r="E653" t="s">
        <v>103</v>
      </c>
      <c r="F653" t="s">
        <v>0</v>
      </c>
      <c r="G653" t="s">
        <v>0</v>
      </c>
      <c r="H653" t="s">
        <v>0</v>
      </c>
      <c r="I653" t="s">
        <v>1</v>
      </c>
    </row>
    <row r="654" spans="1:9" x14ac:dyDescent="0.45">
      <c r="A654" t="s">
        <v>488</v>
      </c>
      <c r="B654" t="s">
        <v>21</v>
      </c>
      <c r="C654" t="s">
        <v>82</v>
      </c>
      <c r="D654" t="s">
        <v>92</v>
      </c>
      <c r="E654" t="s">
        <v>39</v>
      </c>
      <c r="F654" t="s">
        <v>0</v>
      </c>
      <c r="G654" t="s">
        <v>0</v>
      </c>
      <c r="H654" t="s">
        <v>0</v>
      </c>
      <c r="I654" t="s">
        <v>1</v>
      </c>
    </row>
    <row r="655" spans="1:9" x14ac:dyDescent="0.45">
      <c r="A655" t="s">
        <v>1622</v>
      </c>
      <c r="B655" t="s">
        <v>31</v>
      </c>
      <c r="C655" t="s">
        <v>148</v>
      </c>
      <c r="D655" t="s">
        <v>79</v>
      </c>
      <c r="E655" t="s">
        <v>39</v>
      </c>
      <c r="F655" t="s">
        <v>0</v>
      </c>
      <c r="G655" t="s">
        <v>0</v>
      </c>
      <c r="H655" t="s">
        <v>0</v>
      </c>
    </row>
    <row r="656" spans="1:9" x14ac:dyDescent="0.45">
      <c r="A656" t="s">
        <v>1621</v>
      </c>
      <c r="B656" t="s">
        <v>36</v>
      </c>
      <c r="C656" t="s">
        <v>112</v>
      </c>
      <c r="D656" t="s">
        <v>34</v>
      </c>
      <c r="E656" t="s">
        <v>58</v>
      </c>
      <c r="F656" t="s">
        <v>1</v>
      </c>
      <c r="G656" t="s">
        <v>0</v>
      </c>
      <c r="H656" t="s">
        <v>1</v>
      </c>
    </row>
    <row r="657" spans="1:9" x14ac:dyDescent="0.45">
      <c r="A657" t="s">
        <v>19</v>
      </c>
      <c r="B657" t="s">
        <v>1467</v>
      </c>
      <c r="C657" t="s">
        <v>17</v>
      </c>
      <c r="D657" t="s">
        <v>16</v>
      </c>
      <c r="E657" t="s">
        <v>15</v>
      </c>
      <c r="F657" t="s">
        <v>14</v>
      </c>
      <c r="G657" t="s">
        <v>13</v>
      </c>
      <c r="H657" t="s">
        <v>12</v>
      </c>
      <c r="I657" t="s">
        <v>11</v>
      </c>
    </row>
    <row r="658" spans="1:9" x14ac:dyDescent="0.45">
      <c r="A658" t="s">
        <v>427</v>
      </c>
      <c r="B658" t="s">
        <v>44</v>
      </c>
      <c r="C658" t="s">
        <v>34</v>
      </c>
      <c r="D658" t="s">
        <v>56</v>
      </c>
      <c r="E658" t="s">
        <v>185</v>
      </c>
      <c r="F658" t="s">
        <v>1</v>
      </c>
      <c r="G658" t="s">
        <v>0</v>
      </c>
      <c r="H658" t="s">
        <v>1</v>
      </c>
    </row>
    <row r="659" spans="1:9" x14ac:dyDescent="0.45">
      <c r="A659" t="s">
        <v>452</v>
      </c>
      <c r="B659" t="s">
        <v>28</v>
      </c>
      <c r="C659" t="s">
        <v>34</v>
      </c>
      <c r="D659" t="s">
        <v>27</v>
      </c>
      <c r="E659" t="s">
        <v>114</v>
      </c>
      <c r="F659" t="s">
        <v>0</v>
      </c>
      <c r="G659" t="s">
        <v>0</v>
      </c>
      <c r="H659" t="s">
        <v>0</v>
      </c>
    </row>
    <row r="660" spans="1:9" x14ac:dyDescent="0.45">
      <c r="A660" t="s">
        <v>634</v>
      </c>
      <c r="B660" t="s">
        <v>175</v>
      </c>
      <c r="C660" t="s">
        <v>47</v>
      </c>
      <c r="D660" t="s">
        <v>79</v>
      </c>
      <c r="E660" t="s">
        <v>58</v>
      </c>
      <c r="F660" t="s">
        <v>1</v>
      </c>
      <c r="G660" t="s">
        <v>0</v>
      </c>
      <c r="H660" t="s">
        <v>1</v>
      </c>
    </row>
    <row r="661" spans="1:9" x14ac:dyDescent="0.45">
      <c r="A661" t="s">
        <v>1620</v>
      </c>
      <c r="B661" t="s">
        <v>21</v>
      </c>
      <c r="C661" t="s">
        <v>71</v>
      </c>
      <c r="D661" t="s">
        <v>79</v>
      </c>
      <c r="E661" t="s">
        <v>99</v>
      </c>
      <c r="F661" t="s">
        <v>0</v>
      </c>
      <c r="G661" t="s">
        <v>0</v>
      </c>
      <c r="H661" t="s">
        <v>0</v>
      </c>
    </row>
    <row r="662" spans="1:9" x14ac:dyDescent="0.45">
      <c r="A662" t="s">
        <v>1619</v>
      </c>
      <c r="B662" t="s">
        <v>44</v>
      </c>
      <c r="C662" t="s">
        <v>508</v>
      </c>
      <c r="D662" t="s">
        <v>4</v>
      </c>
      <c r="E662" t="s">
        <v>185</v>
      </c>
      <c r="F662" t="s">
        <v>1</v>
      </c>
      <c r="G662" t="s">
        <v>0</v>
      </c>
      <c r="H662" t="s">
        <v>1</v>
      </c>
    </row>
    <row r="663" spans="1:9" x14ac:dyDescent="0.45">
      <c r="A663" t="s">
        <v>376</v>
      </c>
      <c r="B663" t="s">
        <v>36</v>
      </c>
      <c r="C663" t="s">
        <v>234</v>
      </c>
      <c r="D663" t="s">
        <v>100</v>
      </c>
      <c r="E663" t="s">
        <v>203</v>
      </c>
      <c r="F663" t="s">
        <v>0</v>
      </c>
      <c r="G663" t="s">
        <v>0</v>
      </c>
      <c r="H663" t="s">
        <v>0</v>
      </c>
    </row>
    <row r="664" spans="1:9" x14ac:dyDescent="0.45">
      <c r="A664" t="s">
        <v>1618</v>
      </c>
      <c r="B664" t="s">
        <v>5</v>
      </c>
      <c r="C664" t="s">
        <v>124</v>
      </c>
      <c r="D664" t="s">
        <v>100</v>
      </c>
      <c r="E664" t="s">
        <v>50</v>
      </c>
      <c r="F664" t="s">
        <v>0</v>
      </c>
      <c r="G664" t="s">
        <v>0</v>
      </c>
      <c r="H664" t="s">
        <v>0</v>
      </c>
    </row>
    <row r="665" spans="1:9" x14ac:dyDescent="0.45">
      <c r="A665" t="s">
        <v>19</v>
      </c>
      <c r="B665" t="s">
        <v>1464</v>
      </c>
      <c r="C665" t="s">
        <v>17</v>
      </c>
      <c r="D665" t="s">
        <v>16</v>
      </c>
      <c r="E665" t="s">
        <v>15</v>
      </c>
      <c r="F665" t="s">
        <v>14</v>
      </c>
      <c r="G665" t="s">
        <v>13</v>
      </c>
      <c r="H665" t="s">
        <v>12</v>
      </c>
      <c r="I665" t="s">
        <v>11</v>
      </c>
    </row>
    <row r="666" spans="1:9" x14ac:dyDescent="0.45">
      <c r="A666" t="s">
        <v>426</v>
      </c>
      <c r="B666" t="s">
        <v>44</v>
      </c>
      <c r="C666" t="s">
        <v>47</v>
      </c>
      <c r="D666" t="s">
        <v>3</v>
      </c>
      <c r="E666" t="s">
        <v>185</v>
      </c>
      <c r="F666" t="s">
        <v>1</v>
      </c>
      <c r="G666" t="s">
        <v>0</v>
      </c>
      <c r="H666" t="s">
        <v>1</v>
      </c>
    </row>
    <row r="667" spans="1:9" x14ac:dyDescent="0.45">
      <c r="A667" t="s">
        <v>665</v>
      </c>
      <c r="B667" t="s">
        <v>5</v>
      </c>
      <c r="C667" t="s">
        <v>56</v>
      </c>
      <c r="D667" t="s">
        <v>56</v>
      </c>
      <c r="E667" t="s">
        <v>50</v>
      </c>
      <c r="F667" t="s">
        <v>0</v>
      </c>
      <c r="G667" t="s">
        <v>0</v>
      </c>
      <c r="H667" t="s">
        <v>0</v>
      </c>
    </row>
    <row r="668" spans="1:9" x14ac:dyDescent="0.45">
      <c r="A668" t="s">
        <v>1617</v>
      </c>
      <c r="B668" t="s">
        <v>44</v>
      </c>
      <c r="C668" t="s">
        <v>56</v>
      </c>
      <c r="D668" t="s">
        <v>56</v>
      </c>
      <c r="E668" t="s">
        <v>185</v>
      </c>
      <c r="F668" t="s">
        <v>1</v>
      </c>
      <c r="G668" t="s">
        <v>0</v>
      </c>
      <c r="H668" t="s">
        <v>1</v>
      </c>
    </row>
    <row r="669" spans="1:9" x14ac:dyDescent="0.45">
      <c r="A669" t="s">
        <v>1616</v>
      </c>
      <c r="B669" t="s">
        <v>48</v>
      </c>
      <c r="C669" t="s">
        <v>3</v>
      </c>
      <c r="D669" t="s">
        <v>3</v>
      </c>
      <c r="E669" t="s">
        <v>185</v>
      </c>
      <c r="F669" t="s">
        <v>1</v>
      </c>
      <c r="G669" t="s">
        <v>0</v>
      </c>
      <c r="H669" t="s">
        <v>1</v>
      </c>
    </row>
    <row r="670" spans="1:9" x14ac:dyDescent="0.45">
      <c r="A670" t="s">
        <v>454</v>
      </c>
      <c r="B670" t="s">
        <v>1615</v>
      </c>
      <c r="C670" t="s">
        <v>3</v>
      </c>
      <c r="D670" t="s">
        <v>43</v>
      </c>
      <c r="E670" t="s">
        <v>2</v>
      </c>
      <c r="F670" t="s">
        <v>174</v>
      </c>
      <c r="G670" t="s">
        <v>174</v>
      </c>
      <c r="H670" t="s">
        <v>174</v>
      </c>
    </row>
    <row r="671" spans="1:9" x14ac:dyDescent="0.45">
      <c r="A671" t="s">
        <v>498</v>
      </c>
      <c r="B671" t="s">
        <v>44</v>
      </c>
      <c r="C671" t="s">
        <v>67</v>
      </c>
      <c r="D671" t="s">
        <v>92</v>
      </c>
      <c r="E671" t="s">
        <v>178</v>
      </c>
      <c r="F671" t="s">
        <v>1</v>
      </c>
      <c r="G671" t="s">
        <v>1</v>
      </c>
      <c r="H671" t="s">
        <v>0</v>
      </c>
    </row>
    <row r="672" spans="1:9" x14ac:dyDescent="0.45">
      <c r="A672" t="s">
        <v>497</v>
      </c>
      <c r="B672" t="s">
        <v>28</v>
      </c>
      <c r="C672" t="s">
        <v>4</v>
      </c>
      <c r="D672" t="s">
        <v>27</v>
      </c>
      <c r="E672" t="s">
        <v>496</v>
      </c>
      <c r="F672" t="s">
        <v>0</v>
      </c>
      <c r="G672" t="s">
        <v>0</v>
      </c>
      <c r="H672" t="s">
        <v>0</v>
      </c>
    </row>
    <row r="673" spans="1:9" x14ac:dyDescent="0.45">
      <c r="A673" t="s">
        <v>320</v>
      </c>
      <c r="B673" t="s">
        <v>31</v>
      </c>
      <c r="C673" t="s">
        <v>34</v>
      </c>
      <c r="D673" t="s">
        <v>79</v>
      </c>
      <c r="E673" t="s">
        <v>58</v>
      </c>
      <c r="F673" t="s">
        <v>1</v>
      </c>
      <c r="G673" t="s">
        <v>0</v>
      </c>
      <c r="H673" t="s">
        <v>1</v>
      </c>
    </row>
    <row r="674" spans="1:9" x14ac:dyDescent="0.45">
      <c r="A674" t="s">
        <v>318</v>
      </c>
      <c r="B674" t="s">
        <v>48</v>
      </c>
      <c r="C674" t="s">
        <v>4</v>
      </c>
      <c r="D674" t="s">
        <v>500</v>
      </c>
      <c r="E674" t="s">
        <v>216</v>
      </c>
      <c r="F674" t="s">
        <v>0</v>
      </c>
      <c r="G674" t="s">
        <v>0</v>
      </c>
      <c r="H674" t="s">
        <v>0</v>
      </c>
      <c r="I674" t="s">
        <v>1</v>
      </c>
    </row>
    <row r="675" spans="1:9" x14ac:dyDescent="0.45">
      <c r="A675" t="s">
        <v>315</v>
      </c>
      <c r="B675" t="s">
        <v>36</v>
      </c>
      <c r="C675" t="s">
        <v>34</v>
      </c>
      <c r="D675" t="s">
        <v>56</v>
      </c>
      <c r="E675" t="s">
        <v>20</v>
      </c>
      <c r="F675" t="s">
        <v>1</v>
      </c>
      <c r="G675" t="s">
        <v>0</v>
      </c>
      <c r="H675" t="s">
        <v>1</v>
      </c>
      <c r="I675" t="s">
        <v>1</v>
      </c>
    </row>
    <row r="676" spans="1:9" x14ac:dyDescent="0.45">
      <c r="A676" t="s">
        <v>364</v>
      </c>
      <c r="B676" t="s">
        <v>28</v>
      </c>
      <c r="C676" t="s">
        <v>8</v>
      </c>
      <c r="D676" t="s">
        <v>56</v>
      </c>
      <c r="E676" t="s">
        <v>114</v>
      </c>
      <c r="F676" t="s">
        <v>0</v>
      </c>
      <c r="G676" t="s">
        <v>0</v>
      </c>
      <c r="H676" t="s">
        <v>0</v>
      </c>
    </row>
    <row r="677" spans="1:9" x14ac:dyDescent="0.45">
      <c r="A677" t="s">
        <v>1614</v>
      </c>
      <c r="B677" t="s">
        <v>48</v>
      </c>
      <c r="C677" t="s">
        <v>34</v>
      </c>
      <c r="D677" t="s">
        <v>3</v>
      </c>
      <c r="E677" t="s">
        <v>216</v>
      </c>
      <c r="F677" t="s">
        <v>0</v>
      </c>
      <c r="G677" t="s">
        <v>0</v>
      </c>
      <c r="H677" t="s">
        <v>0</v>
      </c>
    </row>
    <row r="678" spans="1:9" x14ac:dyDescent="0.45">
      <c r="A678" t="s">
        <v>1613</v>
      </c>
      <c r="B678" t="s">
        <v>200</v>
      </c>
      <c r="C678" t="s">
        <v>34</v>
      </c>
      <c r="D678" t="s">
        <v>34</v>
      </c>
      <c r="E678" t="s">
        <v>324</v>
      </c>
      <c r="F678" t="s">
        <v>0</v>
      </c>
      <c r="G678" t="s">
        <v>0</v>
      </c>
      <c r="H678" t="s">
        <v>0</v>
      </c>
    </row>
    <row r="679" spans="1:9" x14ac:dyDescent="0.45">
      <c r="A679" t="s">
        <v>1612</v>
      </c>
      <c r="B679" t="s">
        <v>36</v>
      </c>
      <c r="C679" t="s">
        <v>170</v>
      </c>
      <c r="D679" t="s">
        <v>3</v>
      </c>
      <c r="E679" t="s">
        <v>103</v>
      </c>
      <c r="F679" t="s">
        <v>0</v>
      </c>
      <c r="G679" t="s">
        <v>0</v>
      </c>
      <c r="H679" t="s">
        <v>0</v>
      </c>
    </row>
    <row r="680" spans="1:9" x14ac:dyDescent="0.45">
      <c r="A680" t="s">
        <v>19</v>
      </c>
      <c r="B680" t="s">
        <v>1463</v>
      </c>
      <c r="C680" t="s">
        <v>17</v>
      </c>
      <c r="D680" t="s">
        <v>16</v>
      </c>
      <c r="E680" t="s">
        <v>15</v>
      </c>
      <c r="F680" t="s">
        <v>14</v>
      </c>
      <c r="G680" t="s">
        <v>13</v>
      </c>
      <c r="H680" t="s">
        <v>12</v>
      </c>
      <c r="I680" t="s">
        <v>11</v>
      </c>
    </row>
    <row r="681" spans="1:9" x14ac:dyDescent="0.45">
      <c r="A681" t="s">
        <v>318</v>
      </c>
      <c r="B681" t="s">
        <v>48</v>
      </c>
      <c r="C681" t="s">
        <v>3</v>
      </c>
      <c r="D681" t="s">
        <v>34</v>
      </c>
      <c r="E681" t="s">
        <v>216</v>
      </c>
      <c r="F681" t="s">
        <v>0</v>
      </c>
      <c r="G681" t="s">
        <v>0</v>
      </c>
      <c r="H681" t="s">
        <v>0</v>
      </c>
      <c r="I681" t="s">
        <v>1</v>
      </c>
    </row>
    <row r="682" spans="1:9" x14ac:dyDescent="0.45">
      <c r="A682" t="s">
        <v>1611</v>
      </c>
      <c r="B682" t="s">
        <v>200</v>
      </c>
      <c r="C682" t="s">
        <v>79</v>
      </c>
      <c r="D682" t="s">
        <v>3</v>
      </c>
      <c r="E682" t="s">
        <v>26</v>
      </c>
      <c r="F682" t="s">
        <v>0</v>
      </c>
      <c r="G682" t="s">
        <v>0</v>
      </c>
      <c r="H682" t="s">
        <v>0</v>
      </c>
    </row>
    <row r="683" spans="1:9" x14ac:dyDescent="0.45">
      <c r="A683" t="s">
        <v>488</v>
      </c>
      <c r="B683" t="s">
        <v>21</v>
      </c>
      <c r="C683" t="s">
        <v>8</v>
      </c>
      <c r="D683" t="s">
        <v>79</v>
      </c>
      <c r="E683" t="s">
        <v>39</v>
      </c>
      <c r="F683" t="s">
        <v>0</v>
      </c>
      <c r="G683" t="s">
        <v>0</v>
      </c>
      <c r="H683" t="s">
        <v>0</v>
      </c>
      <c r="I683" t="s">
        <v>1</v>
      </c>
    </row>
    <row r="684" spans="1:9" x14ac:dyDescent="0.45">
      <c r="A684" t="s">
        <v>315</v>
      </c>
      <c r="B684" t="s">
        <v>36</v>
      </c>
      <c r="C684" t="s">
        <v>3</v>
      </c>
      <c r="D684" t="s">
        <v>56</v>
      </c>
      <c r="E684" t="s">
        <v>20</v>
      </c>
      <c r="F684" t="s">
        <v>1</v>
      </c>
      <c r="G684" t="s">
        <v>0</v>
      </c>
      <c r="H684" t="s">
        <v>1</v>
      </c>
      <c r="I684" t="s">
        <v>1</v>
      </c>
    </row>
    <row r="685" spans="1:9" x14ac:dyDescent="0.45">
      <c r="A685" t="s">
        <v>1610</v>
      </c>
      <c r="B685" t="s">
        <v>115</v>
      </c>
      <c r="C685" t="s">
        <v>56</v>
      </c>
      <c r="D685" t="s">
        <v>3</v>
      </c>
      <c r="E685" t="s">
        <v>114</v>
      </c>
      <c r="F685" t="s">
        <v>0</v>
      </c>
      <c r="G685" t="s">
        <v>1</v>
      </c>
      <c r="H685" t="s">
        <v>0</v>
      </c>
    </row>
    <row r="686" spans="1:9" x14ac:dyDescent="0.45">
      <c r="A686" t="s">
        <v>1609</v>
      </c>
      <c r="B686" t="s">
        <v>72</v>
      </c>
      <c r="C686" t="s">
        <v>3</v>
      </c>
      <c r="D686" t="s">
        <v>3</v>
      </c>
      <c r="E686" t="s">
        <v>366</v>
      </c>
      <c r="F686" t="s">
        <v>0</v>
      </c>
      <c r="G686" t="s">
        <v>0</v>
      </c>
      <c r="H686" t="s">
        <v>0</v>
      </c>
    </row>
    <row r="687" spans="1:9" x14ac:dyDescent="0.45">
      <c r="A687" t="s">
        <v>314</v>
      </c>
      <c r="B687" t="s">
        <v>36</v>
      </c>
      <c r="C687" t="s">
        <v>61</v>
      </c>
      <c r="D687" t="s">
        <v>3</v>
      </c>
      <c r="E687" t="s">
        <v>99</v>
      </c>
      <c r="F687" t="s">
        <v>0</v>
      </c>
      <c r="G687" t="s">
        <v>0</v>
      </c>
      <c r="H687" t="s">
        <v>0</v>
      </c>
      <c r="I687" t="s">
        <v>1</v>
      </c>
    </row>
    <row r="688" spans="1:9" x14ac:dyDescent="0.45">
      <c r="A688" t="s">
        <v>19</v>
      </c>
      <c r="B688" t="s">
        <v>1461</v>
      </c>
      <c r="C688" t="s">
        <v>17</v>
      </c>
      <c r="D688" t="s">
        <v>16</v>
      </c>
      <c r="E688" t="s">
        <v>15</v>
      </c>
      <c r="F688" t="s">
        <v>14</v>
      </c>
      <c r="G688" t="s">
        <v>13</v>
      </c>
      <c r="H688" t="s">
        <v>12</v>
      </c>
      <c r="I688" t="s">
        <v>11</v>
      </c>
    </row>
    <row r="689" spans="1:9" x14ac:dyDescent="0.45">
      <c r="A689" t="s">
        <v>492</v>
      </c>
      <c r="B689" t="s">
        <v>48</v>
      </c>
      <c r="C689" t="s">
        <v>4</v>
      </c>
      <c r="D689" t="s">
        <v>34</v>
      </c>
      <c r="E689" t="s">
        <v>178</v>
      </c>
      <c r="F689" t="s">
        <v>1</v>
      </c>
      <c r="G689" t="s">
        <v>0</v>
      </c>
      <c r="H689" t="s">
        <v>1</v>
      </c>
      <c r="I689" t="s">
        <v>1</v>
      </c>
    </row>
    <row r="690" spans="1:9" x14ac:dyDescent="0.45">
      <c r="A690" t="s">
        <v>1608</v>
      </c>
      <c r="B690" t="s">
        <v>21</v>
      </c>
      <c r="C690" t="s">
        <v>4</v>
      </c>
      <c r="D690" t="s">
        <v>34</v>
      </c>
      <c r="E690" t="s">
        <v>188</v>
      </c>
      <c r="F690" t="s">
        <v>1</v>
      </c>
      <c r="G690" t="s">
        <v>0</v>
      </c>
      <c r="H690" t="s">
        <v>1</v>
      </c>
    </row>
    <row r="691" spans="1:9" x14ac:dyDescent="0.45">
      <c r="A691" t="s">
        <v>1607</v>
      </c>
      <c r="B691" t="s">
        <v>21</v>
      </c>
      <c r="C691" t="s">
        <v>82</v>
      </c>
      <c r="D691" t="s">
        <v>34</v>
      </c>
      <c r="E691" t="s">
        <v>188</v>
      </c>
      <c r="F691" t="s">
        <v>1</v>
      </c>
      <c r="G691" t="s">
        <v>0</v>
      </c>
      <c r="H691" t="s">
        <v>1</v>
      </c>
    </row>
    <row r="692" spans="1:9" x14ac:dyDescent="0.45">
      <c r="A692" t="s">
        <v>1606</v>
      </c>
      <c r="B692" t="s">
        <v>5</v>
      </c>
      <c r="C692" t="s">
        <v>170</v>
      </c>
      <c r="D692" t="s">
        <v>4</v>
      </c>
      <c r="E692" t="s">
        <v>408</v>
      </c>
      <c r="F692" t="s">
        <v>0</v>
      </c>
      <c r="G692" t="s">
        <v>0</v>
      </c>
      <c r="H692" t="s">
        <v>0</v>
      </c>
    </row>
    <row r="693" spans="1:9" x14ac:dyDescent="0.45">
      <c r="A693" t="s">
        <v>1605</v>
      </c>
      <c r="B693" t="s">
        <v>200</v>
      </c>
      <c r="C693" t="s">
        <v>47</v>
      </c>
      <c r="D693" t="s">
        <v>3</v>
      </c>
      <c r="E693" t="s">
        <v>1534</v>
      </c>
      <c r="F693" t="s">
        <v>0</v>
      </c>
      <c r="G693" t="s">
        <v>0</v>
      </c>
      <c r="H693" t="s">
        <v>0</v>
      </c>
    </row>
    <row r="694" spans="1:9" x14ac:dyDescent="0.45">
      <c r="A694" t="s">
        <v>335</v>
      </c>
      <c r="B694" t="s">
        <v>115</v>
      </c>
      <c r="C694" t="s">
        <v>4</v>
      </c>
      <c r="D694" t="s">
        <v>4</v>
      </c>
      <c r="E694" t="s">
        <v>223</v>
      </c>
      <c r="F694" t="s">
        <v>0</v>
      </c>
      <c r="G694" t="s">
        <v>1</v>
      </c>
      <c r="H694" t="s">
        <v>0</v>
      </c>
      <c r="I694" t="s">
        <v>1</v>
      </c>
    </row>
    <row r="695" spans="1:9" x14ac:dyDescent="0.45">
      <c r="A695" t="s">
        <v>1604</v>
      </c>
      <c r="B695" t="s">
        <v>48</v>
      </c>
      <c r="C695" t="s">
        <v>61</v>
      </c>
      <c r="D695" t="s">
        <v>34</v>
      </c>
      <c r="E695" t="s">
        <v>185</v>
      </c>
      <c r="F695" t="s">
        <v>1</v>
      </c>
      <c r="G695" t="s">
        <v>0</v>
      </c>
      <c r="H695" t="s">
        <v>1</v>
      </c>
    </row>
    <row r="696" spans="1:9" x14ac:dyDescent="0.45">
      <c r="A696" t="s">
        <v>1603</v>
      </c>
      <c r="B696" t="s">
        <v>44</v>
      </c>
      <c r="C696" t="s">
        <v>40</v>
      </c>
      <c r="D696" t="s">
        <v>3</v>
      </c>
      <c r="E696" t="s">
        <v>185</v>
      </c>
      <c r="F696" t="s">
        <v>1</v>
      </c>
      <c r="G696" t="s">
        <v>0</v>
      </c>
      <c r="H696" t="s">
        <v>1</v>
      </c>
    </row>
    <row r="697" spans="1:9" x14ac:dyDescent="0.45">
      <c r="A697" t="s">
        <v>19</v>
      </c>
      <c r="B697" t="s">
        <v>1459</v>
      </c>
      <c r="C697" t="s">
        <v>17</v>
      </c>
      <c r="D697" t="s">
        <v>16</v>
      </c>
      <c r="E697" t="s">
        <v>15</v>
      </c>
      <c r="F697" t="s">
        <v>14</v>
      </c>
      <c r="G697" t="s">
        <v>13</v>
      </c>
      <c r="H697" t="s">
        <v>12</v>
      </c>
      <c r="I697" t="s">
        <v>11</v>
      </c>
    </row>
    <row r="698" spans="1:9" x14ac:dyDescent="0.45">
      <c r="A698" t="s">
        <v>1602</v>
      </c>
      <c r="B698" t="s">
        <v>36</v>
      </c>
      <c r="C698" t="s">
        <v>35</v>
      </c>
      <c r="D698" t="s">
        <v>3</v>
      </c>
      <c r="E698" t="s">
        <v>188</v>
      </c>
      <c r="F698" t="s">
        <v>1</v>
      </c>
      <c r="G698" t="s">
        <v>0</v>
      </c>
      <c r="H698" t="s">
        <v>1</v>
      </c>
    </row>
    <row r="699" spans="1:9" x14ac:dyDescent="0.45">
      <c r="A699" t="s">
        <v>665</v>
      </c>
      <c r="B699" t="s">
        <v>5</v>
      </c>
      <c r="C699" t="s">
        <v>3</v>
      </c>
      <c r="D699" t="s">
        <v>56</v>
      </c>
      <c r="E699" t="s">
        <v>50</v>
      </c>
      <c r="F699" t="s">
        <v>0</v>
      </c>
      <c r="G699" t="s">
        <v>0</v>
      </c>
      <c r="H699" t="s">
        <v>0</v>
      </c>
    </row>
    <row r="700" spans="1:9" x14ac:dyDescent="0.45">
      <c r="A700" t="s">
        <v>1601</v>
      </c>
      <c r="B700" t="s">
        <v>44</v>
      </c>
      <c r="C700" t="s">
        <v>56</v>
      </c>
      <c r="D700" t="s">
        <v>56</v>
      </c>
      <c r="E700" t="s">
        <v>185</v>
      </c>
      <c r="F700" t="s">
        <v>1</v>
      </c>
      <c r="G700" t="s">
        <v>0</v>
      </c>
      <c r="H700" t="s">
        <v>1</v>
      </c>
    </row>
    <row r="701" spans="1:9" x14ac:dyDescent="0.45">
      <c r="A701" t="s">
        <v>1600</v>
      </c>
      <c r="B701" t="s">
        <v>44</v>
      </c>
      <c r="C701" t="s">
        <v>56</v>
      </c>
      <c r="D701" t="s">
        <v>56</v>
      </c>
      <c r="E701" t="s">
        <v>55</v>
      </c>
      <c r="F701" t="s">
        <v>0</v>
      </c>
      <c r="G701" t="s">
        <v>0</v>
      </c>
      <c r="H701" t="s">
        <v>0</v>
      </c>
    </row>
    <row r="702" spans="1:9" x14ac:dyDescent="0.45">
      <c r="A702" t="s">
        <v>499</v>
      </c>
      <c r="B702" t="s">
        <v>48</v>
      </c>
      <c r="C702" t="s">
        <v>79</v>
      </c>
      <c r="D702" t="s">
        <v>4</v>
      </c>
      <c r="E702" t="s">
        <v>46</v>
      </c>
      <c r="F702" t="s">
        <v>0</v>
      </c>
      <c r="G702" t="s">
        <v>0</v>
      </c>
      <c r="H702" t="s">
        <v>0</v>
      </c>
      <c r="I702" t="s">
        <v>1</v>
      </c>
    </row>
    <row r="703" spans="1:9" x14ac:dyDescent="0.45">
      <c r="A703" t="s">
        <v>354</v>
      </c>
      <c r="B703" t="s">
        <v>72</v>
      </c>
      <c r="C703" t="s">
        <v>4</v>
      </c>
      <c r="D703" t="s">
        <v>3</v>
      </c>
      <c r="E703" t="s">
        <v>178</v>
      </c>
      <c r="F703" t="s">
        <v>1</v>
      </c>
      <c r="G703" t="s">
        <v>0</v>
      </c>
      <c r="H703" t="s">
        <v>1</v>
      </c>
      <c r="I703" t="s">
        <v>1</v>
      </c>
    </row>
    <row r="704" spans="1:9" x14ac:dyDescent="0.45">
      <c r="A704" t="s">
        <v>318</v>
      </c>
      <c r="B704" t="s">
        <v>48</v>
      </c>
      <c r="C704" t="s">
        <v>92</v>
      </c>
      <c r="D704" t="s">
        <v>8</v>
      </c>
      <c r="E704" t="s">
        <v>216</v>
      </c>
      <c r="F704" t="s">
        <v>0</v>
      </c>
      <c r="G704" t="s">
        <v>0</v>
      </c>
      <c r="H704" t="s">
        <v>0</v>
      </c>
      <c r="I704" t="s">
        <v>1</v>
      </c>
    </row>
    <row r="705" spans="1:9" x14ac:dyDescent="0.45">
      <c r="A705" t="s">
        <v>315</v>
      </c>
      <c r="B705" t="s">
        <v>36</v>
      </c>
      <c r="C705" t="s">
        <v>4</v>
      </c>
      <c r="D705" t="s">
        <v>3</v>
      </c>
      <c r="E705" t="s">
        <v>20</v>
      </c>
      <c r="F705" t="s">
        <v>1</v>
      </c>
      <c r="G705" t="s">
        <v>0</v>
      </c>
      <c r="H705" t="s">
        <v>1</v>
      </c>
      <c r="I705" t="s">
        <v>1</v>
      </c>
    </row>
    <row r="706" spans="1:9" x14ac:dyDescent="0.45">
      <c r="A706" t="s">
        <v>1599</v>
      </c>
      <c r="B706" t="s">
        <v>28</v>
      </c>
      <c r="C706" t="s">
        <v>4</v>
      </c>
      <c r="D706" t="s">
        <v>3</v>
      </c>
      <c r="E706" t="s">
        <v>419</v>
      </c>
      <c r="F706" t="s">
        <v>0</v>
      </c>
      <c r="G706" t="s">
        <v>0</v>
      </c>
      <c r="H706" t="s">
        <v>0</v>
      </c>
    </row>
    <row r="707" spans="1:9" x14ac:dyDescent="0.45">
      <c r="A707" t="s">
        <v>19</v>
      </c>
      <c r="B707" t="s">
        <v>1456</v>
      </c>
      <c r="C707" t="s">
        <v>17</v>
      </c>
      <c r="D707" t="s">
        <v>16</v>
      </c>
      <c r="E707" t="s">
        <v>15</v>
      </c>
      <c r="F707" t="s">
        <v>14</v>
      </c>
      <c r="G707" t="s">
        <v>13</v>
      </c>
      <c r="H707" t="s">
        <v>12</v>
      </c>
      <c r="I707" t="s">
        <v>11</v>
      </c>
    </row>
    <row r="708" spans="1:9" x14ac:dyDescent="0.45">
      <c r="A708" t="s">
        <v>386</v>
      </c>
      <c r="B708" t="s">
        <v>5</v>
      </c>
      <c r="C708" t="s">
        <v>47</v>
      </c>
      <c r="D708" t="s">
        <v>3</v>
      </c>
      <c r="E708" t="s">
        <v>88</v>
      </c>
      <c r="F708" t="s">
        <v>0</v>
      </c>
      <c r="G708" t="s">
        <v>0</v>
      </c>
      <c r="H708" t="s">
        <v>0</v>
      </c>
    </row>
    <row r="709" spans="1:9" x14ac:dyDescent="0.45">
      <c r="A709" t="s">
        <v>309</v>
      </c>
      <c r="B709" t="s">
        <v>5</v>
      </c>
      <c r="C709" t="s">
        <v>47</v>
      </c>
      <c r="D709" t="s">
        <v>3</v>
      </c>
      <c r="E709" t="s">
        <v>88</v>
      </c>
      <c r="F709" t="s">
        <v>0</v>
      </c>
      <c r="G709" t="s">
        <v>0</v>
      </c>
      <c r="H709" t="s">
        <v>0</v>
      </c>
    </row>
    <row r="710" spans="1:9" x14ac:dyDescent="0.45">
      <c r="A710" t="s">
        <v>452</v>
      </c>
      <c r="B710" t="s">
        <v>28</v>
      </c>
      <c r="C710" t="s">
        <v>79</v>
      </c>
      <c r="D710" t="s">
        <v>92</v>
      </c>
      <c r="E710" t="s">
        <v>114</v>
      </c>
      <c r="F710" t="s">
        <v>0</v>
      </c>
      <c r="G710" t="s">
        <v>0</v>
      </c>
      <c r="H710" t="s">
        <v>0</v>
      </c>
    </row>
    <row r="711" spans="1:9" x14ac:dyDescent="0.45">
      <c r="A711" t="s">
        <v>497</v>
      </c>
      <c r="B711" t="s">
        <v>28</v>
      </c>
      <c r="C711" t="s">
        <v>43</v>
      </c>
      <c r="D711" t="s">
        <v>92</v>
      </c>
      <c r="E711" t="s">
        <v>496</v>
      </c>
      <c r="F711" t="s">
        <v>0</v>
      </c>
      <c r="G711" t="s">
        <v>0</v>
      </c>
      <c r="H711" t="s">
        <v>0</v>
      </c>
    </row>
    <row r="712" spans="1:9" x14ac:dyDescent="0.45">
      <c r="A712" t="s">
        <v>320</v>
      </c>
      <c r="B712" t="s">
        <v>31</v>
      </c>
      <c r="C712" t="s">
        <v>67</v>
      </c>
      <c r="D712" t="s">
        <v>92</v>
      </c>
      <c r="E712" t="s">
        <v>58</v>
      </c>
      <c r="F712" t="s">
        <v>1</v>
      </c>
      <c r="G712" t="s">
        <v>0</v>
      </c>
      <c r="H712" t="s">
        <v>1</v>
      </c>
    </row>
    <row r="713" spans="1:9" x14ac:dyDescent="0.45">
      <c r="A713" t="s">
        <v>604</v>
      </c>
      <c r="B713" t="s">
        <v>48</v>
      </c>
      <c r="C713" t="s">
        <v>508</v>
      </c>
      <c r="D713" t="s">
        <v>3</v>
      </c>
      <c r="E713" t="s">
        <v>55</v>
      </c>
      <c r="F713" t="s">
        <v>0</v>
      </c>
      <c r="G713" t="s">
        <v>0</v>
      </c>
      <c r="H713" t="s">
        <v>0</v>
      </c>
    </row>
    <row r="714" spans="1:9" x14ac:dyDescent="0.45">
      <c r="A714" t="s">
        <v>1598</v>
      </c>
      <c r="B714" t="s">
        <v>5</v>
      </c>
      <c r="C714" t="s">
        <v>124</v>
      </c>
      <c r="D714" t="s">
        <v>4</v>
      </c>
      <c r="E714" t="s">
        <v>141</v>
      </c>
      <c r="F714" t="s">
        <v>0</v>
      </c>
      <c r="G714" t="s">
        <v>0</v>
      </c>
      <c r="H714" t="s">
        <v>0</v>
      </c>
    </row>
    <row r="715" spans="1:9" x14ac:dyDescent="0.45">
      <c r="A715" t="s">
        <v>1597</v>
      </c>
      <c r="B715" t="s">
        <v>48</v>
      </c>
      <c r="C715" t="s">
        <v>69</v>
      </c>
      <c r="D715" t="s">
        <v>3</v>
      </c>
      <c r="E715" t="s">
        <v>185</v>
      </c>
      <c r="F715" t="s">
        <v>1</v>
      </c>
      <c r="G715" t="s">
        <v>0</v>
      </c>
      <c r="H715" t="s">
        <v>1</v>
      </c>
    </row>
    <row r="716" spans="1:9" x14ac:dyDescent="0.45">
      <c r="A716" t="s">
        <v>378</v>
      </c>
      <c r="B716" t="s">
        <v>28</v>
      </c>
      <c r="C716" t="s">
        <v>270</v>
      </c>
      <c r="D716" t="s">
        <v>56</v>
      </c>
      <c r="E716" t="s">
        <v>223</v>
      </c>
      <c r="F716" t="s">
        <v>0</v>
      </c>
      <c r="G716" t="s">
        <v>1</v>
      </c>
      <c r="H716" t="s">
        <v>0</v>
      </c>
    </row>
  </sheetData>
  <conditionalFormatting sqref="A1:A1048576">
    <cfRule type="duplicateValues" dxfId="133" priority="5"/>
  </conditionalFormatting>
  <conditionalFormatting sqref="F1:I1048576">
    <cfRule type="cellIs" dxfId="132" priority="3" operator="equal">
      <formula>"Y"</formula>
    </cfRule>
    <cfRule type="cellIs" dxfId="131" priority="4" operator="equal">
      <formula>"n"</formula>
    </cfRule>
  </conditionalFormatting>
  <conditionalFormatting sqref="J1:J2">
    <cfRule type="cellIs" dxfId="130" priority="1" operator="equal">
      <formula>"Y"</formula>
    </cfRule>
    <cfRule type="cellIs" dxfId="129" priority="2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topLeftCell="K1" workbookViewId="0">
      <selection activeCell="K5" sqref="K5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28</v>
      </c>
    </row>
    <row r="2" spans="1:11" x14ac:dyDescent="0.45">
      <c r="A2" t="s">
        <v>301</v>
      </c>
      <c r="B2" t="s">
        <v>89</v>
      </c>
      <c r="C2" t="s">
        <v>4</v>
      </c>
      <c r="D2" t="s">
        <v>34</v>
      </c>
      <c r="E2" t="s">
        <v>141</v>
      </c>
      <c r="F2" s="1" t="s">
        <v>0</v>
      </c>
      <c r="G2" t="s">
        <v>1</v>
      </c>
      <c r="H2" t="s">
        <v>0</v>
      </c>
      <c r="I2" t="s">
        <v>0</v>
      </c>
      <c r="J2" t="s">
        <v>218</v>
      </c>
      <c r="K2">
        <f>COUNTIF(G:G,"Y")</f>
        <v>64</v>
      </c>
    </row>
    <row r="3" spans="1:11" x14ac:dyDescent="0.45">
      <c r="A3" t="s">
        <v>226</v>
      </c>
      <c r="B3" t="s">
        <v>36</v>
      </c>
      <c r="C3" t="s">
        <v>56</v>
      </c>
      <c r="D3" t="s">
        <v>8</v>
      </c>
      <c r="E3" t="s">
        <v>58</v>
      </c>
      <c r="F3" s="1" t="s">
        <v>1</v>
      </c>
      <c r="G3" t="s">
        <v>0</v>
      </c>
      <c r="H3" t="s">
        <v>1</v>
      </c>
      <c r="I3" t="s">
        <v>0</v>
      </c>
    </row>
    <row r="4" spans="1:11" x14ac:dyDescent="0.45">
      <c r="A4" t="s">
        <v>226</v>
      </c>
      <c r="B4" t="s">
        <v>300</v>
      </c>
      <c r="C4" t="s">
        <v>47</v>
      </c>
      <c r="D4" t="s">
        <v>3</v>
      </c>
      <c r="E4" t="s">
        <v>58</v>
      </c>
      <c r="F4" s="1" t="s">
        <v>174</v>
      </c>
      <c r="G4" t="s">
        <v>174</v>
      </c>
      <c r="H4" t="s">
        <v>174</v>
      </c>
      <c r="I4" t="s">
        <v>174</v>
      </c>
    </row>
    <row r="5" spans="1:11" x14ac:dyDescent="0.45">
      <c r="A5" t="s">
        <v>299</v>
      </c>
      <c r="B5" t="s">
        <v>115</v>
      </c>
      <c r="C5" t="s">
        <v>148</v>
      </c>
      <c r="D5" t="s">
        <v>3</v>
      </c>
      <c r="E5" t="s">
        <v>114</v>
      </c>
      <c r="F5" s="1" t="s">
        <v>0</v>
      </c>
      <c r="G5" t="s">
        <v>1</v>
      </c>
      <c r="H5" t="s">
        <v>0</v>
      </c>
      <c r="I5" t="s">
        <v>0</v>
      </c>
    </row>
    <row r="6" spans="1:11" x14ac:dyDescent="0.45">
      <c r="A6" t="s">
        <v>239</v>
      </c>
      <c r="B6" t="s">
        <v>115</v>
      </c>
      <c r="C6" t="s">
        <v>100</v>
      </c>
      <c r="D6" t="s">
        <v>4</v>
      </c>
      <c r="E6" t="s">
        <v>114</v>
      </c>
      <c r="F6" s="1" t="s">
        <v>0</v>
      </c>
      <c r="G6" t="s">
        <v>1</v>
      </c>
      <c r="H6" t="s">
        <v>0</v>
      </c>
      <c r="I6" t="s">
        <v>0</v>
      </c>
    </row>
    <row r="7" spans="1:11" x14ac:dyDescent="0.45">
      <c r="A7" t="s">
        <v>224</v>
      </c>
      <c r="B7" t="s">
        <v>115</v>
      </c>
      <c r="C7" t="s">
        <v>47</v>
      </c>
      <c r="D7" t="s">
        <v>3</v>
      </c>
      <c r="E7" t="s">
        <v>223</v>
      </c>
      <c r="F7" s="1" t="s">
        <v>0</v>
      </c>
      <c r="G7" t="s">
        <v>1</v>
      </c>
      <c r="H7" t="s">
        <v>0</v>
      </c>
      <c r="I7" t="s">
        <v>1</v>
      </c>
      <c r="J7" t="s">
        <v>222</v>
      </c>
    </row>
    <row r="8" spans="1:11" x14ac:dyDescent="0.45">
      <c r="A8" t="s">
        <v>19</v>
      </c>
      <c r="B8" t="s">
        <v>213</v>
      </c>
      <c r="C8" t="s">
        <v>17</v>
      </c>
      <c r="D8" t="s">
        <v>16</v>
      </c>
      <c r="E8" t="s">
        <v>15</v>
      </c>
      <c r="F8" s="1" t="s">
        <v>14</v>
      </c>
      <c r="G8" t="s">
        <v>13</v>
      </c>
      <c r="H8" t="s">
        <v>12</v>
      </c>
      <c r="I8" t="s">
        <v>11</v>
      </c>
    </row>
    <row r="9" spans="1:11" x14ac:dyDescent="0.45">
      <c r="A9" t="s">
        <v>248</v>
      </c>
      <c r="B9" t="s">
        <v>72</v>
      </c>
      <c r="C9" t="s">
        <v>27</v>
      </c>
      <c r="D9" t="s">
        <v>3</v>
      </c>
      <c r="E9" t="s">
        <v>185</v>
      </c>
      <c r="F9" s="1" t="s">
        <v>1</v>
      </c>
      <c r="G9" t="s">
        <v>0</v>
      </c>
      <c r="H9" t="s">
        <v>1</v>
      </c>
      <c r="I9" t="s">
        <v>0</v>
      </c>
    </row>
    <row r="10" spans="1:11" x14ac:dyDescent="0.45">
      <c r="A10" t="s">
        <v>224</v>
      </c>
      <c r="B10" t="s">
        <v>229</v>
      </c>
      <c r="C10" t="s">
        <v>47</v>
      </c>
      <c r="D10" t="s">
        <v>43</v>
      </c>
      <c r="E10" t="s">
        <v>223</v>
      </c>
      <c r="F10" s="1" t="s">
        <v>0</v>
      </c>
      <c r="G10" t="s">
        <v>1</v>
      </c>
      <c r="H10" t="s">
        <v>0</v>
      </c>
      <c r="I10" t="s">
        <v>1</v>
      </c>
      <c r="J10" t="s">
        <v>222</v>
      </c>
    </row>
    <row r="11" spans="1:11" x14ac:dyDescent="0.45">
      <c r="A11" t="s">
        <v>19</v>
      </c>
      <c r="B11" t="s">
        <v>210</v>
      </c>
      <c r="C11" t="s">
        <v>17</v>
      </c>
      <c r="D11" t="s">
        <v>16</v>
      </c>
      <c r="E11" t="s">
        <v>15</v>
      </c>
      <c r="F11" s="1" t="s">
        <v>14</v>
      </c>
      <c r="G11" t="s">
        <v>13</v>
      </c>
      <c r="H11" t="s">
        <v>12</v>
      </c>
      <c r="I11" t="s">
        <v>11</v>
      </c>
    </row>
    <row r="12" spans="1:11" x14ac:dyDescent="0.45">
      <c r="A12" t="s">
        <v>298</v>
      </c>
      <c r="B12" t="s">
        <v>31</v>
      </c>
      <c r="C12" t="s">
        <v>79</v>
      </c>
      <c r="D12" t="s">
        <v>34</v>
      </c>
      <c r="E12" t="s">
        <v>99</v>
      </c>
      <c r="F12" s="1" t="s">
        <v>0</v>
      </c>
      <c r="G12" t="s">
        <v>1</v>
      </c>
      <c r="H12" t="s">
        <v>0</v>
      </c>
      <c r="I12" t="s">
        <v>0</v>
      </c>
    </row>
    <row r="13" spans="1:11" x14ac:dyDescent="0.45">
      <c r="A13" t="s">
        <v>297</v>
      </c>
      <c r="B13" t="s">
        <v>72</v>
      </c>
      <c r="C13" t="s">
        <v>40</v>
      </c>
      <c r="D13" t="s">
        <v>34</v>
      </c>
      <c r="E13" t="s">
        <v>216</v>
      </c>
      <c r="F13" s="1" t="s">
        <v>0</v>
      </c>
      <c r="G13" t="s">
        <v>0</v>
      </c>
      <c r="H13" t="s">
        <v>0</v>
      </c>
      <c r="I13" t="s">
        <v>0</v>
      </c>
    </row>
    <row r="14" spans="1:11" x14ac:dyDescent="0.45">
      <c r="A14" t="s">
        <v>279</v>
      </c>
      <c r="B14" t="s">
        <v>36</v>
      </c>
      <c r="C14" t="s">
        <v>112</v>
      </c>
      <c r="D14" t="s">
        <v>34</v>
      </c>
      <c r="E14" t="s">
        <v>278</v>
      </c>
      <c r="F14" s="1" t="s">
        <v>1</v>
      </c>
      <c r="G14" t="s">
        <v>0</v>
      </c>
      <c r="H14" t="s">
        <v>1</v>
      </c>
      <c r="I14" t="s">
        <v>0</v>
      </c>
    </row>
    <row r="15" spans="1:11" x14ac:dyDescent="0.45">
      <c r="A15" t="s">
        <v>224</v>
      </c>
      <c r="B15" t="s">
        <v>229</v>
      </c>
      <c r="C15" t="s">
        <v>47</v>
      </c>
      <c r="D15" t="s">
        <v>160</v>
      </c>
      <c r="E15" t="s">
        <v>223</v>
      </c>
      <c r="F15" s="1" t="s">
        <v>0</v>
      </c>
      <c r="G15" t="s">
        <v>1</v>
      </c>
      <c r="H15" t="s">
        <v>0</v>
      </c>
      <c r="I15" t="s">
        <v>1</v>
      </c>
      <c r="J15" t="s">
        <v>222</v>
      </c>
    </row>
    <row r="16" spans="1:11" x14ac:dyDescent="0.45">
      <c r="A16" t="s">
        <v>19</v>
      </c>
      <c r="B16" t="s">
        <v>207</v>
      </c>
      <c r="C16" t="s">
        <v>17</v>
      </c>
      <c r="D16" t="s">
        <v>16</v>
      </c>
      <c r="E16" t="s">
        <v>15</v>
      </c>
      <c r="F16" s="1" t="s">
        <v>14</v>
      </c>
      <c r="G16" t="s">
        <v>13</v>
      </c>
      <c r="H16" t="s">
        <v>12</v>
      </c>
      <c r="I16" t="s">
        <v>11</v>
      </c>
    </row>
    <row r="17" spans="1:10" x14ac:dyDescent="0.45">
      <c r="A17" t="s">
        <v>296</v>
      </c>
      <c r="B17" t="s">
        <v>115</v>
      </c>
      <c r="C17" t="s">
        <v>8</v>
      </c>
      <c r="D17" t="s">
        <v>3</v>
      </c>
      <c r="E17" t="s">
        <v>26</v>
      </c>
      <c r="F17" s="1" t="s">
        <v>0</v>
      </c>
      <c r="G17" t="s">
        <v>0</v>
      </c>
      <c r="H17" t="s">
        <v>0</v>
      </c>
      <c r="I17" t="s">
        <v>0</v>
      </c>
    </row>
    <row r="18" spans="1:10" x14ac:dyDescent="0.45">
      <c r="A18" t="s">
        <v>241</v>
      </c>
      <c r="B18" t="s">
        <v>115</v>
      </c>
      <c r="C18" t="s">
        <v>112</v>
      </c>
      <c r="D18" t="s">
        <v>3</v>
      </c>
      <c r="E18" t="s">
        <v>114</v>
      </c>
      <c r="F18" s="1" t="s">
        <v>0</v>
      </c>
      <c r="G18" t="s">
        <v>1</v>
      </c>
      <c r="H18" t="s">
        <v>0</v>
      </c>
      <c r="I18" t="s">
        <v>0</v>
      </c>
    </row>
    <row r="19" spans="1:10" x14ac:dyDescent="0.45">
      <c r="A19" t="s">
        <v>295</v>
      </c>
      <c r="B19" t="s">
        <v>36</v>
      </c>
      <c r="C19" t="s">
        <v>8</v>
      </c>
      <c r="D19" t="s">
        <v>34</v>
      </c>
      <c r="E19" t="s">
        <v>155</v>
      </c>
      <c r="F19" s="1" t="s">
        <v>0</v>
      </c>
      <c r="G19" t="s">
        <v>0</v>
      </c>
      <c r="H19" t="s">
        <v>0</v>
      </c>
      <c r="I19" t="s">
        <v>0</v>
      </c>
    </row>
    <row r="20" spans="1:10" x14ac:dyDescent="0.45">
      <c r="A20" t="s">
        <v>294</v>
      </c>
      <c r="B20" t="s">
        <v>89</v>
      </c>
      <c r="C20" t="s">
        <v>8</v>
      </c>
      <c r="D20" t="s">
        <v>34</v>
      </c>
      <c r="E20" t="s">
        <v>88</v>
      </c>
      <c r="F20" s="1" t="s">
        <v>0</v>
      </c>
      <c r="G20" t="s">
        <v>1</v>
      </c>
      <c r="H20" t="s">
        <v>0</v>
      </c>
      <c r="I20" t="s">
        <v>0</v>
      </c>
    </row>
    <row r="21" spans="1:10" x14ac:dyDescent="0.45">
      <c r="A21" t="s">
        <v>293</v>
      </c>
      <c r="B21" t="s">
        <v>48</v>
      </c>
      <c r="C21" t="s">
        <v>8</v>
      </c>
      <c r="D21" t="s">
        <v>34</v>
      </c>
      <c r="E21" t="s">
        <v>185</v>
      </c>
      <c r="F21" s="1" t="s">
        <v>1</v>
      </c>
      <c r="G21" t="s">
        <v>0</v>
      </c>
      <c r="H21" t="s">
        <v>1</v>
      </c>
      <c r="I21" t="s">
        <v>0</v>
      </c>
    </row>
    <row r="22" spans="1:10" x14ac:dyDescent="0.45">
      <c r="A22" t="s">
        <v>224</v>
      </c>
      <c r="B22" t="s">
        <v>229</v>
      </c>
      <c r="C22" t="s">
        <v>47</v>
      </c>
      <c r="D22" t="s">
        <v>292</v>
      </c>
      <c r="E22" t="s">
        <v>223</v>
      </c>
      <c r="F22" s="1" t="s">
        <v>0</v>
      </c>
      <c r="G22" t="s">
        <v>1</v>
      </c>
      <c r="H22" t="s">
        <v>0</v>
      </c>
      <c r="I22" t="s">
        <v>1</v>
      </c>
      <c r="J22" t="s">
        <v>222</v>
      </c>
    </row>
    <row r="23" spans="1:10" x14ac:dyDescent="0.45">
      <c r="A23" t="s">
        <v>19</v>
      </c>
      <c r="B23" t="s">
        <v>201</v>
      </c>
      <c r="C23" t="s">
        <v>17</v>
      </c>
      <c r="D23" t="s">
        <v>16</v>
      </c>
      <c r="E23" t="s">
        <v>15</v>
      </c>
      <c r="F23" s="1" t="s">
        <v>14</v>
      </c>
      <c r="G23" t="s">
        <v>13</v>
      </c>
      <c r="H23" t="s">
        <v>12</v>
      </c>
      <c r="I23" t="s">
        <v>11</v>
      </c>
    </row>
    <row r="24" spans="1:10" x14ac:dyDescent="0.45">
      <c r="A24" t="s">
        <v>224</v>
      </c>
      <c r="B24" t="s">
        <v>115</v>
      </c>
      <c r="C24" t="s">
        <v>270</v>
      </c>
      <c r="D24" t="s">
        <v>43</v>
      </c>
      <c r="E24" t="s">
        <v>223</v>
      </c>
      <c r="F24" s="1" t="s">
        <v>0</v>
      </c>
      <c r="G24" t="s">
        <v>1</v>
      </c>
      <c r="H24" t="s">
        <v>0</v>
      </c>
      <c r="I24" t="s">
        <v>1</v>
      </c>
      <c r="J24" t="s">
        <v>222</v>
      </c>
    </row>
    <row r="25" spans="1:10" x14ac:dyDescent="0.45">
      <c r="A25" t="s">
        <v>19</v>
      </c>
      <c r="B25" t="s">
        <v>195</v>
      </c>
      <c r="C25" t="s">
        <v>17</v>
      </c>
      <c r="D25" t="s">
        <v>16</v>
      </c>
      <c r="E25" t="s">
        <v>15</v>
      </c>
      <c r="F25" s="1" t="s">
        <v>14</v>
      </c>
      <c r="G25" t="s">
        <v>13</v>
      </c>
      <c r="H25" t="s">
        <v>12</v>
      </c>
      <c r="I25" t="s">
        <v>11</v>
      </c>
    </row>
    <row r="26" spans="1:10" x14ac:dyDescent="0.45">
      <c r="A26" t="s">
        <v>291</v>
      </c>
      <c r="B26" t="s">
        <v>36</v>
      </c>
      <c r="C26" t="s">
        <v>112</v>
      </c>
      <c r="D26" t="s">
        <v>3</v>
      </c>
      <c r="E26" t="s">
        <v>39</v>
      </c>
      <c r="F26" s="1" t="s">
        <v>0</v>
      </c>
      <c r="G26" t="s">
        <v>0</v>
      </c>
      <c r="H26" t="s">
        <v>0</v>
      </c>
      <c r="I26" t="s">
        <v>0</v>
      </c>
    </row>
    <row r="27" spans="1:10" x14ac:dyDescent="0.45">
      <c r="A27" t="s">
        <v>224</v>
      </c>
      <c r="B27" t="s">
        <v>229</v>
      </c>
      <c r="C27" t="s">
        <v>47</v>
      </c>
      <c r="D27" t="s">
        <v>8</v>
      </c>
      <c r="E27" t="s">
        <v>223</v>
      </c>
      <c r="F27" s="1" t="s">
        <v>0</v>
      </c>
      <c r="G27" t="s">
        <v>1</v>
      </c>
      <c r="H27" t="s">
        <v>0</v>
      </c>
      <c r="I27" t="s">
        <v>1</v>
      </c>
      <c r="J27" t="s">
        <v>222</v>
      </c>
    </row>
    <row r="28" spans="1:10" x14ac:dyDescent="0.45">
      <c r="A28" t="s">
        <v>19</v>
      </c>
      <c r="B28" t="s">
        <v>192</v>
      </c>
      <c r="C28" t="s">
        <v>17</v>
      </c>
      <c r="D28" t="s">
        <v>16</v>
      </c>
      <c r="E28" t="s">
        <v>15</v>
      </c>
      <c r="F28" s="1" t="s">
        <v>14</v>
      </c>
      <c r="G28" t="s">
        <v>13</v>
      </c>
      <c r="H28" t="s">
        <v>12</v>
      </c>
      <c r="I28" t="s">
        <v>11</v>
      </c>
    </row>
    <row r="29" spans="1:10" x14ac:dyDescent="0.45">
      <c r="A29" t="s">
        <v>224</v>
      </c>
      <c r="B29" t="s">
        <v>229</v>
      </c>
      <c r="C29" t="s">
        <v>47</v>
      </c>
      <c r="D29" t="s">
        <v>40</v>
      </c>
      <c r="E29" t="s">
        <v>223</v>
      </c>
      <c r="F29" s="1" t="s">
        <v>0</v>
      </c>
      <c r="G29" t="s">
        <v>1</v>
      </c>
      <c r="H29" t="s">
        <v>0</v>
      </c>
      <c r="I29" t="s">
        <v>1</v>
      </c>
      <c r="J29" t="s">
        <v>222</v>
      </c>
    </row>
    <row r="30" spans="1:10" x14ac:dyDescent="0.45">
      <c r="A30" t="s">
        <v>19</v>
      </c>
      <c r="B30" t="s">
        <v>191</v>
      </c>
      <c r="C30" t="s">
        <v>17</v>
      </c>
      <c r="D30" t="s">
        <v>16</v>
      </c>
      <c r="E30" t="s">
        <v>15</v>
      </c>
      <c r="F30" s="1" t="s">
        <v>14</v>
      </c>
      <c r="G30" t="s">
        <v>13</v>
      </c>
      <c r="H30" t="s">
        <v>12</v>
      </c>
      <c r="I30" t="s">
        <v>11</v>
      </c>
    </row>
    <row r="31" spans="1:10" x14ac:dyDescent="0.45">
      <c r="A31" t="s">
        <v>290</v>
      </c>
      <c r="B31" t="s">
        <v>48</v>
      </c>
      <c r="C31" t="s">
        <v>148</v>
      </c>
      <c r="D31" t="s">
        <v>3</v>
      </c>
      <c r="E31" t="s">
        <v>185</v>
      </c>
      <c r="F31" s="1" t="s">
        <v>1</v>
      </c>
      <c r="G31" t="s">
        <v>0</v>
      </c>
      <c r="H31" t="s">
        <v>1</v>
      </c>
      <c r="I31" t="s">
        <v>0</v>
      </c>
    </row>
    <row r="32" spans="1:10" x14ac:dyDescent="0.45">
      <c r="A32" t="s">
        <v>289</v>
      </c>
      <c r="B32" t="s">
        <v>21</v>
      </c>
      <c r="C32" t="s">
        <v>100</v>
      </c>
      <c r="D32" t="s">
        <v>3</v>
      </c>
      <c r="E32" t="s">
        <v>180</v>
      </c>
      <c r="F32" s="1" t="s">
        <v>0</v>
      </c>
      <c r="G32" t="s">
        <v>0</v>
      </c>
      <c r="H32" t="s">
        <v>0</v>
      </c>
      <c r="I32" t="s">
        <v>0</v>
      </c>
    </row>
    <row r="33" spans="1:10" x14ac:dyDescent="0.45">
      <c r="A33" t="s">
        <v>19</v>
      </c>
      <c r="B33" t="s">
        <v>187</v>
      </c>
      <c r="C33" t="s">
        <v>17</v>
      </c>
      <c r="D33" t="s">
        <v>16</v>
      </c>
      <c r="E33" t="s">
        <v>15</v>
      </c>
      <c r="F33" s="1" t="s">
        <v>14</v>
      </c>
      <c r="G33" t="s">
        <v>13</v>
      </c>
      <c r="H33" t="s">
        <v>12</v>
      </c>
      <c r="I33" t="s">
        <v>11</v>
      </c>
    </row>
    <row r="34" spans="1:10" x14ac:dyDescent="0.45">
      <c r="A34" t="s">
        <v>288</v>
      </c>
      <c r="B34" t="s">
        <v>115</v>
      </c>
      <c r="C34" t="s">
        <v>126</v>
      </c>
      <c r="D34" t="s">
        <v>34</v>
      </c>
      <c r="E34" t="s">
        <v>114</v>
      </c>
      <c r="F34" s="1" t="s">
        <v>0</v>
      </c>
      <c r="G34" t="s">
        <v>1</v>
      </c>
      <c r="H34" t="s">
        <v>0</v>
      </c>
      <c r="I34" t="s">
        <v>0</v>
      </c>
    </row>
    <row r="35" spans="1:10" x14ac:dyDescent="0.45">
      <c r="A35" t="s">
        <v>283</v>
      </c>
      <c r="B35" t="s">
        <v>48</v>
      </c>
      <c r="C35" t="s">
        <v>27</v>
      </c>
      <c r="D35" t="s">
        <v>34</v>
      </c>
      <c r="E35" t="s">
        <v>77</v>
      </c>
      <c r="F35" s="1" t="s">
        <v>0</v>
      </c>
      <c r="G35" t="s">
        <v>0</v>
      </c>
      <c r="H35" t="s">
        <v>0</v>
      </c>
      <c r="I35" t="s">
        <v>0</v>
      </c>
    </row>
    <row r="36" spans="1:10" x14ac:dyDescent="0.45">
      <c r="A36" t="s">
        <v>238</v>
      </c>
      <c r="B36" t="s">
        <v>115</v>
      </c>
      <c r="C36" t="s">
        <v>82</v>
      </c>
      <c r="D36" t="s">
        <v>34</v>
      </c>
      <c r="E36" t="s">
        <v>114</v>
      </c>
      <c r="F36" s="1" t="s">
        <v>0</v>
      </c>
      <c r="G36" t="s">
        <v>1</v>
      </c>
      <c r="H36" t="s">
        <v>0</v>
      </c>
      <c r="I36" t="s">
        <v>0</v>
      </c>
    </row>
    <row r="37" spans="1:10" x14ac:dyDescent="0.45">
      <c r="A37" t="s">
        <v>224</v>
      </c>
      <c r="B37" t="s">
        <v>115</v>
      </c>
      <c r="C37" t="s">
        <v>34</v>
      </c>
      <c r="D37" t="s">
        <v>40</v>
      </c>
      <c r="E37" t="s">
        <v>223</v>
      </c>
      <c r="F37" s="1" t="s">
        <v>0</v>
      </c>
      <c r="G37" t="s">
        <v>1</v>
      </c>
      <c r="H37" t="s">
        <v>0</v>
      </c>
      <c r="I37" t="s">
        <v>1</v>
      </c>
      <c r="J37" t="s">
        <v>222</v>
      </c>
    </row>
    <row r="38" spans="1:10" x14ac:dyDescent="0.45">
      <c r="A38" t="s">
        <v>19</v>
      </c>
      <c r="B38" t="s">
        <v>184</v>
      </c>
      <c r="C38" t="s">
        <v>17</v>
      </c>
      <c r="D38" t="s">
        <v>16</v>
      </c>
      <c r="E38" t="s">
        <v>15</v>
      </c>
      <c r="F38" s="1" t="s">
        <v>14</v>
      </c>
      <c r="G38" t="s">
        <v>13</v>
      </c>
      <c r="H38" t="s">
        <v>12</v>
      </c>
      <c r="I38" t="s">
        <v>11</v>
      </c>
    </row>
    <row r="39" spans="1:10" x14ac:dyDescent="0.45">
      <c r="A39" t="s">
        <v>241</v>
      </c>
      <c r="B39" t="s">
        <v>115</v>
      </c>
      <c r="C39" t="s">
        <v>67</v>
      </c>
      <c r="D39" t="s">
        <v>4</v>
      </c>
      <c r="E39" t="s">
        <v>114</v>
      </c>
      <c r="F39" s="1" t="s">
        <v>0</v>
      </c>
      <c r="G39" t="s">
        <v>1</v>
      </c>
      <c r="H39" t="s">
        <v>0</v>
      </c>
      <c r="I39" t="s">
        <v>0</v>
      </c>
    </row>
    <row r="40" spans="1:10" x14ac:dyDescent="0.45">
      <c r="A40" t="s">
        <v>226</v>
      </c>
      <c r="B40" t="s">
        <v>36</v>
      </c>
      <c r="C40" t="s">
        <v>67</v>
      </c>
      <c r="D40" t="s">
        <v>4</v>
      </c>
      <c r="E40" t="s">
        <v>58</v>
      </c>
      <c r="F40" s="1" t="s">
        <v>1</v>
      </c>
      <c r="G40" t="s">
        <v>0</v>
      </c>
      <c r="H40" t="s">
        <v>1</v>
      </c>
      <c r="I40" t="s">
        <v>0</v>
      </c>
    </row>
    <row r="41" spans="1:10" x14ac:dyDescent="0.45">
      <c r="A41" t="s">
        <v>224</v>
      </c>
      <c r="B41" t="s">
        <v>115</v>
      </c>
      <c r="C41" t="s">
        <v>47</v>
      </c>
      <c r="D41" t="s">
        <v>34</v>
      </c>
      <c r="E41" t="s">
        <v>223</v>
      </c>
      <c r="F41" s="1" t="s">
        <v>0</v>
      </c>
      <c r="G41" t="s">
        <v>1</v>
      </c>
      <c r="H41" t="s">
        <v>0</v>
      </c>
      <c r="I41" t="s">
        <v>1</v>
      </c>
      <c r="J41" t="s">
        <v>222</v>
      </c>
    </row>
    <row r="42" spans="1:10" x14ac:dyDescent="0.45">
      <c r="A42" t="s">
        <v>19</v>
      </c>
      <c r="B42" t="s">
        <v>177</v>
      </c>
      <c r="C42" t="s">
        <v>17</v>
      </c>
      <c r="D42" t="s">
        <v>16</v>
      </c>
      <c r="E42" t="s">
        <v>15</v>
      </c>
      <c r="F42" s="1" t="s">
        <v>14</v>
      </c>
      <c r="G42" t="s">
        <v>13</v>
      </c>
      <c r="H42" t="s">
        <v>12</v>
      </c>
      <c r="I42" t="s">
        <v>11</v>
      </c>
    </row>
    <row r="43" spans="1:10" x14ac:dyDescent="0.45">
      <c r="A43" t="s">
        <v>226</v>
      </c>
      <c r="B43" t="s">
        <v>36</v>
      </c>
      <c r="C43" t="s">
        <v>67</v>
      </c>
      <c r="D43" t="s">
        <v>3</v>
      </c>
      <c r="E43" t="s">
        <v>58</v>
      </c>
      <c r="F43" s="1" t="s">
        <v>1</v>
      </c>
      <c r="G43" t="s">
        <v>0</v>
      </c>
      <c r="H43" t="s">
        <v>1</v>
      </c>
      <c r="I43" t="s">
        <v>0</v>
      </c>
    </row>
    <row r="44" spans="1:10" x14ac:dyDescent="0.45">
      <c r="A44" t="s">
        <v>226</v>
      </c>
      <c r="B44" t="s">
        <v>235</v>
      </c>
      <c r="C44" t="s">
        <v>47</v>
      </c>
      <c r="D44" t="s">
        <v>40</v>
      </c>
      <c r="E44" t="s">
        <v>58</v>
      </c>
      <c r="F44" s="1" t="s">
        <v>174</v>
      </c>
      <c r="G44" t="s">
        <v>174</v>
      </c>
      <c r="H44" t="s">
        <v>174</v>
      </c>
      <c r="I44" t="s">
        <v>174</v>
      </c>
    </row>
    <row r="45" spans="1:10" x14ac:dyDescent="0.45">
      <c r="A45" t="s">
        <v>239</v>
      </c>
      <c r="B45" t="s">
        <v>115</v>
      </c>
      <c r="C45" t="s">
        <v>34</v>
      </c>
      <c r="D45" t="s">
        <v>3</v>
      </c>
      <c r="E45" t="s">
        <v>114</v>
      </c>
      <c r="F45" s="1" t="s">
        <v>0</v>
      </c>
      <c r="G45" t="s">
        <v>1</v>
      </c>
      <c r="H45" t="s">
        <v>0</v>
      </c>
      <c r="I45" t="s">
        <v>0</v>
      </c>
    </row>
    <row r="46" spans="1:10" x14ac:dyDescent="0.45">
      <c r="A46" t="s">
        <v>287</v>
      </c>
      <c r="B46" t="s">
        <v>44</v>
      </c>
      <c r="C46" t="s">
        <v>40</v>
      </c>
      <c r="D46" t="s">
        <v>3</v>
      </c>
      <c r="E46" t="s">
        <v>77</v>
      </c>
      <c r="F46" s="1" t="s">
        <v>0</v>
      </c>
      <c r="G46" t="s">
        <v>0</v>
      </c>
      <c r="H46" t="s">
        <v>0</v>
      </c>
      <c r="I46" t="s">
        <v>0</v>
      </c>
    </row>
    <row r="47" spans="1:10" x14ac:dyDescent="0.45">
      <c r="A47" t="s">
        <v>224</v>
      </c>
      <c r="B47" t="s">
        <v>229</v>
      </c>
      <c r="C47" t="s">
        <v>47</v>
      </c>
      <c r="D47" t="s">
        <v>8</v>
      </c>
      <c r="E47" t="s">
        <v>223</v>
      </c>
      <c r="F47" s="1" t="s">
        <v>0</v>
      </c>
      <c r="G47" t="s">
        <v>1</v>
      </c>
      <c r="H47" t="s">
        <v>0</v>
      </c>
      <c r="I47" t="s">
        <v>1</v>
      </c>
      <c r="J47" t="s">
        <v>222</v>
      </c>
    </row>
    <row r="48" spans="1:10" x14ac:dyDescent="0.45">
      <c r="A48" t="s">
        <v>19</v>
      </c>
      <c r="B48" t="s">
        <v>173</v>
      </c>
      <c r="C48" t="s">
        <v>17</v>
      </c>
      <c r="D48" t="s">
        <v>16</v>
      </c>
      <c r="E48" t="s">
        <v>15</v>
      </c>
      <c r="F48" s="1" t="s">
        <v>14</v>
      </c>
      <c r="G48" t="s">
        <v>13</v>
      </c>
      <c r="H48" t="s">
        <v>12</v>
      </c>
      <c r="I48" t="s">
        <v>11</v>
      </c>
    </row>
    <row r="49" spans="1:10" x14ac:dyDescent="0.45">
      <c r="A49" t="s">
        <v>19</v>
      </c>
      <c r="B49" t="s">
        <v>172</v>
      </c>
      <c r="C49" t="s">
        <v>17</v>
      </c>
      <c r="D49" t="s">
        <v>16</v>
      </c>
      <c r="E49" t="s">
        <v>15</v>
      </c>
      <c r="F49" s="1" t="s">
        <v>14</v>
      </c>
      <c r="G49" t="s">
        <v>13</v>
      </c>
      <c r="H49" t="s">
        <v>12</v>
      </c>
      <c r="I49" t="s">
        <v>11</v>
      </c>
    </row>
    <row r="50" spans="1:10" x14ac:dyDescent="0.45">
      <c r="A50" t="s">
        <v>241</v>
      </c>
      <c r="B50" t="s">
        <v>115</v>
      </c>
      <c r="C50" t="s">
        <v>4</v>
      </c>
      <c r="D50" t="s">
        <v>3</v>
      </c>
      <c r="E50" t="s">
        <v>114</v>
      </c>
      <c r="F50" s="1" t="s">
        <v>0</v>
      </c>
      <c r="G50" t="s">
        <v>1</v>
      </c>
      <c r="H50" t="s">
        <v>0</v>
      </c>
      <c r="I50" t="s">
        <v>0</v>
      </c>
    </row>
    <row r="51" spans="1:10" x14ac:dyDescent="0.45">
      <c r="A51" t="s">
        <v>226</v>
      </c>
      <c r="B51" t="s">
        <v>36</v>
      </c>
      <c r="C51" t="s">
        <v>4</v>
      </c>
      <c r="D51" t="s">
        <v>3</v>
      </c>
      <c r="E51" t="s">
        <v>58</v>
      </c>
      <c r="F51" s="1" t="s">
        <v>1</v>
      </c>
      <c r="G51" t="s">
        <v>0</v>
      </c>
      <c r="H51" t="s">
        <v>1</v>
      </c>
      <c r="I51" t="s">
        <v>0</v>
      </c>
    </row>
    <row r="52" spans="1:10" x14ac:dyDescent="0.45">
      <c r="A52" t="s">
        <v>224</v>
      </c>
      <c r="B52" t="s">
        <v>229</v>
      </c>
      <c r="C52" t="s">
        <v>47</v>
      </c>
      <c r="D52" t="s">
        <v>67</v>
      </c>
      <c r="E52" t="s">
        <v>223</v>
      </c>
      <c r="F52" s="1" t="s">
        <v>0</v>
      </c>
      <c r="G52" t="s">
        <v>1</v>
      </c>
      <c r="H52" t="s">
        <v>0</v>
      </c>
      <c r="I52" t="s">
        <v>1</v>
      </c>
      <c r="J52" t="s">
        <v>222</v>
      </c>
    </row>
    <row r="53" spans="1:10" x14ac:dyDescent="0.45">
      <c r="A53" t="s">
        <v>19</v>
      </c>
      <c r="B53" t="s">
        <v>166</v>
      </c>
      <c r="C53" t="s">
        <v>17</v>
      </c>
      <c r="D53" t="s">
        <v>16</v>
      </c>
      <c r="E53" t="s">
        <v>15</v>
      </c>
      <c r="F53" s="1" t="s">
        <v>14</v>
      </c>
      <c r="G53" t="s">
        <v>13</v>
      </c>
      <c r="H53" t="s">
        <v>12</v>
      </c>
      <c r="I53" t="s">
        <v>11</v>
      </c>
    </row>
    <row r="54" spans="1:10" x14ac:dyDescent="0.45">
      <c r="A54" t="s">
        <v>286</v>
      </c>
      <c r="B54" t="s">
        <v>36</v>
      </c>
      <c r="C54" t="s">
        <v>47</v>
      </c>
      <c r="D54" t="s">
        <v>34</v>
      </c>
      <c r="E54" t="s">
        <v>188</v>
      </c>
      <c r="F54" s="1" t="s">
        <v>1</v>
      </c>
      <c r="G54" t="s">
        <v>0</v>
      </c>
      <c r="H54" t="s">
        <v>1</v>
      </c>
      <c r="I54" t="s">
        <v>0</v>
      </c>
    </row>
    <row r="55" spans="1:10" x14ac:dyDescent="0.45">
      <c r="A55" t="s">
        <v>285</v>
      </c>
      <c r="B55" t="s">
        <v>21</v>
      </c>
      <c r="C55" t="s">
        <v>112</v>
      </c>
      <c r="D55" t="s">
        <v>34</v>
      </c>
      <c r="E55" t="s">
        <v>103</v>
      </c>
      <c r="F55" s="1" t="s">
        <v>0</v>
      </c>
      <c r="G55" t="s">
        <v>0</v>
      </c>
      <c r="H55" t="s">
        <v>0</v>
      </c>
      <c r="I55" t="s">
        <v>0</v>
      </c>
    </row>
    <row r="56" spans="1:10" x14ac:dyDescent="0.45">
      <c r="A56" t="s">
        <v>239</v>
      </c>
      <c r="B56" t="s">
        <v>115</v>
      </c>
      <c r="C56" t="s">
        <v>56</v>
      </c>
      <c r="D56" t="s">
        <v>34</v>
      </c>
      <c r="E56" t="s">
        <v>114</v>
      </c>
      <c r="F56" s="1" t="s">
        <v>0</v>
      </c>
      <c r="G56" t="s">
        <v>1</v>
      </c>
      <c r="H56" t="s">
        <v>0</v>
      </c>
      <c r="I56" t="s">
        <v>0</v>
      </c>
    </row>
    <row r="57" spans="1:10" x14ac:dyDescent="0.45">
      <c r="A57" t="s">
        <v>230</v>
      </c>
      <c r="B57" t="s">
        <v>21</v>
      </c>
      <c r="C57" t="s">
        <v>69</v>
      </c>
      <c r="D57" t="s">
        <v>34</v>
      </c>
      <c r="E57" t="s">
        <v>99</v>
      </c>
      <c r="F57" s="1" t="s">
        <v>0</v>
      </c>
      <c r="G57" t="s">
        <v>0</v>
      </c>
      <c r="H57" t="s">
        <v>0</v>
      </c>
      <c r="I57" t="s">
        <v>0</v>
      </c>
    </row>
    <row r="58" spans="1:10" x14ac:dyDescent="0.45">
      <c r="A58" t="s">
        <v>224</v>
      </c>
      <c r="B58" t="s">
        <v>229</v>
      </c>
      <c r="C58" t="s">
        <v>47</v>
      </c>
      <c r="D58" t="s">
        <v>4</v>
      </c>
      <c r="E58" t="s">
        <v>223</v>
      </c>
      <c r="F58" s="1" t="s">
        <v>0</v>
      </c>
      <c r="G58" t="s">
        <v>1</v>
      </c>
      <c r="H58" t="s">
        <v>0</v>
      </c>
      <c r="I58" t="s">
        <v>1</v>
      </c>
      <c r="J58" t="s">
        <v>222</v>
      </c>
    </row>
    <row r="59" spans="1:10" x14ac:dyDescent="0.45">
      <c r="A59" t="s">
        <v>19</v>
      </c>
      <c r="B59" t="s">
        <v>164</v>
      </c>
      <c r="C59" t="s">
        <v>17</v>
      </c>
      <c r="D59" t="s">
        <v>16</v>
      </c>
      <c r="E59" t="s">
        <v>15</v>
      </c>
      <c r="F59" s="1" t="s">
        <v>14</v>
      </c>
      <c r="G59" t="s">
        <v>13</v>
      </c>
      <c r="H59" t="s">
        <v>12</v>
      </c>
      <c r="I59" t="s">
        <v>11</v>
      </c>
    </row>
    <row r="60" spans="1:10" x14ac:dyDescent="0.45">
      <c r="A60" t="s">
        <v>284</v>
      </c>
      <c r="B60" t="s">
        <v>200</v>
      </c>
      <c r="C60" t="s">
        <v>43</v>
      </c>
      <c r="D60" t="s">
        <v>3</v>
      </c>
      <c r="E60" t="s">
        <v>26</v>
      </c>
      <c r="F60" s="1" t="s">
        <v>0</v>
      </c>
      <c r="G60" t="s">
        <v>0</v>
      </c>
      <c r="H60" t="s">
        <v>0</v>
      </c>
      <c r="I60" t="s">
        <v>0</v>
      </c>
    </row>
    <row r="61" spans="1:10" x14ac:dyDescent="0.45">
      <c r="A61" t="s">
        <v>226</v>
      </c>
      <c r="B61" t="s">
        <v>258</v>
      </c>
      <c r="C61" t="s">
        <v>56</v>
      </c>
      <c r="D61" t="s">
        <v>4</v>
      </c>
      <c r="E61" t="s">
        <v>58</v>
      </c>
      <c r="F61" s="1" t="s">
        <v>174</v>
      </c>
      <c r="G61" t="s">
        <v>174</v>
      </c>
      <c r="H61" t="s">
        <v>174</v>
      </c>
      <c r="I61" t="s">
        <v>174</v>
      </c>
    </row>
    <row r="62" spans="1:10" x14ac:dyDescent="0.45">
      <c r="A62" t="s">
        <v>283</v>
      </c>
      <c r="B62" t="s">
        <v>44</v>
      </c>
      <c r="C62" t="s">
        <v>170</v>
      </c>
      <c r="D62" t="s">
        <v>3</v>
      </c>
      <c r="E62" t="s">
        <v>77</v>
      </c>
      <c r="F62" s="1" t="s">
        <v>0</v>
      </c>
      <c r="G62" t="s">
        <v>0</v>
      </c>
      <c r="H62" t="s">
        <v>0</v>
      </c>
      <c r="I62" t="s">
        <v>0</v>
      </c>
    </row>
    <row r="63" spans="1:10" x14ac:dyDescent="0.45">
      <c r="A63" t="s">
        <v>282</v>
      </c>
      <c r="B63" t="s">
        <v>36</v>
      </c>
      <c r="C63" t="s">
        <v>40</v>
      </c>
      <c r="D63" t="s">
        <v>3</v>
      </c>
      <c r="E63" t="s">
        <v>58</v>
      </c>
      <c r="F63" s="1" t="s">
        <v>1</v>
      </c>
      <c r="G63" t="s">
        <v>0</v>
      </c>
      <c r="H63" t="s">
        <v>1</v>
      </c>
      <c r="I63" t="s">
        <v>0</v>
      </c>
    </row>
    <row r="64" spans="1:10" x14ac:dyDescent="0.45">
      <c r="A64" t="s">
        <v>19</v>
      </c>
      <c r="B64" t="s">
        <v>158</v>
      </c>
      <c r="C64" t="s">
        <v>17</v>
      </c>
      <c r="D64" t="s">
        <v>16</v>
      </c>
      <c r="E64" t="s">
        <v>15</v>
      </c>
      <c r="F64" s="1" t="s">
        <v>14</v>
      </c>
      <c r="G64" t="s">
        <v>13</v>
      </c>
      <c r="H64" t="s">
        <v>12</v>
      </c>
      <c r="I64" t="s">
        <v>11</v>
      </c>
    </row>
    <row r="65" spans="1:10" x14ac:dyDescent="0.45">
      <c r="A65" t="s">
        <v>19</v>
      </c>
      <c r="B65" t="s">
        <v>154</v>
      </c>
      <c r="C65" t="s">
        <v>17</v>
      </c>
      <c r="D65" t="s">
        <v>16</v>
      </c>
      <c r="E65" t="s">
        <v>15</v>
      </c>
      <c r="F65" s="1" t="s">
        <v>14</v>
      </c>
      <c r="G65" t="s">
        <v>13</v>
      </c>
      <c r="H65" t="s">
        <v>12</v>
      </c>
      <c r="I65" t="s">
        <v>11</v>
      </c>
    </row>
    <row r="66" spans="1:10" x14ac:dyDescent="0.45">
      <c r="A66" t="s">
        <v>281</v>
      </c>
      <c r="B66" t="s">
        <v>280</v>
      </c>
      <c r="C66" t="s">
        <v>56</v>
      </c>
      <c r="D66" t="s">
        <v>56</v>
      </c>
      <c r="E66" t="s">
        <v>68</v>
      </c>
      <c r="F66" s="1" t="s">
        <v>174</v>
      </c>
      <c r="G66" t="s">
        <v>174</v>
      </c>
      <c r="H66" t="s">
        <v>174</v>
      </c>
      <c r="I66" t="s">
        <v>174</v>
      </c>
    </row>
    <row r="67" spans="1:10" x14ac:dyDescent="0.45">
      <c r="A67" t="s">
        <v>279</v>
      </c>
      <c r="B67" t="s">
        <v>36</v>
      </c>
      <c r="C67" t="s">
        <v>8</v>
      </c>
      <c r="D67" t="s">
        <v>56</v>
      </c>
      <c r="E67" t="s">
        <v>278</v>
      </c>
      <c r="F67" s="1" t="s">
        <v>1</v>
      </c>
      <c r="G67" t="s">
        <v>0</v>
      </c>
      <c r="H67" t="s">
        <v>1</v>
      </c>
      <c r="I67" t="s">
        <v>0</v>
      </c>
    </row>
    <row r="68" spans="1:10" x14ac:dyDescent="0.45">
      <c r="A68" t="s">
        <v>277</v>
      </c>
      <c r="B68" t="s">
        <v>48</v>
      </c>
      <c r="C68" t="s">
        <v>8</v>
      </c>
      <c r="D68" t="s">
        <v>56</v>
      </c>
      <c r="E68" t="s">
        <v>185</v>
      </c>
      <c r="F68" s="1" t="s">
        <v>1</v>
      </c>
      <c r="G68" t="s">
        <v>0</v>
      </c>
      <c r="H68" t="s">
        <v>1</v>
      </c>
      <c r="I68" t="s">
        <v>0</v>
      </c>
    </row>
    <row r="69" spans="1:10" x14ac:dyDescent="0.45">
      <c r="A69" t="s">
        <v>250</v>
      </c>
      <c r="B69" t="s">
        <v>21</v>
      </c>
      <c r="C69" t="s">
        <v>4</v>
      </c>
      <c r="D69" t="s">
        <v>3</v>
      </c>
      <c r="E69" t="s">
        <v>39</v>
      </c>
      <c r="F69" s="1" t="s">
        <v>0</v>
      </c>
      <c r="G69" t="s">
        <v>0</v>
      </c>
      <c r="H69" t="s">
        <v>0</v>
      </c>
      <c r="I69" t="s">
        <v>0</v>
      </c>
    </row>
    <row r="70" spans="1:10" x14ac:dyDescent="0.45">
      <c r="A70" t="s">
        <v>224</v>
      </c>
      <c r="B70" t="s">
        <v>229</v>
      </c>
      <c r="C70" t="s">
        <v>47</v>
      </c>
      <c r="D70" t="s">
        <v>59</v>
      </c>
      <c r="E70" t="s">
        <v>223</v>
      </c>
      <c r="F70" s="1" t="s">
        <v>0</v>
      </c>
      <c r="G70" t="s">
        <v>1</v>
      </c>
      <c r="H70" t="s">
        <v>0</v>
      </c>
      <c r="I70" t="s">
        <v>1</v>
      </c>
      <c r="J70" t="s">
        <v>222</v>
      </c>
    </row>
    <row r="71" spans="1:10" x14ac:dyDescent="0.45">
      <c r="A71" t="s">
        <v>19</v>
      </c>
      <c r="B71" t="s">
        <v>149</v>
      </c>
      <c r="C71" t="s">
        <v>17</v>
      </c>
      <c r="D71" t="s">
        <v>16</v>
      </c>
      <c r="E71" t="s">
        <v>15</v>
      </c>
      <c r="F71" s="1" t="s">
        <v>14</v>
      </c>
      <c r="G71" t="s">
        <v>13</v>
      </c>
      <c r="H71" t="s">
        <v>12</v>
      </c>
      <c r="I71" t="s">
        <v>11</v>
      </c>
    </row>
    <row r="72" spans="1:10" x14ac:dyDescent="0.45">
      <c r="A72" t="s">
        <v>276</v>
      </c>
      <c r="B72" t="s">
        <v>36</v>
      </c>
      <c r="C72" t="s">
        <v>40</v>
      </c>
      <c r="D72" t="s">
        <v>4</v>
      </c>
      <c r="E72" t="s">
        <v>39</v>
      </c>
      <c r="F72" s="1" t="s">
        <v>0</v>
      </c>
      <c r="G72" t="s">
        <v>0</v>
      </c>
      <c r="H72" t="s">
        <v>0</v>
      </c>
      <c r="I72" t="s">
        <v>1</v>
      </c>
      <c r="J72" t="s">
        <v>275</v>
      </c>
    </row>
    <row r="73" spans="1:10" x14ac:dyDescent="0.45">
      <c r="A73" t="s">
        <v>274</v>
      </c>
      <c r="B73" t="s">
        <v>21</v>
      </c>
      <c r="C73" t="s">
        <v>40</v>
      </c>
      <c r="D73" t="s">
        <v>34</v>
      </c>
      <c r="E73" t="s">
        <v>188</v>
      </c>
      <c r="F73" s="1" t="s">
        <v>1</v>
      </c>
      <c r="G73" t="s">
        <v>0</v>
      </c>
      <c r="H73" t="s">
        <v>1</v>
      </c>
      <c r="I73" t="s">
        <v>0</v>
      </c>
    </row>
    <row r="74" spans="1:10" x14ac:dyDescent="0.45">
      <c r="A74" t="s">
        <v>273</v>
      </c>
      <c r="B74" t="s">
        <v>115</v>
      </c>
      <c r="C74" t="s">
        <v>34</v>
      </c>
      <c r="D74" t="s">
        <v>8</v>
      </c>
      <c r="E74" t="s">
        <v>182</v>
      </c>
      <c r="F74" s="1" t="s">
        <v>0</v>
      </c>
      <c r="G74" t="s">
        <v>0</v>
      </c>
      <c r="H74" t="s">
        <v>0</v>
      </c>
      <c r="I74" t="s">
        <v>0</v>
      </c>
    </row>
    <row r="75" spans="1:10" x14ac:dyDescent="0.45">
      <c r="A75" t="s">
        <v>272</v>
      </c>
      <c r="B75" t="s">
        <v>72</v>
      </c>
      <c r="C75" t="s">
        <v>148</v>
      </c>
      <c r="D75" t="s">
        <v>3</v>
      </c>
      <c r="E75" t="s">
        <v>271</v>
      </c>
      <c r="F75" s="1" t="s">
        <v>0</v>
      </c>
      <c r="G75" t="s">
        <v>0</v>
      </c>
      <c r="H75" t="s">
        <v>0</v>
      </c>
      <c r="I75" t="s">
        <v>0</v>
      </c>
    </row>
    <row r="76" spans="1:10" x14ac:dyDescent="0.45">
      <c r="A76" t="s">
        <v>224</v>
      </c>
      <c r="B76" t="s">
        <v>229</v>
      </c>
      <c r="C76" t="s">
        <v>47</v>
      </c>
      <c r="D76" t="s">
        <v>59</v>
      </c>
      <c r="E76" t="s">
        <v>223</v>
      </c>
      <c r="F76" s="1" t="s">
        <v>0</v>
      </c>
      <c r="G76" t="s">
        <v>1</v>
      </c>
      <c r="H76" t="s">
        <v>0</v>
      </c>
      <c r="I76" t="s">
        <v>1</v>
      </c>
      <c r="J76" t="s">
        <v>222</v>
      </c>
    </row>
    <row r="77" spans="1:10" x14ac:dyDescent="0.45">
      <c r="A77" t="s">
        <v>19</v>
      </c>
      <c r="B77" t="s">
        <v>147</v>
      </c>
      <c r="C77" t="s">
        <v>17</v>
      </c>
      <c r="D77" t="s">
        <v>16</v>
      </c>
      <c r="E77" t="s">
        <v>15</v>
      </c>
      <c r="F77" s="1" t="s">
        <v>14</v>
      </c>
      <c r="G77" t="s">
        <v>13</v>
      </c>
      <c r="H77" t="s">
        <v>12</v>
      </c>
      <c r="I77" t="s">
        <v>11</v>
      </c>
    </row>
    <row r="78" spans="1:10" x14ac:dyDescent="0.45">
      <c r="A78" t="s">
        <v>226</v>
      </c>
      <c r="B78" t="s">
        <v>36</v>
      </c>
      <c r="C78" t="s">
        <v>270</v>
      </c>
      <c r="D78" t="s">
        <v>56</v>
      </c>
      <c r="E78" t="s">
        <v>58</v>
      </c>
      <c r="F78" s="1" t="s">
        <v>1</v>
      </c>
      <c r="G78" t="s">
        <v>0</v>
      </c>
      <c r="H78" t="s">
        <v>1</v>
      </c>
      <c r="I78" t="s">
        <v>0</v>
      </c>
    </row>
    <row r="79" spans="1:10" x14ac:dyDescent="0.45">
      <c r="A79" t="s">
        <v>226</v>
      </c>
      <c r="B79" t="s">
        <v>235</v>
      </c>
      <c r="C79" t="s">
        <v>47</v>
      </c>
      <c r="D79" t="s">
        <v>82</v>
      </c>
      <c r="E79" t="s">
        <v>58</v>
      </c>
      <c r="F79" s="1" t="s">
        <v>174</v>
      </c>
      <c r="G79" t="s">
        <v>174</v>
      </c>
      <c r="H79" t="s">
        <v>174</v>
      </c>
      <c r="I79" t="s">
        <v>174</v>
      </c>
    </row>
    <row r="80" spans="1:10" x14ac:dyDescent="0.45">
      <c r="A80" t="s">
        <v>238</v>
      </c>
      <c r="B80" t="s">
        <v>115</v>
      </c>
      <c r="C80" t="s">
        <v>269</v>
      </c>
      <c r="D80" t="s">
        <v>79</v>
      </c>
      <c r="E80" t="s">
        <v>114</v>
      </c>
      <c r="F80" s="1" t="s">
        <v>0</v>
      </c>
      <c r="G80" t="s">
        <v>1</v>
      </c>
      <c r="H80" t="s">
        <v>0</v>
      </c>
      <c r="I80" t="s">
        <v>0</v>
      </c>
    </row>
    <row r="81" spans="1:10" x14ac:dyDescent="0.45">
      <c r="A81" t="s">
        <v>237</v>
      </c>
      <c r="B81" t="s">
        <v>48</v>
      </c>
      <c r="C81" t="s">
        <v>267</v>
      </c>
      <c r="D81" t="s">
        <v>79</v>
      </c>
      <c r="E81" t="s">
        <v>77</v>
      </c>
      <c r="F81" s="1" t="s">
        <v>0</v>
      </c>
      <c r="G81" t="s">
        <v>0</v>
      </c>
      <c r="H81" t="s">
        <v>0</v>
      </c>
      <c r="I81" t="s">
        <v>0</v>
      </c>
    </row>
    <row r="82" spans="1:10" x14ac:dyDescent="0.45">
      <c r="A82" t="s">
        <v>268</v>
      </c>
      <c r="B82" t="s">
        <v>115</v>
      </c>
      <c r="C82" t="s">
        <v>267</v>
      </c>
      <c r="D82" t="s">
        <v>79</v>
      </c>
      <c r="E82" t="s">
        <v>114</v>
      </c>
      <c r="F82" s="1" t="s">
        <v>0</v>
      </c>
      <c r="G82" t="s">
        <v>1</v>
      </c>
      <c r="H82" t="s">
        <v>0</v>
      </c>
      <c r="I82" t="s">
        <v>0</v>
      </c>
    </row>
    <row r="83" spans="1:10" x14ac:dyDescent="0.45">
      <c r="A83" t="s">
        <v>224</v>
      </c>
      <c r="B83" t="s">
        <v>229</v>
      </c>
      <c r="C83" t="s">
        <v>3</v>
      </c>
      <c r="D83" t="s">
        <v>196</v>
      </c>
      <c r="E83" t="s">
        <v>223</v>
      </c>
      <c r="F83" s="1" t="s">
        <v>0</v>
      </c>
      <c r="G83" t="s">
        <v>1</v>
      </c>
      <c r="H83" t="s">
        <v>0</v>
      </c>
      <c r="I83" t="s">
        <v>1</v>
      </c>
      <c r="J83" t="s">
        <v>222</v>
      </c>
    </row>
    <row r="84" spans="1:10" x14ac:dyDescent="0.45">
      <c r="A84" t="s">
        <v>19</v>
      </c>
      <c r="B84" t="s">
        <v>145</v>
      </c>
      <c r="C84" t="s">
        <v>17</v>
      </c>
      <c r="D84" t="s">
        <v>16</v>
      </c>
      <c r="E84" t="s">
        <v>15</v>
      </c>
      <c r="F84" s="1" t="s">
        <v>14</v>
      </c>
      <c r="G84" t="s">
        <v>13</v>
      </c>
      <c r="H84" t="s">
        <v>12</v>
      </c>
      <c r="I84" t="s">
        <v>11</v>
      </c>
    </row>
    <row r="85" spans="1:10" x14ac:dyDescent="0.45">
      <c r="A85" t="s">
        <v>224</v>
      </c>
      <c r="B85" t="s">
        <v>115</v>
      </c>
      <c r="C85" t="s">
        <v>170</v>
      </c>
      <c r="D85" t="s">
        <v>34</v>
      </c>
      <c r="E85" t="s">
        <v>223</v>
      </c>
      <c r="F85" s="1" t="s">
        <v>0</v>
      </c>
      <c r="G85" t="s">
        <v>1</v>
      </c>
      <c r="H85" t="s">
        <v>0</v>
      </c>
      <c r="I85" t="s">
        <v>1</v>
      </c>
      <c r="J85" t="s">
        <v>222</v>
      </c>
    </row>
    <row r="86" spans="1:10" x14ac:dyDescent="0.45">
      <c r="A86" t="s">
        <v>19</v>
      </c>
      <c r="B86" t="s">
        <v>140</v>
      </c>
      <c r="C86" t="s">
        <v>17</v>
      </c>
      <c r="D86" t="s">
        <v>16</v>
      </c>
      <c r="E86" t="s">
        <v>15</v>
      </c>
      <c r="F86" s="1" t="s">
        <v>14</v>
      </c>
      <c r="G86" t="s">
        <v>13</v>
      </c>
      <c r="H86" t="s">
        <v>12</v>
      </c>
      <c r="I86" t="s">
        <v>11</v>
      </c>
    </row>
    <row r="87" spans="1:10" x14ac:dyDescent="0.45">
      <c r="A87" t="s">
        <v>224</v>
      </c>
      <c r="B87" t="s">
        <v>229</v>
      </c>
      <c r="C87" t="s">
        <v>47</v>
      </c>
      <c r="D87" t="s">
        <v>266</v>
      </c>
      <c r="E87" t="s">
        <v>223</v>
      </c>
      <c r="F87" s="1" t="s">
        <v>0</v>
      </c>
      <c r="G87" t="s">
        <v>1</v>
      </c>
      <c r="H87" t="s">
        <v>0</v>
      </c>
      <c r="I87" t="s">
        <v>1</v>
      </c>
      <c r="J87" t="s">
        <v>222</v>
      </c>
    </row>
    <row r="88" spans="1:10" x14ac:dyDescent="0.45">
      <c r="A88" t="s">
        <v>19</v>
      </c>
      <c r="B88" t="s">
        <v>137</v>
      </c>
      <c r="C88" t="s">
        <v>17</v>
      </c>
      <c r="D88" t="s">
        <v>16</v>
      </c>
      <c r="E88" t="s">
        <v>15</v>
      </c>
      <c r="F88" s="1" t="s">
        <v>14</v>
      </c>
      <c r="G88" t="s">
        <v>13</v>
      </c>
      <c r="H88" t="s">
        <v>12</v>
      </c>
      <c r="I88" t="s">
        <v>11</v>
      </c>
    </row>
    <row r="89" spans="1:10" x14ac:dyDescent="0.45">
      <c r="A89" t="s">
        <v>226</v>
      </c>
      <c r="B89" t="s">
        <v>36</v>
      </c>
      <c r="C89" t="s">
        <v>265</v>
      </c>
      <c r="D89" t="s">
        <v>3</v>
      </c>
      <c r="E89" t="s">
        <v>58</v>
      </c>
      <c r="F89" s="1" t="s">
        <v>1</v>
      </c>
      <c r="G89" t="s">
        <v>0</v>
      </c>
      <c r="H89" t="s">
        <v>1</v>
      </c>
      <c r="I89" t="s">
        <v>0</v>
      </c>
    </row>
    <row r="90" spans="1:10" x14ac:dyDescent="0.45">
      <c r="A90" t="s">
        <v>239</v>
      </c>
      <c r="B90" t="s">
        <v>115</v>
      </c>
      <c r="C90" t="s">
        <v>265</v>
      </c>
      <c r="D90" t="s">
        <v>3</v>
      </c>
      <c r="E90" t="s">
        <v>114</v>
      </c>
      <c r="F90" s="1" t="s">
        <v>0</v>
      </c>
      <c r="G90" t="s">
        <v>1</v>
      </c>
      <c r="H90" t="s">
        <v>0</v>
      </c>
      <c r="I90" t="s">
        <v>0</v>
      </c>
    </row>
    <row r="91" spans="1:10" x14ac:dyDescent="0.45">
      <c r="A91" t="s">
        <v>224</v>
      </c>
      <c r="B91" t="s">
        <v>229</v>
      </c>
      <c r="C91" t="s">
        <v>47</v>
      </c>
      <c r="D91" t="s">
        <v>127</v>
      </c>
      <c r="E91" t="s">
        <v>223</v>
      </c>
      <c r="F91" s="1" t="s">
        <v>0</v>
      </c>
      <c r="G91" t="s">
        <v>1</v>
      </c>
      <c r="H91" t="s">
        <v>0</v>
      </c>
      <c r="I91" t="s">
        <v>1</v>
      </c>
      <c r="J91" t="s">
        <v>222</v>
      </c>
    </row>
    <row r="92" spans="1:10" x14ac:dyDescent="0.45">
      <c r="A92" t="s">
        <v>19</v>
      </c>
      <c r="B92" t="s">
        <v>135</v>
      </c>
      <c r="C92" t="s">
        <v>17</v>
      </c>
      <c r="D92" t="s">
        <v>16</v>
      </c>
      <c r="E92" t="s">
        <v>15</v>
      </c>
      <c r="F92" s="1" t="s">
        <v>14</v>
      </c>
      <c r="G92" t="s">
        <v>13</v>
      </c>
      <c r="H92" t="s">
        <v>12</v>
      </c>
      <c r="I92" t="s">
        <v>11</v>
      </c>
    </row>
    <row r="93" spans="1:10" x14ac:dyDescent="0.45">
      <c r="A93" t="s">
        <v>227</v>
      </c>
      <c r="B93" t="s">
        <v>21</v>
      </c>
      <c r="C93" t="s">
        <v>61</v>
      </c>
      <c r="D93" t="s">
        <v>34</v>
      </c>
      <c r="E93" t="s">
        <v>99</v>
      </c>
      <c r="F93" s="1" t="s">
        <v>0</v>
      </c>
      <c r="G93" t="s">
        <v>0</v>
      </c>
      <c r="H93" t="s">
        <v>0</v>
      </c>
      <c r="I93" t="s">
        <v>0</v>
      </c>
    </row>
    <row r="94" spans="1:10" x14ac:dyDescent="0.45">
      <c r="A94" t="s">
        <v>264</v>
      </c>
      <c r="B94" t="s">
        <v>21</v>
      </c>
      <c r="C94" t="s">
        <v>148</v>
      </c>
      <c r="D94" t="s">
        <v>3</v>
      </c>
      <c r="E94" t="s">
        <v>95</v>
      </c>
      <c r="F94" s="1" t="s">
        <v>0</v>
      </c>
      <c r="G94" t="s">
        <v>0</v>
      </c>
      <c r="H94" t="s">
        <v>0</v>
      </c>
      <c r="I94" t="s">
        <v>1</v>
      </c>
      <c r="J94" t="s">
        <v>263</v>
      </c>
    </row>
    <row r="95" spans="1:10" x14ac:dyDescent="0.45">
      <c r="A95" t="s">
        <v>224</v>
      </c>
      <c r="B95" t="s">
        <v>115</v>
      </c>
      <c r="C95" t="s">
        <v>47</v>
      </c>
      <c r="D95" t="s">
        <v>3</v>
      </c>
      <c r="E95" t="s">
        <v>223</v>
      </c>
      <c r="F95" s="1" t="s">
        <v>0</v>
      </c>
      <c r="G95" t="s">
        <v>1</v>
      </c>
      <c r="H95" t="s">
        <v>0</v>
      </c>
      <c r="I95" t="s">
        <v>1</v>
      </c>
      <c r="J95" t="s">
        <v>222</v>
      </c>
    </row>
    <row r="96" spans="1:10" x14ac:dyDescent="0.45">
      <c r="A96" t="s">
        <v>19</v>
      </c>
      <c r="B96" t="s">
        <v>133</v>
      </c>
      <c r="C96" t="s">
        <v>17</v>
      </c>
      <c r="D96" t="s">
        <v>16</v>
      </c>
      <c r="E96" t="s">
        <v>15</v>
      </c>
      <c r="F96" s="1" t="s">
        <v>14</v>
      </c>
      <c r="G96" t="s">
        <v>13</v>
      </c>
      <c r="H96" t="s">
        <v>12</v>
      </c>
      <c r="I96" t="s">
        <v>11</v>
      </c>
    </row>
    <row r="97" spans="1:10" x14ac:dyDescent="0.45">
      <c r="A97" t="s">
        <v>226</v>
      </c>
      <c r="B97" t="s">
        <v>36</v>
      </c>
      <c r="C97" t="s">
        <v>40</v>
      </c>
      <c r="D97" t="s">
        <v>34</v>
      </c>
      <c r="E97" t="s">
        <v>58</v>
      </c>
      <c r="F97" s="1" t="s">
        <v>1</v>
      </c>
      <c r="G97" t="s">
        <v>0</v>
      </c>
      <c r="H97" t="s">
        <v>1</v>
      </c>
      <c r="I97" t="s">
        <v>0</v>
      </c>
    </row>
    <row r="98" spans="1:10" x14ac:dyDescent="0.45">
      <c r="A98" t="s">
        <v>226</v>
      </c>
      <c r="B98" t="s">
        <v>235</v>
      </c>
      <c r="C98" t="s">
        <v>47</v>
      </c>
      <c r="D98" t="s">
        <v>8</v>
      </c>
      <c r="E98" t="s">
        <v>58</v>
      </c>
      <c r="F98" s="1" t="s">
        <v>174</v>
      </c>
      <c r="G98" t="s">
        <v>174</v>
      </c>
      <c r="H98" t="s">
        <v>174</v>
      </c>
      <c r="I98" t="s">
        <v>174</v>
      </c>
    </row>
    <row r="99" spans="1:10" x14ac:dyDescent="0.45">
      <c r="A99" t="s">
        <v>239</v>
      </c>
      <c r="B99" t="s">
        <v>115</v>
      </c>
      <c r="C99" t="s">
        <v>79</v>
      </c>
      <c r="D99" t="s">
        <v>34</v>
      </c>
      <c r="E99" t="s">
        <v>114</v>
      </c>
      <c r="F99" s="1" t="s">
        <v>0</v>
      </c>
      <c r="G99" t="s">
        <v>1</v>
      </c>
      <c r="H99" t="s">
        <v>0</v>
      </c>
      <c r="I99" t="s">
        <v>0</v>
      </c>
    </row>
    <row r="100" spans="1:10" x14ac:dyDescent="0.45">
      <c r="A100" t="s">
        <v>262</v>
      </c>
      <c r="B100" t="s">
        <v>36</v>
      </c>
      <c r="C100" t="s">
        <v>56</v>
      </c>
      <c r="D100" t="s">
        <v>56</v>
      </c>
      <c r="E100" t="s">
        <v>131</v>
      </c>
      <c r="F100" s="1" t="s">
        <v>0</v>
      </c>
      <c r="G100" t="s">
        <v>0</v>
      </c>
      <c r="H100" t="s">
        <v>0</v>
      </c>
      <c r="I100" t="s">
        <v>0</v>
      </c>
    </row>
    <row r="101" spans="1:10" x14ac:dyDescent="0.45">
      <c r="A101" t="s">
        <v>224</v>
      </c>
      <c r="B101" t="s">
        <v>115</v>
      </c>
      <c r="C101" t="s">
        <v>47</v>
      </c>
      <c r="D101" t="s">
        <v>3</v>
      </c>
      <c r="E101" t="s">
        <v>223</v>
      </c>
      <c r="F101" s="1" t="s">
        <v>0</v>
      </c>
      <c r="G101" t="s">
        <v>1</v>
      </c>
      <c r="H101" t="s">
        <v>0</v>
      </c>
      <c r="I101" t="s">
        <v>1</v>
      </c>
      <c r="J101" t="s">
        <v>222</v>
      </c>
    </row>
    <row r="102" spans="1:10" x14ac:dyDescent="0.45">
      <c r="A102" t="s">
        <v>19</v>
      </c>
      <c r="B102" t="s">
        <v>129</v>
      </c>
      <c r="C102" t="s">
        <v>17</v>
      </c>
      <c r="D102" t="s">
        <v>16</v>
      </c>
      <c r="E102" t="s">
        <v>15</v>
      </c>
      <c r="F102" s="1" t="s">
        <v>14</v>
      </c>
      <c r="G102" t="s">
        <v>13</v>
      </c>
      <c r="H102" t="s">
        <v>12</v>
      </c>
      <c r="I102" t="s">
        <v>11</v>
      </c>
    </row>
    <row r="103" spans="1:10" x14ac:dyDescent="0.45">
      <c r="A103" t="s">
        <v>232</v>
      </c>
      <c r="B103" t="s">
        <v>72</v>
      </c>
      <c r="C103" t="s">
        <v>40</v>
      </c>
      <c r="D103" t="s">
        <v>3</v>
      </c>
      <c r="E103" t="s">
        <v>138</v>
      </c>
      <c r="F103" s="1" t="s">
        <v>0</v>
      </c>
      <c r="G103" t="s">
        <v>0</v>
      </c>
      <c r="H103" t="s">
        <v>0</v>
      </c>
      <c r="I103" t="s">
        <v>0</v>
      </c>
    </row>
    <row r="104" spans="1:10" x14ac:dyDescent="0.45">
      <c r="A104" t="s">
        <v>241</v>
      </c>
      <c r="B104" t="s">
        <v>115</v>
      </c>
      <c r="C104" t="s">
        <v>67</v>
      </c>
      <c r="D104" t="s">
        <v>56</v>
      </c>
      <c r="E104" t="s">
        <v>114</v>
      </c>
      <c r="F104" s="1" t="s">
        <v>0</v>
      </c>
      <c r="G104" t="s">
        <v>1</v>
      </c>
      <c r="H104" t="s">
        <v>0</v>
      </c>
      <c r="I104" t="s">
        <v>0</v>
      </c>
    </row>
    <row r="105" spans="1:10" x14ac:dyDescent="0.45">
      <c r="A105" t="s">
        <v>226</v>
      </c>
      <c r="B105" t="s">
        <v>36</v>
      </c>
      <c r="C105" t="s">
        <v>67</v>
      </c>
      <c r="D105" t="s">
        <v>56</v>
      </c>
      <c r="E105" t="s">
        <v>58</v>
      </c>
      <c r="F105" s="1" t="s">
        <v>1</v>
      </c>
      <c r="G105" t="s">
        <v>0</v>
      </c>
      <c r="H105" t="s">
        <v>1</v>
      </c>
      <c r="I105" t="s">
        <v>0</v>
      </c>
    </row>
    <row r="106" spans="1:10" x14ac:dyDescent="0.45">
      <c r="A106" t="s">
        <v>226</v>
      </c>
      <c r="B106" t="s">
        <v>231</v>
      </c>
      <c r="C106" t="s">
        <v>34</v>
      </c>
      <c r="D106" t="s">
        <v>4</v>
      </c>
      <c r="E106" t="s">
        <v>58</v>
      </c>
      <c r="F106" s="1" t="s">
        <v>174</v>
      </c>
      <c r="G106" t="s">
        <v>174</v>
      </c>
      <c r="H106" t="s">
        <v>174</v>
      </c>
      <c r="I106" t="s">
        <v>174</v>
      </c>
    </row>
    <row r="107" spans="1:10" x14ac:dyDescent="0.45">
      <c r="A107" t="s">
        <v>224</v>
      </c>
      <c r="B107" t="s">
        <v>229</v>
      </c>
      <c r="C107" t="s">
        <v>47</v>
      </c>
      <c r="D107" t="s">
        <v>4</v>
      </c>
      <c r="E107" t="s">
        <v>223</v>
      </c>
      <c r="F107" s="1" t="s">
        <v>0</v>
      </c>
      <c r="G107" t="s">
        <v>1</v>
      </c>
      <c r="H107" t="s">
        <v>0</v>
      </c>
      <c r="I107" t="s">
        <v>1</v>
      </c>
      <c r="J107" t="s">
        <v>222</v>
      </c>
    </row>
    <row r="108" spans="1:10" x14ac:dyDescent="0.45">
      <c r="A108" t="s">
        <v>19</v>
      </c>
      <c r="B108" t="s">
        <v>128</v>
      </c>
      <c r="C108" t="s">
        <v>17</v>
      </c>
      <c r="D108" t="s">
        <v>16</v>
      </c>
      <c r="E108" t="s">
        <v>15</v>
      </c>
      <c r="F108" s="1" t="s">
        <v>14</v>
      </c>
      <c r="G108" t="s">
        <v>13</v>
      </c>
      <c r="H108" t="s">
        <v>12</v>
      </c>
      <c r="I108" t="s">
        <v>11</v>
      </c>
    </row>
    <row r="109" spans="1:10" x14ac:dyDescent="0.45">
      <c r="A109" t="s">
        <v>261</v>
      </c>
      <c r="B109" t="s">
        <v>72</v>
      </c>
      <c r="C109" t="s">
        <v>69</v>
      </c>
      <c r="D109" t="s">
        <v>3</v>
      </c>
      <c r="E109" t="s">
        <v>55</v>
      </c>
      <c r="F109" s="1" t="s">
        <v>0</v>
      </c>
      <c r="G109" t="s">
        <v>0</v>
      </c>
      <c r="H109" t="s">
        <v>0</v>
      </c>
      <c r="I109" t="s">
        <v>0</v>
      </c>
    </row>
    <row r="110" spans="1:10" x14ac:dyDescent="0.45">
      <c r="A110" t="s">
        <v>224</v>
      </c>
      <c r="B110" t="s">
        <v>115</v>
      </c>
      <c r="C110" t="s">
        <v>79</v>
      </c>
      <c r="D110" t="s">
        <v>67</v>
      </c>
      <c r="E110" t="s">
        <v>223</v>
      </c>
      <c r="F110" s="1" t="s">
        <v>0</v>
      </c>
      <c r="G110" t="s">
        <v>1</v>
      </c>
      <c r="H110" t="s">
        <v>0</v>
      </c>
      <c r="I110" t="s">
        <v>1</v>
      </c>
      <c r="J110" t="s">
        <v>222</v>
      </c>
    </row>
    <row r="111" spans="1:10" x14ac:dyDescent="0.45">
      <c r="A111" t="s">
        <v>19</v>
      </c>
      <c r="B111" t="s">
        <v>122</v>
      </c>
      <c r="C111" t="s">
        <v>17</v>
      </c>
      <c r="D111" t="s">
        <v>16</v>
      </c>
      <c r="E111" t="s">
        <v>15</v>
      </c>
      <c r="F111" s="1" t="s">
        <v>14</v>
      </c>
      <c r="G111" t="s">
        <v>13</v>
      </c>
      <c r="H111" t="s">
        <v>12</v>
      </c>
      <c r="I111" t="s">
        <v>11</v>
      </c>
    </row>
    <row r="112" spans="1:10" x14ac:dyDescent="0.45">
      <c r="A112" t="s">
        <v>224</v>
      </c>
      <c r="B112" t="s">
        <v>229</v>
      </c>
      <c r="C112" t="s">
        <v>47</v>
      </c>
      <c r="D112" t="s">
        <v>260</v>
      </c>
      <c r="E112" t="s">
        <v>223</v>
      </c>
      <c r="F112" s="1" t="s">
        <v>0</v>
      </c>
      <c r="G112" t="s">
        <v>1</v>
      </c>
      <c r="H112" t="s">
        <v>0</v>
      </c>
      <c r="I112" t="s">
        <v>1</v>
      </c>
      <c r="J112" t="s">
        <v>222</v>
      </c>
    </row>
    <row r="113" spans="1:10" x14ac:dyDescent="0.45">
      <c r="A113" t="s">
        <v>19</v>
      </c>
      <c r="B113" t="s">
        <v>121</v>
      </c>
      <c r="C113" t="s">
        <v>17</v>
      </c>
      <c r="D113" t="s">
        <v>16</v>
      </c>
      <c r="E113" t="s">
        <v>15</v>
      </c>
      <c r="F113" s="1" t="s">
        <v>14</v>
      </c>
      <c r="G113" t="s">
        <v>13</v>
      </c>
      <c r="H113" t="s">
        <v>12</v>
      </c>
      <c r="I113" t="s">
        <v>11</v>
      </c>
    </row>
    <row r="114" spans="1:10" x14ac:dyDescent="0.45">
      <c r="A114" t="s">
        <v>224</v>
      </c>
      <c r="B114" t="s">
        <v>229</v>
      </c>
      <c r="C114" t="s">
        <v>47</v>
      </c>
      <c r="D114" t="s">
        <v>112</v>
      </c>
      <c r="E114" t="s">
        <v>223</v>
      </c>
      <c r="F114" s="1" t="s">
        <v>0</v>
      </c>
      <c r="G114" t="s">
        <v>1</v>
      </c>
      <c r="H114" t="s">
        <v>0</v>
      </c>
      <c r="I114" t="s">
        <v>1</v>
      </c>
      <c r="J114" t="s">
        <v>222</v>
      </c>
    </row>
    <row r="115" spans="1:10" x14ac:dyDescent="0.45">
      <c r="A115" t="s">
        <v>19</v>
      </c>
      <c r="B115" t="s">
        <v>118</v>
      </c>
      <c r="C115" t="s">
        <v>17</v>
      </c>
      <c r="D115" t="s">
        <v>16</v>
      </c>
      <c r="E115" t="s">
        <v>15</v>
      </c>
      <c r="F115" s="1" t="s">
        <v>14</v>
      </c>
      <c r="G115" t="s">
        <v>13</v>
      </c>
      <c r="H115" t="s">
        <v>12</v>
      </c>
      <c r="I115" t="s">
        <v>11</v>
      </c>
    </row>
    <row r="116" spans="1:10" x14ac:dyDescent="0.45">
      <c r="A116" t="s">
        <v>224</v>
      </c>
      <c r="B116" t="s">
        <v>229</v>
      </c>
      <c r="C116" t="s">
        <v>47</v>
      </c>
      <c r="D116" t="s">
        <v>148</v>
      </c>
      <c r="E116" t="s">
        <v>223</v>
      </c>
      <c r="F116" s="1" t="s">
        <v>0</v>
      </c>
      <c r="G116" t="s">
        <v>1</v>
      </c>
      <c r="H116" t="s">
        <v>0</v>
      </c>
      <c r="I116" t="s">
        <v>1</v>
      </c>
      <c r="J116" t="s">
        <v>222</v>
      </c>
    </row>
    <row r="117" spans="1:10" x14ac:dyDescent="0.45">
      <c r="A117" t="s">
        <v>19</v>
      </c>
      <c r="B117" t="s">
        <v>110</v>
      </c>
      <c r="C117" t="s">
        <v>17</v>
      </c>
      <c r="D117" t="s">
        <v>16</v>
      </c>
      <c r="E117" t="s">
        <v>15</v>
      </c>
      <c r="F117" s="1" t="s">
        <v>14</v>
      </c>
      <c r="G117" t="s">
        <v>13</v>
      </c>
      <c r="H117" t="s">
        <v>12</v>
      </c>
      <c r="I117" t="s">
        <v>11</v>
      </c>
    </row>
    <row r="118" spans="1:10" x14ac:dyDescent="0.45">
      <c r="A118" t="s">
        <v>226</v>
      </c>
      <c r="B118" t="s">
        <v>36</v>
      </c>
      <c r="C118" t="s">
        <v>259</v>
      </c>
      <c r="D118" t="s">
        <v>43</v>
      </c>
      <c r="E118" t="s">
        <v>58</v>
      </c>
      <c r="F118" s="1" t="s">
        <v>1</v>
      </c>
      <c r="G118" t="s">
        <v>0</v>
      </c>
      <c r="H118" t="s">
        <v>1</v>
      </c>
      <c r="I118" t="s">
        <v>0</v>
      </c>
    </row>
    <row r="119" spans="1:10" x14ac:dyDescent="0.45">
      <c r="A119" t="s">
        <v>226</v>
      </c>
      <c r="B119" t="s">
        <v>258</v>
      </c>
      <c r="C119" t="s">
        <v>67</v>
      </c>
      <c r="D119" t="s">
        <v>67</v>
      </c>
      <c r="E119" t="s">
        <v>58</v>
      </c>
      <c r="F119" s="1" t="s">
        <v>174</v>
      </c>
      <c r="G119" t="s">
        <v>174</v>
      </c>
      <c r="H119" t="s">
        <v>174</v>
      </c>
      <c r="I119" t="s">
        <v>174</v>
      </c>
    </row>
    <row r="120" spans="1:10" x14ac:dyDescent="0.45">
      <c r="A120" t="s">
        <v>239</v>
      </c>
      <c r="B120" t="s">
        <v>115</v>
      </c>
      <c r="C120" t="s">
        <v>257</v>
      </c>
      <c r="D120" t="s">
        <v>79</v>
      </c>
      <c r="E120" t="s">
        <v>114</v>
      </c>
      <c r="F120" s="1" t="s">
        <v>0</v>
      </c>
      <c r="G120" t="s">
        <v>1</v>
      </c>
      <c r="H120" t="s">
        <v>0</v>
      </c>
      <c r="I120" t="s">
        <v>0</v>
      </c>
    </row>
    <row r="121" spans="1:10" x14ac:dyDescent="0.45">
      <c r="A121" t="s">
        <v>224</v>
      </c>
      <c r="B121" t="s">
        <v>229</v>
      </c>
      <c r="C121" t="s">
        <v>47</v>
      </c>
      <c r="D121" t="s">
        <v>160</v>
      </c>
      <c r="E121" t="s">
        <v>223</v>
      </c>
      <c r="F121" s="1" t="s">
        <v>0</v>
      </c>
      <c r="G121" t="s">
        <v>1</v>
      </c>
      <c r="H121" t="s">
        <v>0</v>
      </c>
      <c r="I121" t="s">
        <v>1</v>
      </c>
      <c r="J121" t="s">
        <v>222</v>
      </c>
    </row>
    <row r="122" spans="1:10" x14ac:dyDescent="0.45">
      <c r="A122" t="s">
        <v>19</v>
      </c>
      <c r="B122" t="s">
        <v>106</v>
      </c>
      <c r="C122" t="s">
        <v>17</v>
      </c>
      <c r="D122" t="s">
        <v>16</v>
      </c>
      <c r="E122" t="s">
        <v>15</v>
      </c>
      <c r="F122" s="1" t="s">
        <v>14</v>
      </c>
      <c r="G122" t="s">
        <v>13</v>
      </c>
      <c r="H122" t="s">
        <v>12</v>
      </c>
      <c r="I122" t="s">
        <v>11</v>
      </c>
    </row>
    <row r="123" spans="1:10" x14ac:dyDescent="0.45">
      <c r="A123" t="s">
        <v>256</v>
      </c>
      <c r="B123" t="s">
        <v>72</v>
      </c>
      <c r="C123" t="s">
        <v>71</v>
      </c>
      <c r="D123" t="s">
        <v>3</v>
      </c>
      <c r="E123" t="s">
        <v>68</v>
      </c>
      <c r="F123" s="1" t="s">
        <v>0</v>
      </c>
      <c r="G123" t="s">
        <v>0</v>
      </c>
      <c r="H123" t="s">
        <v>0</v>
      </c>
      <c r="I123" t="s">
        <v>0</v>
      </c>
    </row>
    <row r="124" spans="1:10" x14ac:dyDescent="0.45">
      <c r="A124" t="s">
        <v>255</v>
      </c>
      <c r="B124" t="s">
        <v>48</v>
      </c>
      <c r="C124" t="s">
        <v>67</v>
      </c>
      <c r="D124" t="s">
        <v>3</v>
      </c>
      <c r="E124" t="s">
        <v>68</v>
      </c>
      <c r="F124" s="1" t="s">
        <v>0</v>
      </c>
      <c r="G124" t="s">
        <v>0</v>
      </c>
      <c r="H124" t="s">
        <v>0</v>
      </c>
      <c r="I124" t="s">
        <v>0</v>
      </c>
    </row>
    <row r="125" spans="1:10" x14ac:dyDescent="0.45">
      <c r="A125" t="s">
        <v>19</v>
      </c>
      <c r="B125" t="s">
        <v>98</v>
      </c>
      <c r="C125" t="s">
        <v>17</v>
      </c>
      <c r="D125" t="s">
        <v>16</v>
      </c>
      <c r="E125" t="s">
        <v>15</v>
      </c>
      <c r="F125" s="1" t="s">
        <v>14</v>
      </c>
      <c r="G125" t="s">
        <v>13</v>
      </c>
      <c r="H125" t="s">
        <v>12</v>
      </c>
      <c r="I125" t="s">
        <v>11</v>
      </c>
    </row>
    <row r="126" spans="1:10" x14ac:dyDescent="0.45">
      <c r="A126" t="s">
        <v>254</v>
      </c>
      <c r="B126" t="s">
        <v>72</v>
      </c>
      <c r="C126" t="s">
        <v>92</v>
      </c>
      <c r="D126" t="s">
        <v>34</v>
      </c>
      <c r="E126" t="s">
        <v>178</v>
      </c>
      <c r="F126" s="1" t="s">
        <v>1</v>
      </c>
      <c r="G126" t="s">
        <v>0</v>
      </c>
      <c r="H126" t="s">
        <v>1</v>
      </c>
      <c r="I126" t="s">
        <v>0</v>
      </c>
    </row>
    <row r="127" spans="1:10" x14ac:dyDescent="0.45">
      <c r="A127" t="s">
        <v>253</v>
      </c>
      <c r="B127" t="s">
        <v>72</v>
      </c>
      <c r="C127" t="s">
        <v>40</v>
      </c>
      <c r="D127" t="s">
        <v>3</v>
      </c>
      <c r="E127" t="s">
        <v>111</v>
      </c>
      <c r="F127" s="1" t="s">
        <v>1</v>
      </c>
      <c r="G127" t="s">
        <v>0</v>
      </c>
      <c r="H127" t="s">
        <v>1</v>
      </c>
      <c r="I127" t="s">
        <v>0</v>
      </c>
    </row>
    <row r="128" spans="1:10" x14ac:dyDescent="0.45">
      <c r="A128" t="s">
        <v>252</v>
      </c>
      <c r="B128" t="s">
        <v>72</v>
      </c>
      <c r="C128" t="s">
        <v>56</v>
      </c>
      <c r="D128" t="s">
        <v>56</v>
      </c>
      <c r="E128" t="s">
        <v>185</v>
      </c>
      <c r="F128" s="1" t="s">
        <v>1</v>
      </c>
      <c r="G128" t="s">
        <v>0</v>
      </c>
      <c r="H128" t="s">
        <v>1</v>
      </c>
      <c r="I128" t="s">
        <v>0</v>
      </c>
    </row>
    <row r="129" spans="1:10" x14ac:dyDescent="0.45">
      <c r="A129" t="s">
        <v>251</v>
      </c>
      <c r="B129" t="s">
        <v>21</v>
      </c>
      <c r="C129" t="s">
        <v>148</v>
      </c>
      <c r="D129" t="s">
        <v>3</v>
      </c>
      <c r="E129" t="s">
        <v>203</v>
      </c>
      <c r="F129" s="1" t="s">
        <v>0</v>
      </c>
      <c r="G129" t="s">
        <v>0</v>
      </c>
      <c r="H129" t="s">
        <v>0</v>
      </c>
      <c r="I129" t="s">
        <v>0</v>
      </c>
    </row>
    <row r="130" spans="1:10" x14ac:dyDescent="0.45">
      <c r="A130" t="s">
        <v>224</v>
      </c>
      <c r="B130" t="s">
        <v>115</v>
      </c>
      <c r="C130" t="s">
        <v>56</v>
      </c>
      <c r="D130" t="s">
        <v>4</v>
      </c>
      <c r="E130" t="s">
        <v>223</v>
      </c>
      <c r="F130" s="1" t="s">
        <v>0</v>
      </c>
      <c r="G130" t="s">
        <v>1</v>
      </c>
      <c r="H130" t="s">
        <v>0</v>
      </c>
      <c r="I130" t="s">
        <v>1</v>
      </c>
      <c r="J130" t="s">
        <v>222</v>
      </c>
    </row>
    <row r="131" spans="1:10" x14ac:dyDescent="0.45">
      <c r="A131" t="s">
        <v>19</v>
      </c>
      <c r="B131" t="s">
        <v>94</v>
      </c>
      <c r="C131" t="s">
        <v>17</v>
      </c>
      <c r="D131" t="s">
        <v>16</v>
      </c>
      <c r="E131" t="s">
        <v>15</v>
      </c>
      <c r="F131" s="1" t="s">
        <v>14</v>
      </c>
      <c r="G131" t="s">
        <v>13</v>
      </c>
      <c r="H131" t="s">
        <v>12</v>
      </c>
      <c r="I131" t="s">
        <v>11</v>
      </c>
    </row>
    <row r="132" spans="1:10" x14ac:dyDescent="0.45">
      <c r="A132" t="s">
        <v>226</v>
      </c>
      <c r="B132" t="s">
        <v>36</v>
      </c>
      <c r="C132" t="s">
        <v>27</v>
      </c>
      <c r="D132" t="s">
        <v>3</v>
      </c>
      <c r="E132" t="s">
        <v>58</v>
      </c>
      <c r="F132" s="1" t="s">
        <v>1</v>
      </c>
      <c r="G132" t="s">
        <v>0</v>
      </c>
      <c r="H132" t="s">
        <v>1</v>
      </c>
      <c r="I132" t="s">
        <v>0</v>
      </c>
    </row>
    <row r="133" spans="1:10" x14ac:dyDescent="0.45">
      <c r="A133" t="s">
        <v>226</v>
      </c>
      <c r="B133" t="s">
        <v>235</v>
      </c>
      <c r="C133" t="s">
        <v>47</v>
      </c>
      <c r="D133" t="s">
        <v>67</v>
      </c>
      <c r="E133" t="s">
        <v>58</v>
      </c>
      <c r="F133" s="1" t="s">
        <v>174</v>
      </c>
      <c r="G133" t="s">
        <v>174</v>
      </c>
      <c r="H133" t="s">
        <v>174</v>
      </c>
      <c r="I133" t="s">
        <v>174</v>
      </c>
    </row>
    <row r="134" spans="1:10" x14ac:dyDescent="0.45">
      <c r="A134" t="s">
        <v>239</v>
      </c>
      <c r="B134" t="s">
        <v>115</v>
      </c>
      <c r="C134" t="s">
        <v>34</v>
      </c>
      <c r="D134" t="s">
        <v>3</v>
      </c>
      <c r="E134" t="s">
        <v>114</v>
      </c>
      <c r="F134" s="1" t="s">
        <v>0</v>
      </c>
      <c r="G134" t="s">
        <v>1</v>
      </c>
      <c r="H134" t="s">
        <v>0</v>
      </c>
      <c r="I134" t="s">
        <v>0</v>
      </c>
    </row>
    <row r="135" spans="1:10" x14ac:dyDescent="0.45">
      <c r="A135" t="s">
        <v>250</v>
      </c>
      <c r="B135" t="s">
        <v>36</v>
      </c>
      <c r="C135" t="s">
        <v>43</v>
      </c>
      <c r="D135" t="s">
        <v>3</v>
      </c>
      <c r="E135" t="s">
        <v>39</v>
      </c>
      <c r="F135" s="1" t="s">
        <v>0</v>
      </c>
      <c r="G135" t="s">
        <v>0</v>
      </c>
      <c r="H135" t="s">
        <v>0</v>
      </c>
      <c r="I135" t="s">
        <v>0</v>
      </c>
    </row>
    <row r="136" spans="1:10" x14ac:dyDescent="0.45">
      <c r="A136" t="s">
        <v>249</v>
      </c>
      <c r="B136" t="s">
        <v>21</v>
      </c>
      <c r="C136" t="s">
        <v>27</v>
      </c>
      <c r="D136" t="s">
        <v>3</v>
      </c>
      <c r="E136" t="s">
        <v>39</v>
      </c>
      <c r="F136" s="1" t="s">
        <v>0</v>
      </c>
      <c r="G136" t="s">
        <v>0</v>
      </c>
      <c r="H136" t="s">
        <v>0</v>
      </c>
      <c r="I136" t="s">
        <v>0</v>
      </c>
    </row>
    <row r="137" spans="1:10" x14ac:dyDescent="0.45">
      <c r="A137" t="s">
        <v>224</v>
      </c>
      <c r="B137" t="s">
        <v>229</v>
      </c>
      <c r="C137" t="s">
        <v>47</v>
      </c>
      <c r="D137" t="s">
        <v>108</v>
      </c>
      <c r="E137" t="s">
        <v>223</v>
      </c>
      <c r="F137" s="1" t="s">
        <v>0</v>
      </c>
      <c r="G137" t="s">
        <v>1</v>
      </c>
      <c r="H137" t="s">
        <v>0</v>
      </c>
      <c r="I137" t="s">
        <v>1</v>
      </c>
      <c r="J137" t="s">
        <v>222</v>
      </c>
    </row>
    <row r="138" spans="1:10" x14ac:dyDescent="0.45">
      <c r="A138" t="s">
        <v>19</v>
      </c>
      <c r="B138" t="s">
        <v>87</v>
      </c>
      <c r="C138" t="s">
        <v>17</v>
      </c>
      <c r="D138" t="s">
        <v>16</v>
      </c>
      <c r="E138" t="s">
        <v>15</v>
      </c>
      <c r="F138" s="1" t="s">
        <v>14</v>
      </c>
      <c r="G138" t="s">
        <v>13</v>
      </c>
      <c r="H138" t="s">
        <v>12</v>
      </c>
      <c r="I138" t="s">
        <v>11</v>
      </c>
    </row>
    <row r="139" spans="1:10" x14ac:dyDescent="0.45">
      <c r="A139" t="s">
        <v>248</v>
      </c>
      <c r="B139" t="s">
        <v>48</v>
      </c>
      <c r="C139" t="s">
        <v>100</v>
      </c>
      <c r="D139" t="s">
        <v>3</v>
      </c>
      <c r="E139" t="s">
        <v>185</v>
      </c>
      <c r="F139" s="1" t="s">
        <v>1</v>
      </c>
      <c r="G139" t="s">
        <v>0</v>
      </c>
      <c r="H139" t="s">
        <v>1</v>
      </c>
      <c r="I139" t="s">
        <v>0</v>
      </c>
    </row>
    <row r="140" spans="1:10" x14ac:dyDescent="0.45">
      <c r="A140" t="s">
        <v>224</v>
      </c>
      <c r="B140" t="s">
        <v>229</v>
      </c>
      <c r="C140" t="s">
        <v>47</v>
      </c>
      <c r="D140" t="s">
        <v>56</v>
      </c>
      <c r="E140" t="s">
        <v>223</v>
      </c>
      <c r="F140" s="1" t="s">
        <v>0</v>
      </c>
      <c r="G140" t="s">
        <v>1</v>
      </c>
      <c r="H140" t="s">
        <v>0</v>
      </c>
      <c r="I140" t="s">
        <v>1</v>
      </c>
      <c r="J140" t="s">
        <v>222</v>
      </c>
    </row>
    <row r="141" spans="1:10" x14ac:dyDescent="0.45">
      <c r="A141" t="s">
        <v>19</v>
      </c>
      <c r="B141" t="s">
        <v>86</v>
      </c>
      <c r="C141" t="s">
        <v>17</v>
      </c>
      <c r="D141" t="s">
        <v>16</v>
      </c>
      <c r="E141" t="s">
        <v>15</v>
      </c>
      <c r="F141" s="1" t="s">
        <v>14</v>
      </c>
      <c r="G141" t="s">
        <v>13</v>
      </c>
      <c r="H141" t="s">
        <v>12</v>
      </c>
      <c r="I141" t="s">
        <v>11</v>
      </c>
    </row>
    <row r="142" spans="1:10" x14ac:dyDescent="0.45">
      <c r="A142" t="s">
        <v>226</v>
      </c>
      <c r="B142" t="s">
        <v>36</v>
      </c>
      <c r="C142" t="s">
        <v>4</v>
      </c>
      <c r="D142" t="s">
        <v>3</v>
      </c>
      <c r="E142" t="s">
        <v>58</v>
      </c>
      <c r="F142" s="1" t="s">
        <v>1</v>
      </c>
      <c r="G142" t="s">
        <v>0</v>
      </c>
      <c r="H142" t="s">
        <v>1</v>
      </c>
      <c r="I142" t="s">
        <v>0</v>
      </c>
    </row>
    <row r="143" spans="1:10" x14ac:dyDescent="0.45">
      <c r="A143" t="s">
        <v>239</v>
      </c>
      <c r="B143" t="s">
        <v>115</v>
      </c>
      <c r="C143" t="s">
        <v>8</v>
      </c>
      <c r="D143" t="s">
        <v>3</v>
      </c>
      <c r="E143" t="s">
        <v>114</v>
      </c>
      <c r="F143" s="1" t="s">
        <v>0</v>
      </c>
      <c r="G143" t="s">
        <v>1</v>
      </c>
      <c r="H143" t="s">
        <v>0</v>
      </c>
      <c r="I143" t="s">
        <v>0</v>
      </c>
    </row>
    <row r="144" spans="1:10" x14ac:dyDescent="0.45">
      <c r="A144" t="s">
        <v>224</v>
      </c>
      <c r="B144" t="s">
        <v>229</v>
      </c>
      <c r="C144" t="s">
        <v>47</v>
      </c>
      <c r="D144" t="s">
        <v>43</v>
      </c>
      <c r="E144" t="s">
        <v>223</v>
      </c>
      <c r="F144" s="1" t="s">
        <v>0</v>
      </c>
      <c r="G144" t="s">
        <v>1</v>
      </c>
      <c r="H144" t="s">
        <v>0</v>
      </c>
      <c r="I144" t="s">
        <v>1</v>
      </c>
      <c r="J144" t="s">
        <v>222</v>
      </c>
    </row>
    <row r="145" spans="1:10" x14ac:dyDescent="0.45">
      <c r="A145" t="s">
        <v>19</v>
      </c>
      <c r="B145" t="s">
        <v>84</v>
      </c>
      <c r="C145" t="s">
        <v>17</v>
      </c>
      <c r="D145" t="s">
        <v>16</v>
      </c>
      <c r="E145" t="s">
        <v>15</v>
      </c>
      <c r="F145" s="1" t="s">
        <v>14</v>
      </c>
      <c r="G145" t="s">
        <v>13</v>
      </c>
      <c r="H145" t="s">
        <v>12</v>
      </c>
      <c r="I145" t="s">
        <v>11</v>
      </c>
    </row>
    <row r="146" spans="1:10" x14ac:dyDescent="0.45">
      <c r="A146" t="s">
        <v>247</v>
      </c>
      <c r="B146" t="s">
        <v>21</v>
      </c>
      <c r="C146" t="s">
        <v>61</v>
      </c>
      <c r="D146" t="s">
        <v>34</v>
      </c>
      <c r="E146" t="s">
        <v>180</v>
      </c>
      <c r="F146" s="1" t="s">
        <v>0</v>
      </c>
      <c r="G146" t="s">
        <v>0</v>
      </c>
      <c r="H146" t="s">
        <v>0</v>
      </c>
      <c r="I146" t="s">
        <v>0</v>
      </c>
    </row>
    <row r="147" spans="1:10" x14ac:dyDescent="0.45">
      <c r="A147" t="s">
        <v>226</v>
      </c>
      <c r="B147" t="s">
        <v>36</v>
      </c>
      <c r="C147" t="s">
        <v>56</v>
      </c>
      <c r="D147" t="s">
        <v>34</v>
      </c>
      <c r="E147" t="s">
        <v>58</v>
      </c>
      <c r="F147" s="1" t="s">
        <v>1</v>
      </c>
      <c r="G147" t="s">
        <v>0</v>
      </c>
      <c r="H147" t="s">
        <v>1</v>
      </c>
      <c r="I147" t="s">
        <v>0</v>
      </c>
    </row>
    <row r="148" spans="1:10" x14ac:dyDescent="0.45">
      <c r="A148" t="s">
        <v>246</v>
      </c>
      <c r="B148" t="s">
        <v>21</v>
      </c>
      <c r="C148" t="s">
        <v>8</v>
      </c>
      <c r="D148" t="s">
        <v>34</v>
      </c>
      <c r="E148" t="s">
        <v>99</v>
      </c>
      <c r="F148" s="1" t="s">
        <v>0</v>
      </c>
      <c r="G148" t="s">
        <v>0</v>
      </c>
      <c r="H148" t="s">
        <v>0</v>
      </c>
      <c r="I148" t="s">
        <v>0</v>
      </c>
    </row>
    <row r="149" spans="1:10" x14ac:dyDescent="0.45">
      <c r="A149" t="s">
        <v>19</v>
      </c>
      <c r="B149" t="s">
        <v>76</v>
      </c>
      <c r="C149" t="s">
        <v>17</v>
      </c>
      <c r="D149" t="s">
        <v>16</v>
      </c>
      <c r="E149" t="s">
        <v>15</v>
      </c>
      <c r="F149" s="1" t="s">
        <v>14</v>
      </c>
      <c r="G149" t="s">
        <v>13</v>
      </c>
      <c r="H149" t="s">
        <v>12</v>
      </c>
      <c r="I149" t="s">
        <v>11</v>
      </c>
    </row>
    <row r="150" spans="1:10" x14ac:dyDescent="0.45">
      <c r="A150" t="s">
        <v>245</v>
      </c>
      <c r="B150" t="s">
        <v>36</v>
      </c>
      <c r="C150" t="s">
        <v>124</v>
      </c>
      <c r="D150" t="s">
        <v>79</v>
      </c>
      <c r="E150" t="s">
        <v>103</v>
      </c>
      <c r="F150" s="1" t="s">
        <v>0</v>
      </c>
      <c r="G150" t="s">
        <v>0</v>
      </c>
      <c r="H150" t="s">
        <v>0</v>
      </c>
      <c r="I150" t="s">
        <v>0</v>
      </c>
    </row>
    <row r="151" spans="1:10" x14ac:dyDescent="0.45">
      <c r="A151" t="s">
        <v>239</v>
      </c>
      <c r="B151" t="s">
        <v>115</v>
      </c>
      <c r="C151" t="s">
        <v>56</v>
      </c>
      <c r="D151" t="s">
        <v>4</v>
      </c>
      <c r="E151" t="s">
        <v>114</v>
      </c>
      <c r="F151" s="1" t="s">
        <v>0</v>
      </c>
      <c r="G151" t="s">
        <v>1</v>
      </c>
      <c r="H151" t="s">
        <v>0</v>
      </c>
      <c r="I151" t="s">
        <v>0</v>
      </c>
    </row>
    <row r="152" spans="1:10" x14ac:dyDescent="0.45">
      <c r="A152" t="s">
        <v>244</v>
      </c>
      <c r="B152" t="s">
        <v>115</v>
      </c>
      <c r="C152" t="s">
        <v>79</v>
      </c>
      <c r="D152" t="s">
        <v>56</v>
      </c>
      <c r="E152" t="s">
        <v>26</v>
      </c>
      <c r="F152" s="1" t="s">
        <v>0</v>
      </c>
      <c r="G152" t="s">
        <v>0</v>
      </c>
      <c r="H152" t="s">
        <v>0</v>
      </c>
      <c r="I152" t="s">
        <v>0</v>
      </c>
    </row>
    <row r="153" spans="1:10" x14ac:dyDescent="0.45">
      <c r="A153" t="s">
        <v>224</v>
      </c>
      <c r="B153" t="s">
        <v>229</v>
      </c>
      <c r="C153" t="s">
        <v>47</v>
      </c>
      <c r="D153" t="s">
        <v>112</v>
      </c>
      <c r="E153" t="s">
        <v>223</v>
      </c>
      <c r="F153" s="1" t="s">
        <v>0</v>
      </c>
      <c r="G153" t="s">
        <v>1</v>
      </c>
      <c r="H153" t="s">
        <v>0</v>
      </c>
      <c r="I153" t="s">
        <v>1</v>
      </c>
      <c r="J153" t="s">
        <v>222</v>
      </c>
    </row>
    <row r="154" spans="1:10" x14ac:dyDescent="0.45">
      <c r="A154" t="s">
        <v>19</v>
      </c>
      <c r="B154" t="s">
        <v>64</v>
      </c>
      <c r="C154" t="s">
        <v>17</v>
      </c>
      <c r="D154" t="s">
        <v>16</v>
      </c>
      <c r="E154" t="s">
        <v>15</v>
      </c>
      <c r="F154" s="1" t="s">
        <v>14</v>
      </c>
      <c r="G154" t="s">
        <v>13</v>
      </c>
      <c r="H154" t="s">
        <v>12</v>
      </c>
      <c r="I154" t="s">
        <v>11</v>
      </c>
    </row>
    <row r="155" spans="1:10" x14ac:dyDescent="0.45">
      <c r="A155" t="s">
        <v>243</v>
      </c>
      <c r="B155" t="s">
        <v>31</v>
      </c>
      <c r="C155" t="s">
        <v>47</v>
      </c>
      <c r="D155" t="s">
        <v>3</v>
      </c>
      <c r="E155" t="s">
        <v>155</v>
      </c>
      <c r="F155" s="1" t="s">
        <v>0</v>
      </c>
      <c r="G155" t="s">
        <v>0</v>
      </c>
      <c r="H155" t="s">
        <v>0</v>
      </c>
      <c r="I155" t="s">
        <v>0</v>
      </c>
    </row>
    <row r="156" spans="1:10" x14ac:dyDescent="0.45">
      <c r="A156" t="s">
        <v>232</v>
      </c>
      <c r="B156" t="s">
        <v>242</v>
      </c>
      <c r="C156" t="s">
        <v>34</v>
      </c>
      <c r="D156" t="s">
        <v>59</v>
      </c>
      <c r="E156" t="s">
        <v>138</v>
      </c>
      <c r="F156" s="1" t="s">
        <v>174</v>
      </c>
      <c r="G156" t="s">
        <v>174</v>
      </c>
      <c r="H156" t="s">
        <v>174</v>
      </c>
      <c r="I156" t="s">
        <v>174</v>
      </c>
    </row>
    <row r="157" spans="1:10" x14ac:dyDescent="0.45">
      <c r="A157" t="s">
        <v>241</v>
      </c>
      <c r="B157" t="s">
        <v>115</v>
      </c>
      <c r="C157" t="s">
        <v>100</v>
      </c>
      <c r="D157" t="s">
        <v>67</v>
      </c>
      <c r="E157" t="s">
        <v>114</v>
      </c>
      <c r="F157" s="1" t="s">
        <v>0</v>
      </c>
      <c r="G157" t="s">
        <v>1</v>
      </c>
      <c r="H157" t="s">
        <v>0</v>
      </c>
      <c r="I157" t="s">
        <v>0</v>
      </c>
    </row>
    <row r="158" spans="1:10" x14ac:dyDescent="0.45">
      <c r="A158" t="s">
        <v>226</v>
      </c>
      <c r="B158" t="s">
        <v>36</v>
      </c>
      <c r="C158" t="s">
        <v>100</v>
      </c>
      <c r="D158" t="s">
        <v>67</v>
      </c>
      <c r="E158" t="s">
        <v>58</v>
      </c>
      <c r="F158" s="1" t="s">
        <v>1</v>
      </c>
      <c r="G158" t="s">
        <v>0</v>
      </c>
      <c r="H158" t="s">
        <v>1</v>
      </c>
      <c r="I158" t="s">
        <v>0</v>
      </c>
    </row>
    <row r="159" spans="1:10" x14ac:dyDescent="0.45">
      <c r="A159" t="s">
        <v>226</v>
      </c>
      <c r="B159" t="s">
        <v>231</v>
      </c>
      <c r="C159" t="s">
        <v>34</v>
      </c>
      <c r="D159" t="s">
        <v>100</v>
      </c>
      <c r="E159" t="s">
        <v>58</v>
      </c>
      <c r="F159" s="1" t="s">
        <v>174</v>
      </c>
      <c r="G159" t="s">
        <v>174</v>
      </c>
      <c r="H159" t="s">
        <v>174</v>
      </c>
      <c r="I159" t="s">
        <v>174</v>
      </c>
    </row>
    <row r="160" spans="1:10" x14ac:dyDescent="0.45">
      <c r="A160" t="s">
        <v>224</v>
      </c>
      <c r="B160" t="s">
        <v>229</v>
      </c>
      <c r="C160" t="s">
        <v>47</v>
      </c>
      <c r="D160" t="s">
        <v>119</v>
      </c>
      <c r="E160" t="s">
        <v>223</v>
      </c>
      <c r="F160" s="1" t="s">
        <v>0</v>
      </c>
      <c r="G160" t="s">
        <v>1</v>
      </c>
      <c r="H160" t="s">
        <v>0</v>
      </c>
      <c r="I160" t="s">
        <v>1</v>
      </c>
      <c r="J160" t="s">
        <v>222</v>
      </c>
    </row>
    <row r="161" spans="1:10" x14ac:dyDescent="0.45">
      <c r="A161" t="s">
        <v>19</v>
      </c>
      <c r="B161" t="s">
        <v>63</v>
      </c>
      <c r="C161" t="s">
        <v>17</v>
      </c>
      <c r="D161" t="s">
        <v>16</v>
      </c>
      <c r="E161" t="s">
        <v>15</v>
      </c>
      <c r="F161" s="1" t="s">
        <v>14</v>
      </c>
      <c r="G161" t="s">
        <v>13</v>
      </c>
      <c r="H161" t="s">
        <v>12</v>
      </c>
      <c r="I161" t="s">
        <v>11</v>
      </c>
    </row>
    <row r="162" spans="1:10" x14ac:dyDescent="0.45">
      <c r="A162" t="s">
        <v>240</v>
      </c>
      <c r="B162" t="s">
        <v>72</v>
      </c>
      <c r="C162" t="s">
        <v>69</v>
      </c>
      <c r="D162" t="s">
        <v>34</v>
      </c>
      <c r="E162" t="s">
        <v>185</v>
      </c>
      <c r="F162" s="1" t="s">
        <v>1</v>
      </c>
      <c r="G162" t="s">
        <v>0</v>
      </c>
      <c r="H162" t="s">
        <v>1</v>
      </c>
      <c r="I162" t="s">
        <v>0</v>
      </c>
    </row>
    <row r="163" spans="1:10" x14ac:dyDescent="0.45">
      <c r="A163" t="s">
        <v>224</v>
      </c>
      <c r="B163" t="s">
        <v>229</v>
      </c>
      <c r="C163" t="s">
        <v>47</v>
      </c>
      <c r="D163" t="s">
        <v>160</v>
      </c>
      <c r="E163" t="s">
        <v>223</v>
      </c>
      <c r="F163" s="1" t="s">
        <v>0</v>
      </c>
      <c r="G163" t="s">
        <v>1</v>
      </c>
      <c r="H163" t="s">
        <v>0</v>
      </c>
      <c r="I163" t="s">
        <v>1</v>
      </c>
      <c r="J163" t="s">
        <v>222</v>
      </c>
    </row>
    <row r="164" spans="1:10" x14ac:dyDescent="0.45">
      <c r="A164" t="s">
        <v>19</v>
      </c>
      <c r="B164" t="s">
        <v>52</v>
      </c>
      <c r="C164" t="s">
        <v>17</v>
      </c>
      <c r="D164" t="s">
        <v>16</v>
      </c>
      <c r="E164" t="s">
        <v>15</v>
      </c>
      <c r="F164" s="1" t="s">
        <v>14</v>
      </c>
      <c r="G164" t="s">
        <v>13</v>
      </c>
      <c r="H164" t="s">
        <v>12</v>
      </c>
      <c r="I164" t="s">
        <v>11</v>
      </c>
    </row>
    <row r="165" spans="1:10" x14ac:dyDescent="0.45">
      <c r="A165" t="s">
        <v>224</v>
      </c>
      <c r="B165" t="s">
        <v>115</v>
      </c>
      <c r="C165" t="s">
        <v>3</v>
      </c>
      <c r="D165" t="s">
        <v>67</v>
      </c>
      <c r="E165" t="s">
        <v>223</v>
      </c>
      <c r="F165" s="1" t="s">
        <v>0</v>
      </c>
      <c r="G165" t="s">
        <v>1</v>
      </c>
      <c r="H165" t="s">
        <v>0</v>
      </c>
      <c r="I165" t="s">
        <v>1</v>
      </c>
      <c r="J165" t="s">
        <v>222</v>
      </c>
    </row>
    <row r="166" spans="1:10" x14ac:dyDescent="0.45">
      <c r="A166" t="s">
        <v>19</v>
      </c>
      <c r="B166" t="s">
        <v>38</v>
      </c>
      <c r="C166" t="s">
        <v>17</v>
      </c>
      <c r="D166" t="s">
        <v>16</v>
      </c>
      <c r="E166" t="s">
        <v>15</v>
      </c>
      <c r="F166" s="1" t="s">
        <v>14</v>
      </c>
      <c r="G166" t="s">
        <v>13</v>
      </c>
      <c r="H166" t="s">
        <v>12</v>
      </c>
      <c r="I166" t="s">
        <v>11</v>
      </c>
    </row>
    <row r="167" spans="1:10" x14ac:dyDescent="0.45">
      <c r="A167" t="s">
        <v>226</v>
      </c>
      <c r="B167" t="s">
        <v>36</v>
      </c>
      <c r="C167" t="s">
        <v>61</v>
      </c>
      <c r="D167" t="s">
        <v>56</v>
      </c>
      <c r="E167" t="s">
        <v>58</v>
      </c>
      <c r="F167" s="1" t="s">
        <v>1</v>
      </c>
      <c r="G167" t="s">
        <v>0</v>
      </c>
      <c r="H167" t="s">
        <v>1</v>
      </c>
      <c r="I167" t="s">
        <v>0</v>
      </c>
    </row>
    <row r="168" spans="1:10" x14ac:dyDescent="0.45">
      <c r="A168" t="s">
        <v>239</v>
      </c>
      <c r="B168" t="s">
        <v>115</v>
      </c>
      <c r="C168" t="s">
        <v>61</v>
      </c>
      <c r="D168" t="s">
        <v>3</v>
      </c>
      <c r="E168" t="s">
        <v>114</v>
      </c>
      <c r="F168" s="1" t="s">
        <v>0</v>
      </c>
      <c r="G168" t="s">
        <v>1</v>
      </c>
      <c r="H168" t="s">
        <v>0</v>
      </c>
      <c r="I168" t="s">
        <v>0</v>
      </c>
    </row>
    <row r="169" spans="1:10" x14ac:dyDescent="0.45">
      <c r="A169" t="s">
        <v>238</v>
      </c>
      <c r="B169" t="s">
        <v>115</v>
      </c>
      <c r="C169" t="s">
        <v>112</v>
      </c>
      <c r="D169" t="s">
        <v>3</v>
      </c>
      <c r="E169" t="s">
        <v>114</v>
      </c>
      <c r="F169" s="1" t="s">
        <v>0</v>
      </c>
      <c r="G169" t="s">
        <v>1</v>
      </c>
      <c r="H169" t="s">
        <v>0</v>
      </c>
      <c r="I169" t="s">
        <v>0</v>
      </c>
    </row>
    <row r="170" spans="1:10" x14ac:dyDescent="0.45">
      <c r="A170" t="s">
        <v>237</v>
      </c>
      <c r="B170" t="s">
        <v>48</v>
      </c>
      <c r="C170" t="s">
        <v>112</v>
      </c>
      <c r="D170" t="s">
        <v>3</v>
      </c>
      <c r="E170" t="s">
        <v>77</v>
      </c>
      <c r="F170" s="1" t="s">
        <v>0</v>
      </c>
      <c r="G170" t="s">
        <v>0</v>
      </c>
      <c r="H170" t="s">
        <v>0</v>
      </c>
      <c r="I170" t="s">
        <v>0</v>
      </c>
    </row>
    <row r="171" spans="1:10" x14ac:dyDescent="0.45">
      <c r="A171" t="s">
        <v>224</v>
      </c>
      <c r="B171" t="s">
        <v>229</v>
      </c>
      <c r="C171" t="s">
        <v>47</v>
      </c>
      <c r="D171" t="s">
        <v>170</v>
      </c>
      <c r="E171" t="s">
        <v>223</v>
      </c>
      <c r="F171" s="1" t="s">
        <v>0</v>
      </c>
      <c r="G171" t="s">
        <v>1</v>
      </c>
      <c r="H171" t="s">
        <v>0</v>
      </c>
      <c r="I171" t="s">
        <v>1</v>
      </c>
      <c r="J171" t="s">
        <v>222</v>
      </c>
    </row>
    <row r="172" spans="1:10" x14ac:dyDescent="0.45">
      <c r="A172" t="s">
        <v>19</v>
      </c>
      <c r="B172" t="s">
        <v>24</v>
      </c>
      <c r="C172" t="s">
        <v>17</v>
      </c>
      <c r="D172" t="s">
        <v>16</v>
      </c>
      <c r="E172" t="s">
        <v>15</v>
      </c>
      <c r="F172" s="1" t="s">
        <v>14</v>
      </c>
      <c r="G172" t="s">
        <v>13</v>
      </c>
      <c r="H172" t="s">
        <v>12</v>
      </c>
      <c r="I172" t="s">
        <v>11</v>
      </c>
    </row>
    <row r="173" spans="1:10" x14ac:dyDescent="0.45">
      <c r="A173" t="s">
        <v>236</v>
      </c>
      <c r="B173" t="s">
        <v>21</v>
      </c>
      <c r="C173" t="s">
        <v>8</v>
      </c>
      <c r="D173" t="s">
        <v>3</v>
      </c>
      <c r="E173" t="s">
        <v>131</v>
      </c>
      <c r="F173" s="1" t="s">
        <v>0</v>
      </c>
      <c r="G173" t="s">
        <v>0</v>
      </c>
      <c r="H173" t="s">
        <v>0</v>
      </c>
      <c r="I173" t="s">
        <v>0</v>
      </c>
    </row>
    <row r="174" spans="1:10" x14ac:dyDescent="0.45">
      <c r="A174" t="s">
        <v>226</v>
      </c>
      <c r="B174" t="s">
        <v>235</v>
      </c>
      <c r="C174" t="s">
        <v>47</v>
      </c>
      <c r="D174" t="s">
        <v>8</v>
      </c>
      <c r="E174" t="s">
        <v>58</v>
      </c>
      <c r="F174" s="1" t="s">
        <v>174</v>
      </c>
      <c r="G174" t="s">
        <v>174</v>
      </c>
      <c r="H174" t="s">
        <v>174</v>
      </c>
      <c r="I174" t="s">
        <v>174</v>
      </c>
    </row>
    <row r="175" spans="1:10" x14ac:dyDescent="0.45">
      <c r="A175" t="s">
        <v>224</v>
      </c>
      <c r="B175" t="s">
        <v>229</v>
      </c>
      <c r="C175" t="s">
        <v>47</v>
      </c>
      <c r="D175" t="s">
        <v>234</v>
      </c>
      <c r="E175" t="s">
        <v>223</v>
      </c>
      <c r="F175" s="1" t="s">
        <v>0</v>
      </c>
      <c r="G175" t="s">
        <v>1</v>
      </c>
      <c r="H175" t="s">
        <v>0</v>
      </c>
      <c r="I175" t="s">
        <v>1</v>
      </c>
      <c r="J175" t="s">
        <v>222</v>
      </c>
    </row>
    <row r="176" spans="1:10" x14ac:dyDescent="0.45">
      <c r="A176" t="s">
        <v>233</v>
      </c>
      <c r="B176" t="s">
        <v>21</v>
      </c>
      <c r="C176" t="s">
        <v>56</v>
      </c>
      <c r="D176" t="s">
        <v>34</v>
      </c>
      <c r="E176" t="s">
        <v>99</v>
      </c>
      <c r="F176" s="1" t="s">
        <v>0</v>
      </c>
      <c r="G176" t="s">
        <v>0</v>
      </c>
      <c r="H176" t="s">
        <v>0</v>
      </c>
      <c r="I176" t="s">
        <v>0</v>
      </c>
    </row>
    <row r="177" spans="1:10" x14ac:dyDescent="0.45">
      <c r="A177" t="s">
        <v>19</v>
      </c>
      <c r="B177" t="s">
        <v>23</v>
      </c>
      <c r="C177" t="s">
        <v>17</v>
      </c>
      <c r="D177" t="s">
        <v>16</v>
      </c>
      <c r="E177" t="s">
        <v>15</v>
      </c>
      <c r="F177" s="1" t="s">
        <v>14</v>
      </c>
      <c r="G177" t="s">
        <v>13</v>
      </c>
      <c r="H177" t="s">
        <v>12</v>
      </c>
      <c r="I177" t="s">
        <v>11</v>
      </c>
    </row>
    <row r="178" spans="1:10" x14ac:dyDescent="0.45">
      <c r="A178" t="s">
        <v>232</v>
      </c>
      <c r="B178" t="s">
        <v>44</v>
      </c>
      <c r="C178" t="s">
        <v>112</v>
      </c>
      <c r="D178" t="s">
        <v>3</v>
      </c>
      <c r="E178" t="s">
        <v>138</v>
      </c>
      <c r="F178" s="1" t="s">
        <v>0</v>
      </c>
      <c r="G178" t="s">
        <v>1</v>
      </c>
      <c r="H178" t="s">
        <v>0</v>
      </c>
      <c r="I178" t="s">
        <v>0</v>
      </c>
    </row>
    <row r="179" spans="1:10" x14ac:dyDescent="0.45">
      <c r="A179" t="s">
        <v>226</v>
      </c>
      <c r="B179" t="s">
        <v>231</v>
      </c>
      <c r="C179" t="s">
        <v>56</v>
      </c>
      <c r="D179" t="s">
        <v>34</v>
      </c>
      <c r="E179" t="s">
        <v>58</v>
      </c>
      <c r="F179" s="1" t="s">
        <v>174</v>
      </c>
      <c r="G179" t="s">
        <v>174</v>
      </c>
      <c r="H179" t="s">
        <v>174</v>
      </c>
      <c r="I179" t="s">
        <v>174</v>
      </c>
    </row>
    <row r="180" spans="1:10" x14ac:dyDescent="0.45">
      <c r="A180" t="s">
        <v>230</v>
      </c>
      <c r="B180" t="s">
        <v>21</v>
      </c>
      <c r="C180" t="s">
        <v>8</v>
      </c>
      <c r="D180" t="s">
        <v>34</v>
      </c>
      <c r="E180" t="s">
        <v>99</v>
      </c>
      <c r="F180" s="1" t="s">
        <v>0</v>
      </c>
      <c r="G180" t="s">
        <v>0</v>
      </c>
      <c r="H180" t="s">
        <v>0</v>
      </c>
      <c r="I180" t="s">
        <v>0</v>
      </c>
    </row>
    <row r="181" spans="1:10" x14ac:dyDescent="0.45">
      <c r="A181" t="s">
        <v>224</v>
      </c>
      <c r="B181" t="s">
        <v>229</v>
      </c>
      <c r="C181" t="s">
        <v>47</v>
      </c>
      <c r="D181" t="s">
        <v>228</v>
      </c>
      <c r="E181" t="s">
        <v>223</v>
      </c>
      <c r="F181" s="1" t="s">
        <v>0</v>
      </c>
      <c r="G181" t="s">
        <v>1</v>
      </c>
      <c r="H181" t="s">
        <v>0</v>
      </c>
      <c r="I181" t="s">
        <v>1</v>
      </c>
      <c r="J181" t="s">
        <v>222</v>
      </c>
    </row>
    <row r="182" spans="1:10" x14ac:dyDescent="0.45">
      <c r="A182" t="s">
        <v>19</v>
      </c>
      <c r="B182" t="s">
        <v>18</v>
      </c>
      <c r="C182" t="s">
        <v>17</v>
      </c>
      <c r="D182" t="s">
        <v>16</v>
      </c>
      <c r="E182" t="s">
        <v>15</v>
      </c>
      <c r="F182" s="1" t="s">
        <v>14</v>
      </c>
      <c r="G182" t="s">
        <v>13</v>
      </c>
      <c r="H182" t="s">
        <v>12</v>
      </c>
      <c r="I182" t="s">
        <v>11</v>
      </c>
    </row>
    <row r="183" spans="1:10" x14ac:dyDescent="0.45">
      <c r="A183" t="s">
        <v>227</v>
      </c>
      <c r="B183" t="s">
        <v>31</v>
      </c>
      <c r="C183" t="s">
        <v>100</v>
      </c>
      <c r="D183" t="s">
        <v>3</v>
      </c>
      <c r="E183" t="s">
        <v>99</v>
      </c>
      <c r="F183" s="1" t="s">
        <v>0</v>
      </c>
      <c r="G183" t="s">
        <v>1</v>
      </c>
      <c r="H183" t="s">
        <v>0</v>
      </c>
      <c r="I183" t="s">
        <v>0</v>
      </c>
    </row>
    <row r="184" spans="1:10" x14ac:dyDescent="0.45">
      <c r="A184" t="s">
        <v>226</v>
      </c>
      <c r="B184" t="s">
        <v>225</v>
      </c>
      <c r="C184" t="s">
        <v>47</v>
      </c>
      <c r="D184" t="s">
        <v>4</v>
      </c>
      <c r="E184" t="s">
        <v>58</v>
      </c>
      <c r="F184" s="1" t="s">
        <v>174</v>
      </c>
      <c r="G184" t="s">
        <v>174</v>
      </c>
      <c r="H184" t="s">
        <v>174</v>
      </c>
      <c r="I184" t="s">
        <v>174</v>
      </c>
    </row>
    <row r="185" spans="1:10" x14ac:dyDescent="0.45">
      <c r="A185" t="s">
        <v>224</v>
      </c>
      <c r="B185" t="s">
        <v>115</v>
      </c>
      <c r="C185" t="s">
        <v>47</v>
      </c>
      <c r="D185" t="s">
        <v>3</v>
      </c>
      <c r="E185" t="s">
        <v>223</v>
      </c>
      <c r="F185" s="1" t="s">
        <v>0</v>
      </c>
      <c r="G185" t="s">
        <v>1</v>
      </c>
      <c r="H185" t="s">
        <v>0</v>
      </c>
      <c r="I185" t="s">
        <v>1</v>
      </c>
      <c r="J185" t="s">
        <v>222</v>
      </c>
    </row>
  </sheetData>
  <conditionalFormatting sqref="F1:I44 F45:F185 H73:I73 H81:I81 H84:I84 G86:I86 G88:I88 G45:G85 H91:I91 H93:I93 G89:G95 H95:I95 G97:I97 H45:H72 H74:H80 H82:H83 H85 G87:H87 H89:H90 H92 H94 H96 H98:H100 H102">
    <cfRule type="cellIs" dxfId="1516" priority="9" operator="equal">
      <formula>"Y"</formula>
    </cfRule>
    <cfRule type="cellIs" dxfId="1515" priority="10" operator="equal">
      <formula>"N"</formula>
    </cfRule>
  </conditionalFormatting>
  <conditionalFormatting sqref="F1:I44 F45:F185 H73:I73 H81:I81 H84:I84 G86:I86 G88:I88 G45:G85 H91:I91 H93:I93 G89:G95 H95:I95 G97:I97 H45:H72 H74:H80 H82:H83 H85 G87:H87 H89:H90 H92 H94 H96 H98:H100 H102">
    <cfRule type="cellIs" dxfId="1514" priority="7" operator="equal">
      <formula>"Y"</formula>
    </cfRule>
    <cfRule type="cellIs" dxfId="1513" priority="8" operator="equal">
      <formula>"N"</formula>
    </cfRule>
  </conditionalFormatting>
  <conditionalFormatting sqref="I1:I44">
    <cfRule type="cellIs" dxfId="1512" priority="6" operator="equal">
      <formula>"Y"</formula>
    </cfRule>
  </conditionalFormatting>
  <conditionalFormatting sqref="A1:A1048576">
    <cfRule type="duplicateValues" dxfId="1511" priority="5"/>
  </conditionalFormatting>
  <conditionalFormatting sqref="F1:I1048576">
    <cfRule type="cellIs" dxfId="1510" priority="3" operator="equal">
      <formula>"Y"</formula>
    </cfRule>
    <cfRule type="cellIs" dxfId="1509" priority="4" operator="equal">
      <formula>"N"</formula>
    </cfRule>
  </conditionalFormatting>
  <conditionalFormatting sqref="J1:J2">
    <cfRule type="cellIs" dxfId="1508" priority="1" operator="equal">
      <formula>"Y"</formula>
    </cfRule>
    <cfRule type="cellIs" dxfId="1507" priority="2" operator="equal">
      <formula>"N"</formula>
    </cfRule>
  </conditionalFormatting>
  <pageMargins left="0.7" right="0.7" top="0.75" bottom="0.75" header="0.3" footer="0.3"/>
  <pageSetup orientation="portrait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3"/>
  <sheetViews>
    <sheetView workbookViewId="0">
      <selection sqref="A1:A1048576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108</v>
      </c>
    </row>
    <row r="2" spans="1:11" x14ac:dyDescent="0.45">
      <c r="A2" t="s">
        <v>2035</v>
      </c>
      <c r="B2" t="s">
        <v>21</v>
      </c>
      <c r="C2" t="s">
        <v>79</v>
      </c>
      <c r="D2" t="s">
        <v>34</v>
      </c>
      <c r="E2" t="s">
        <v>58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31</v>
      </c>
    </row>
    <row r="3" spans="1:11" x14ac:dyDescent="0.45">
      <c r="A3" t="s">
        <v>2034</v>
      </c>
      <c r="B3" t="s">
        <v>28</v>
      </c>
      <c r="C3" t="s">
        <v>59</v>
      </c>
      <c r="D3" t="s">
        <v>79</v>
      </c>
      <c r="E3" t="s">
        <v>114</v>
      </c>
      <c r="F3" t="s">
        <v>0</v>
      </c>
      <c r="G3" t="s">
        <v>0</v>
      </c>
      <c r="H3" t="s">
        <v>0</v>
      </c>
    </row>
    <row r="4" spans="1:11" x14ac:dyDescent="0.45">
      <c r="A4" t="s">
        <v>792</v>
      </c>
      <c r="B4" t="s">
        <v>89</v>
      </c>
      <c r="C4" t="s">
        <v>35</v>
      </c>
      <c r="D4" t="s">
        <v>79</v>
      </c>
      <c r="E4" t="s">
        <v>91</v>
      </c>
      <c r="F4" t="s">
        <v>0</v>
      </c>
      <c r="G4" t="s">
        <v>0</v>
      </c>
      <c r="H4" t="s">
        <v>0</v>
      </c>
    </row>
    <row r="5" spans="1:11" x14ac:dyDescent="0.45">
      <c r="A5" t="s">
        <v>810</v>
      </c>
      <c r="B5" t="s">
        <v>28</v>
      </c>
      <c r="C5" t="s">
        <v>4</v>
      </c>
      <c r="D5" t="s">
        <v>34</v>
      </c>
      <c r="E5" t="s">
        <v>114</v>
      </c>
      <c r="F5" t="s">
        <v>0</v>
      </c>
      <c r="G5" t="s">
        <v>0</v>
      </c>
      <c r="H5" t="s">
        <v>0</v>
      </c>
    </row>
    <row r="6" spans="1:11" x14ac:dyDescent="0.45">
      <c r="A6" t="s">
        <v>2033</v>
      </c>
      <c r="B6" t="s">
        <v>89</v>
      </c>
      <c r="C6" t="s">
        <v>69</v>
      </c>
      <c r="D6" t="s">
        <v>56</v>
      </c>
      <c r="E6" t="s">
        <v>408</v>
      </c>
      <c r="F6" t="s">
        <v>0</v>
      </c>
      <c r="G6" t="s">
        <v>0</v>
      </c>
      <c r="H6" t="s">
        <v>0</v>
      </c>
    </row>
    <row r="7" spans="1:11" x14ac:dyDescent="0.45">
      <c r="A7" t="s">
        <v>2032</v>
      </c>
      <c r="B7" t="s">
        <v>72</v>
      </c>
      <c r="C7" t="s">
        <v>412</v>
      </c>
      <c r="D7" t="s">
        <v>56</v>
      </c>
      <c r="E7" t="s">
        <v>68</v>
      </c>
      <c r="F7" t="s">
        <v>0</v>
      </c>
      <c r="G7" t="s">
        <v>0</v>
      </c>
      <c r="H7" t="s">
        <v>0</v>
      </c>
    </row>
    <row r="8" spans="1:11" x14ac:dyDescent="0.45">
      <c r="A8" t="s">
        <v>1927</v>
      </c>
      <c r="B8" t="s">
        <v>21</v>
      </c>
      <c r="C8" t="s">
        <v>100</v>
      </c>
      <c r="D8" t="s">
        <v>3</v>
      </c>
      <c r="E8" t="s">
        <v>188</v>
      </c>
      <c r="F8" t="s">
        <v>1</v>
      </c>
      <c r="G8" t="s">
        <v>0</v>
      </c>
      <c r="H8" t="s">
        <v>1</v>
      </c>
    </row>
    <row r="9" spans="1:11" x14ac:dyDescent="0.45">
      <c r="A9" t="s">
        <v>2031</v>
      </c>
      <c r="B9" t="s">
        <v>89</v>
      </c>
      <c r="C9" t="s">
        <v>43</v>
      </c>
      <c r="D9" t="s">
        <v>79</v>
      </c>
      <c r="E9" t="s">
        <v>91</v>
      </c>
      <c r="F9" t="s">
        <v>0</v>
      </c>
      <c r="G9" t="s">
        <v>0</v>
      </c>
      <c r="H9" t="s">
        <v>0</v>
      </c>
    </row>
    <row r="10" spans="1:11" x14ac:dyDescent="0.45">
      <c r="A10" t="s">
        <v>2008</v>
      </c>
      <c r="B10" t="s">
        <v>89</v>
      </c>
      <c r="C10" t="s">
        <v>34</v>
      </c>
      <c r="D10" t="s">
        <v>79</v>
      </c>
      <c r="E10" t="s">
        <v>91</v>
      </c>
      <c r="F10" t="s">
        <v>0</v>
      </c>
      <c r="G10" t="s">
        <v>0</v>
      </c>
      <c r="H10" t="s">
        <v>0</v>
      </c>
    </row>
    <row r="11" spans="1:11" x14ac:dyDescent="0.45">
      <c r="A11" t="s">
        <v>2030</v>
      </c>
      <c r="B11" t="s">
        <v>89</v>
      </c>
      <c r="C11" t="s">
        <v>4</v>
      </c>
      <c r="D11" t="s">
        <v>34</v>
      </c>
      <c r="E11" t="s">
        <v>2</v>
      </c>
      <c r="F11" t="s">
        <v>0</v>
      </c>
      <c r="G11" t="s">
        <v>1</v>
      </c>
      <c r="H11" t="s">
        <v>0</v>
      </c>
    </row>
    <row r="12" spans="1:11" x14ac:dyDescent="0.45">
      <c r="A12" t="s">
        <v>19</v>
      </c>
      <c r="B12" t="s">
        <v>1559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2029</v>
      </c>
      <c r="B13" t="s">
        <v>36</v>
      </c>
      <c r="C13" t="s">
        <v>43</v>
      </c>
      <c r="D13" t="s">
        <v>34</v>
      </c>
      <c r="E13" t="s">
        <v>39</v>
      </c>
      <c r="F13" t="s">
        <v>0</v>
      </c>
      <c r="G13" t="s">
        <v>0</v>
      </c>
      <c r="H13" t="s">
        <v>0</v>
      </c>
    </row>
    <row r="14" spans="1:11" x14ac:dyDescent="0.45">
      <c r="A14" t="s">
        <v>683</v>
      </c>
      <c r="B14" t="s">
        <v>72</v>
      </c>
      <c r="C14" t="s">
        <v>34</v>
      </c>
      <c r="D14" t="s">
        <v>3</v>
      </c>
      <c r="E14" t="s">
        <v>178</v>
      </c>
      <c r="F14" t="s">
        <v>1</v>
      </c>
      <c r="G14" t="s">
        <v>0</v>
      </c>
      <c r="H14" t="s">
        <v>1</v>
      </c>
      <c r="I14" t="s">
        <v>1</v>
      </c>
    </row>
    <row r="15" spans="1:11" x14ac:dyDescent="0.45">
      <c r="A15" t="s">
        <v>2028</v>
      </c>
      <c r="B15" t="s">
        <v>44</v>
      </c>
      <c r="C15" t="s">
        <v>148</v>
      </c>
      <c r="D15" t="s">
        <v>34</v>
      </c>
      <c r="E15" t="s">
        <v>159</v>
      </c>
      <c r="F15" t="s">
        <v>0</v>
      </c>
      <c r="G15" t="s">
        <v>0</v>
      </c>
      <c r="H15" t="s">
        <v>0</v>
      </c>
    </row>
    <row r="16" spans="1:11" x14ac:dyDescent="0.45">
      <c r="A16" t="s">
        <v>1822</v>
      </c>
      <c r="B16" t="s">
        <v>28</v>
      </c>
      <c r="C16" t="s">
        <v>507</v>
      </c>
      <c r="D16" t="s">
        <v>100</v>
      </c>
      <c r="E16" t="s">
        <v>419</v>
      </c>
      <c r="F16" t="s">
        <v>0</v>
      </c>
      <c r="G16" t="s">
        <v>0</v>
      </c>
      <c r="H16" t="s">
        <v>0</v>
      </c>
    </row>
    <row r="17" spans="1:9" x14ac:dyDescent="0.45">
      <c r="A17" t="s">
        <v>729</v>
      </c>
      <c r="B17" t="s">
        <v>5</v>
      </c>
      <c r="C17" t="s">
        <v>82</v>
      </c>
      <c r="D17" t="s">
        <v>59</v>
      </c>
      <c r="E17" t="s">
        <v>88</v>
      </c>
      <c r="F17" t="s">
        <v>0</v>
      </c>
      <c r="G17" t="s">
        <v>0</v>
      </c>
      <c r="H17" t="s">
        <v>0</v>
      </c>
    </row>
    <row r="18" spans="1:9" x14ac:dyDescent="0.45">
      <c r="A18" t="s">
        <v>728</v>
      </c>
      <c r="B18" t="s">
        <v>115</v>
      </c>
      <c r="C18" t="s">
        <v>69</v>
      </c>
      <c r="D18" t="s">
        <v>100</v>
      </c>
      <c r="E18" t="s">
        <v>182</v>
      </c>
      <c r="F18" t="s">
        <v>0</v>
      </c>
      <c r="G18" t="s">
        <v>0</v>
      </c>
      <c r="H18" t="s">
        <v>0</v>
      </c>
    </row>
    <row r="19" spans="1:9" x14ac:dyDescent="0.45">
      <c r="A19" t="s">
        <v>691</v>
      </c>
      <c r="B19" t="s">
        <v>115</v>
      </c>
      <c r="C19" t="s">
        <v>43</v>
      </c>
      <c r="D19" t="s">
        <v>59</v>
      </c>
      <c r="E19" t="s">
        <v>53</v>
      </c>
      <c r="F19" t="s">
        <v>0</v>
      </c>
      <c r="G19" t="s">
        <v>0</v>
      </c>
      <c r="H19" t="s">
        <v>0</v>
      </c>
    </row>
    <row r="20" spans="1:9" x14ac:dyDescent="0.45">
      <c r="A20" t="s">
        <v>722</v>
      </c>
      <c r="B20" t="s">
        <v>44</v>
      </c>
      <c r="C20" t="s">
        <v>35</v>
      </c>
      <c r="D20" t="s">
        <v>59</v>
      </c>
      <c r="E20" t="s">
        <v>185</v>
      </c>
      <c r="F20" t="s">
        <v>1</v>
      </c>
      <c r="G20" t="s">
        <v>0</v>
      </c>
      <c r="H20" t="s">
        <v>1</v>
      </c>
    </row>
    <row r="21" spans="1:9" x14ac:dyDescent="0.45">
      <c r="A21" t="s">
        <v>701</v>
      </c>
      <c r="B21" t="s">
        <v>28</v>
      </c>
      <c r="C21" t="s">
        <v>8</v>
      </c>
      <c r="D21" t="s">
        <v>56</v>
      </c>
      <c r="E21" t="s">
        <v>114</v>
      </c>
      <c r="F21" t="s">
        <v>0</v>
      </c>
      <c r="G21" t="s">
        <v>0</v>
      </c>
      <c r="H21" t="s">
        <v>0</v>
      </c>
    </row>
    <row r="22" spans="1:9" x14ac:dyDescent="0.45">
      <c r="A22" t="s">
        <v>2027</v>
      </c>
      <c r="B22" t="s">
        <v>89</v>
      </c>
      <c r="C22" t="s">
        <v>3</v>
      </c>
      <c r="D22" t="s">
        <v>79</v>
      </c>
      <c r="E22" t="s">
        <v>91</v>
      </c>
      <c r="F22" t="s">
        <v>0</v>
      </c>
      <c r="G22" t="s">
        <v>0</v>
      </c>
      <c r="H22" t="s">
        <v>0</v>
      </c>
    </row>
    <row r="23" spans="1:9" x14ac:dyDescent="0.45">
      <c r="A23" t="s">
        <v>688</v>
      </c>
      <c r="B23" t="s">
        <v>200</v>
      </c>
      <c r="C23" t="s">
        <v>199</v>
      </c>
      <c r="D23" t="s">
        <v>79</v>
      </c>
      <c r="E23" t="s">
        <v>65</v>
      </c>
      <c r="F23" t="s">
        <v>0</v>
      </c>
      <c r="G23" t="s">
        <v>0</v>
      </c>
      <c r="H23" t="s">
        <v>0</v>
      </c>
      <c r="I23" t="s">
        <v>1</v>
      </c>
    </row>
    <row r="24" spans="1:9" x14ac:dyDescent="0.45">
      <c r="A24" t="s">
        <v>850</v>
      </c>
      <c r="B24" t="s">
        <v>48</v>
      </c>
      <c r="C24" t="s">
        <v>27</v>
      </c>
      <c r="D24" t="s">
        <v>92</v>
      </c>
      <c r="E24" t="s">
        <v>107</v>
      </c>
      <c r="F24" t="s">
        <v>0</v>
      </c>
      <c r="G24" t="s">
        <v>0</v>
      </c>
      <c r="H24" t="s">
        <v>0</v>
      </c>
    </row>
    <row r="25" spans="1:9" x14ac:dyDescent="0.45">
      <c r="A25" t="s">
        <v>19</v>
      </c>
      <c r="B25" t="s">
        <v>1558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2026</v>
      </c>
      <c r="B26" t="s">
        <v>48</v>
      </c>
      <c r="C26" t="s">
        <v>112</v>
      </c>
      <c r="D26" t="s">
        <v>34</v>
      </c>
      <c r="E26" t="s">
        <v>107</v>
      </c>
      <c r="F26" t="s">
        <v>0</v>
      </c>
      <c r="G26" t="s">
        <v>0</v>
      </c>
      <c r="H26" t="s">
        <v>0</v>
      </c>
    </row>
    <row r="27" spans="1:9" x14ac:dyDescent="0.45">
      <c r="A27" t="s">
        <v>2025</v>
      </c>
      <c r="B27" t="s">
        <v>21</v>
      </c>
      <c r="C27" t="s">
        <v>69</v>
      </c>
      <c r="D27" t="s">
        <v>3</v>
      </c>
      <c r="E27" t="s">
        <v>20</v>
      </c>
      <c r="F27" t="s">
        <v>1</v>
      </c>
      <c r="G27" t="s">
        <v>0</v>
      </c>
      <c r="H27" t="s">
        <v>1</v>
      </c>
    </row>
    <row r="28" spans="1:9" x14ac:dyDescent="0.45">
      <c r="A28" t="s">
        <v>2024</v>
      </c>
      <c r="B28" t="s">
        <v>31</v>
      </c>
      <c r="C28" t="s">
        <v>47</v>
      </c>
      <c r="D28" t="s">
        <v>34</v>
      </c>
      <c r="E28" t="s">
        <v>99</v>
      </c>
      <c r="F28" t="s">
        <v>0</v>
      </c>
      <c r="G28" t="s">
        <v>1</v>
      </c>
      <c r="H28" t="s">
        <v>0</v>
      </c>
    </row>
    <row r="29" spans="1:9" x14ac:dyDescent="0.45">
      <c r="A29" t="s">
        <v>2023</v>
      </c>
      <c r="B29" t="s">
        <v>72</v>
      </c>
      <c r="C29" t="s">
        <v>8</v>
      </c>
      <c r="D29" t="s">
        <v>34</v>
      </c>
      <c r="E29" t="s">
        <v>107</v>
      </c>
      <c r="F29" t="s">
        <v>0</v>
      </c>
      <c r="G29" t="s">
        <v>0</v>
      </c>
      <c r="H29" t="s">
        <v>0</v>
      </c>
    </row>
    <row r="30" spans="1:9" x14ac:dyDescent="0.45">
      <c r="A30" t="s">
        <v>2022</v>
      </c>
      <c r="B30" t="s">
        <v>36</v>
      </c>
      <c r="C30" t="s">
        <v>112</v>
      </c>
      <c r="D30" t="s">
        <v>34</v>
      </c>
      <c r="E30" t="s">
        <v>74</v>
      </c>
      <c r="F30" t="s">
        <v>0</v>
      </c>
      <c r="G30" t="s">
        <v>0</v>
      </c>
      <c r="H30" t="s">
        <v>0</v>
      </c>
    </row>
    <row r="31" spans="1:9" x14ac:dyDescent="0.45">
      <c r="A31" t="s">
        <v>19</v>
      </c>
      <c r="B31" t="s">
        <v>1557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</row>
    <row r="32" spans="1:9" x14ac:dyDescent="0.45">
      <c r="A32" t="s">
        <v>767</v>
      </c>
      <c r="B32" t="s">
        <v>89</v>
      </c>
      <c r="C32" t="s">
        <v>2021</v>
      </c>
      <c r="D32" t="s">
        <v>126</v>
      </c>
      <c r="E32" t="s">
        <v>7</v>
      </c>
      <c r="F32" t="s">
        <v>0</v>
      </c>
      <c r="G32" t="s">
        <v>0</v>
      </c>
      <c r="H32" t="s">
        <v>0</v>
      </c>
    </row>
    <row r="33" spans="1:9" x14ac:dyDescent="0.45">
      <c r="A33" t="s">
        <v>2020</v>
      </c>
      <c r="B33" t="s">
        <v>28</v>
      </c>
      <c r="C33" t="s">
        <v>2019</v>
      </c>
      <c r="D33" t="s">
        <v>59</v>
      </c>
      <c r="E33" t="s">
        <v>223</v>
      </c>
      <c r="F33" t="s">
        <v>0</v>
      </c>
      <c r="G33" t="s">
        <v>1</v>
      </c>
      <c r="H33" t="s">
        <v>0</v>
      </c>
    </row>
    <row r="34" spans="1:9" x14ac:dyDescent="0.45">
      <c r="A34" t="s">
        <v>691</v>
      </c>
      <c r="B34" t="s">
        <v>115</v>
      </c>
      <c r="C34" t="s">
        <v>2018</v>
      </c>
      <c r="D34" t="s">
        <v>265</v>
      </c>
      <c r="E34" t="s">
        <v>53</v>
      </c>
      <c r="F34" t="s">
        <v>0</v>
      </c>
      <c r="G34" t="s">
        <v>0</v>
      </c>
      <c r="H34" t="s">
        <v>0</v>
      </c>
    </row>
    <row r="35" spans="1:9" x14ac:dyDescent="0.45">
      <c r="A35" t="s">
        <v>722</v>
      </c>
      <c r="B35" t="s">
        <v>44</v>
      </c>
      <c r="C35" t="s">
        <v>2017</v>
      </c>
      <c r="D35" t="s">
        <v>59</v>
      </c>
      <c r="E35" t="s">
        <v>185</v>
      </c>
      <c r="F35" t="s">
        <v>1</v>
      </c>
      <c r="G35" t="s">
        <v>0</v>
      </c>
      <c r="H35" t="s">
        <v>1</v>
      </c>
    </row>
    <row r="36" spans="1:9" x14ac:dyDescent="0.45">
      <c r="A36" t="s">
        <v>702</v>
      </c>
      <c r="B36" t="s">
        <v>28</v>
      </c>
      <c r="C36" t="s">
        <v>619</v>
      </c>
      <c r="D36" t="s">
        <v>92</v>
      </c>
      <c r="E36" t="s">
        <v>114</v>
      </c>
      <c r="F36" t="s">
        <v>0</v>
      </c>
      <c r="G36" t="s">
        <v>0</v>
      </c>
      <c r="H36" t="s">
        <v>0</v>
      </c>
    </row>
    <row r="37" spans="1:9" x14ac:dyDescent="0.45">
      <c r="A37" t="s">
        <v>699</v>
      </c>
      <c r="B37" t="s">
        <v>28</v>
      </c>
      <c r="C37" t="s">
        <v>40</v>
      </c>
      <c r="D37" t="s">
        <v>508</v>
      </c>
      <c r="E37" t="s">
        <v>324</v>
      </c>
      <c r="F37" t="s">
        <v>0</v>
      </c>
      <c r="G37" t="s">
        <v>0</v>
      </c>
      <c r="H37" t="s">
        <v>0</v>
      </c>
    </row>
    <row r="38" spans="1:9" x14ac:dyDescent="0.45">
      <c r="A38" t="s">
        <v>900</v>
      </c>
      <c r="B38" t="s">
        <v>31</v>
      </c>
      <c r="C38" t="s">
        <v>35</v>
      </c>
      <c r="D38" t="s">
        <v>79</v>
      </c>
      <c r="E38" t="s">
        <v>131</v>
      </c>
      <c r="F38" t="s">
        <v>0</v>
      </c>
      <c r="G38" t="s">
        <v>0</v>
      </c>
      <c r="H38" t="s">
        <v>0</v>
      </c>
    </row>
    <row r="39" spans="1:9" x14ac:dyDescent="0.45">
      <c r="A39" t="s">
        <v>690</v>
      </c>
      <c r="B39" t="s">
        <v>28</v>
      </c>
      <c r="C39" t="s">
        <v>61</v>
      </c>
      <c r="D39" t="s">
        <v>67</v>
      </c>
      <c r="E39" t="s">
        <v>114</v>
      </c>
      <c r="F39" t="s">
        <v>0</v>
      </c>
      <c r="G39" t="s">
        <v>0</v>
      </c>
      <c r="H39" t="s">
        <v>0</v>
      </c>
    </row>
    <row r="40" spans="1:9" x14ac:dyDescent="0.45">
      <c r="A40" t="s">
        <v>19</v>
      </c>
      <c r="B40" t="s">
        <v>1556</v>
      </c>
      <c r="C40" t="s">
        <v>17</v>
      </c>
      <c r="D40" t="s">
        <v>16</v>
      </c>
      <c r="E40" t="s">
        <v>15</v>
      </c>
      <c r="F40" t="s">
        <v>14</v>
      </c>
      <c r="G40" t="s">
        <v>13</v>
      </c>
      <c r="H40" t="s">
        <v>12</v>
      </c>
      <c r="I40" t="s">
        <v>11</v>
      </c>
    </row>
    <row r="41" spans="1:9" x14ac:dyDescent="0.45">
      <c r="A41" t="s">
        <v>683</v>
      </c>
      <c r="B41" t="s">
        <v>72</v>
      </c>
      <c r="C41" t="s">
        <v>3</v>
      </c>
      <c r="D41" t="s">
        <v>148</v>
      </c>
      <c r="E41" t="s">
        <v>178</v>
      </c>
      <c r="F41" t="s">
        <v>1</v>
      </c>
      <c r="G41" t="s">
        <v>0</v>
      </c>
      <c r="H41" t="s">
        <v>1</v>
      </c>
      <c r="I41" t="s">
        <v>1</v>
      </c>
    </row>
    <row r="42" spans="1:9" x14ac:dyDescent="0.45">
      <c r="A42" t="s">
        <v>2016</v>
      </c>
      <c r="B42" t="s">
        <v>44</v>
      </c>
      <c r="C42" t="s">
        <v>170</v>
      </c>
      <c r="D42" t="s">
        <v>3</v>
      </c>
      <c r="E42" t="s">
        <v>138</v>
      </c>
      <c r="F42" t="s">
        <v>0</v>
      </c>
      <c r="G42" t="s">
        <v>1</v>
      </c>
      <c r="H42" t="s">
        <v>0</v>
      </c>
    </row>
    <row r="43" spans="1:9" x14ac:dyDescent="0.45">
      <c r="A43" t="s">
        <v>2015</v>
      </c>
      <c r="B43" t="s">
        <v>72</v>
      </c>
      <c r="C43" t="s">
        <v>82</v>
      </c>
      <c r="D43" t="s">
        <v>56</v>
      </c>
      <c r="E43" t="s">
        <v>42</v>
      </c>
      <c r="F43" t="s">
        <v>1</v>
      </c>
      <c r="G43" t="s">
        <v>0</v>
      </c>
      <c r="H43" t="s">
        <v>1</v>
      </c>
    </row>
    <row r="44" spans="1:9" x14ac:dyDescent="0.45">
      <c r="A44" t="s">
        <v>2014</v>
      </c>
      <c r="B44" t="s">
        <v>31</v>
      </c>
      <c r="C44" t="s">
        <v>8</v>
      </c>
      <c r="D44" t="s">
        <v>56</v>
      </c>
      <c r="E44" t="s">
        <v>58</v>
      </c>
      <c r="F44" t="s">
        <v>1</v>
      </c>
      <c r="G44" t="s">
        <v>0</v>
      </c>
      <c r="H44" t="s">
        <v>1</v>
      </c>
    </row>
    <row r="45" spans="1:9" x14ac:dyDescent="0.45">
      <c r="A45" t="s">
        <v>2013</v>
      </c>
      <c r="B45" t="s">
        <v>200</v>
      </c>
      <c r="C45" t="s">
        <v>160</v>
      </c>
      <c r="D45" t="s">
        <v>4</v>
      </c>
      <c r="E45" t="s">
        <v>324</v>
      </c>
      <c r="F45" t="s">
        <v>0</v>
      </c>
      <c r="G45" t="s">
        <v>0</v>
      </c>
      <c r="H45" t="s">
        <v>0</v>
      </c>
    </row>
    <row r="46" spans="1:9" x14ac:dyDescent="0.45">
      <c r="A46" t="s">
        <v>2012</v>
      </c>
      <c r="B46" t="s">
        <v>200</v>
      </c>
      <c r="C46" t="s">
        <v>43</v>
      </c>
      <c r="D46" t="s">
        <v>34</v>
      </c>
      <c r="E46" t="s">
        <v>324</v>
      </c>
      <c r="F46" t="s">
        <v>0</v>
      </c>
      <c r="G46" t="s">
        <v>0</v>
      </c>
      <c r="H46" t="s">
        <v>0</v>
      </c>
    </row>
    <row r="47" spans="1:9" x14ac:dyDescent="0.45">
      <c r="A47" t="s">
        <v>822</v>
      </c>
      <c r="B47" t="s">
        <v>48</v>
      </c>
      <c r="C47" t="s">
        <v>79</v>
      </c>
      <c r="D47" t="s">
        <v>34</v>
      </c>
      <c r="E47" t="s">
        <v>178</v>
      </c>
      <c r="F47" t="s">
        <v>1</v>
      </c>
      <c r="G47" t="s">
        <v>0</v>
      </c>
      <c r="H47" t="s">
        <v>1</v>
      </c>
    </row>
    <row r="48" spans="1:9" x14ac:dyDescent="0.45">
      <c r="A48" t="s">
        <v>688</v>
      </c>
      <c r="B48" t="s">
        <v>200</v>
      </c>
      <c r="C48" t="s">
        <v>35</v>
      </c>
      <c r="D48" t="s">
        <v>3</v>
      </c>
      <c r="E48" t="s">
        <v>65</v>
      </c>
      <c r="F48" t="s">
        <v>0</v>
      </c>
      <c r="G48" t="s">
        <v>0</v>
      </c>
      <c r="H48" t="s">
        <v>0</v>
      </c>
      <c r="I48" t="s">
        <v>1</v>
      </c>
    </row>
    <row r="49" spans="1:9" x14ac:dyDescent="0.45">
      <c r="A49" t="s">
        <v>2011</v>
      </c>
      <c r="B49" t="s">
        <v>72</v>
      </c>
      <c r="C49" t="s">
        <v>67</v>
      </c>
      <c r="D49" t="s">
        <v>3</v>
      </c>
      <c r="E49" t="s">
        <v>216</v>
      </c>
      <c r="F49" t="s">
        <v>0</v>
      </c>
      <c r="G49" t="s">
        <v>0</v>
      </c>
      <c r="H49" t="s">
        <v>0</v>
      </c>
    </row>
    <row r="50" spans="1:9" x14ac:dyDescent="0.45">
      <c r="A50" t="s">
        <v>2010</v>
      </c>
      <c r="B50" t="s">
        <v>28</v>
      </c>
      <c r="C50" t="s">
        <v>67</v>
      </c>
      <c r="D50" t="s">
        <v>3</v>
      </c>
      <c r="E50" t="s">
        <v>65</v>
      </c>
      <c r="F50" t="s">
        <v>0</v>
      </c>
      <c r="G50" t="s">
        <v>0</v>
      </c>
      <c r="H50" t="s">
        <v>0</v>
      </c>
    </row>
    <row r="51" spans="1:9" x14ac:dyDescent="0.45">
      <c r="A51" t="s">
        <v>2009</v>
      </c>
      <c r="B51" t="s">
        <v>21</v>
      </c>
      <c r="C51" t="s">
        <v>619</v>
      </c>
      <c r="D51" t="s">
        <v>4</v>
      </c>
      <c r="E51" t="s">
        <v>74</v>
      </c>
      <c r="F51" t="s">
        <v>0</v>
      </c>
      <c r="G51" t="s">
        <v>0</v>
      </c>
      <c r="H51" t="s">
        <v>0</v>
      </c>
    </row>
    <row r="52" spans="1:9" x14ac:dyDescent="0.45">
      <c r="A52" t="s">
        <v>2008</v>
      </c>
      <c r="B52" t="s">
        <v>89</v>
      </c>
      <c r="C52" t="s">
        <v>34</v>
      </c>
      <c r="D52" t="s">
        <v>79</v>
      </c>
      <c r="E52" t="s">
        <v>91</v>
      </c>
      <c r="F52" t="s">
        <v>0</v>
      </c>
      <c r="G52" t="s">
        <v>0</v>
      </c>
      <c r="H52" t="s">
        <v>0</v>
      </c>
    </row>
    <row r="53" spans="1:9" x14ac:dyDescent="0.45">
      <c r="A53" t="s">
        <v>19</v>
      </c>
      <c r="B53" t="s">
        <v>1552</v>
      </c>
      <c r="C53" t="s">
        <v>17</v>
      </c>
      <c r="D53" t="s">
        <v>16</v>
      </c>
      <c r="E53" t="s">
        <v>15</v>
      </c>
      <c r="F53" t="s">
        <v>14</v>
      </c>
      <c r="G53" t="s">
        <v>13</v>
      </c>
      <c r="H53" t="s">
        <v>12</v>
      </c>
      <c r="I53" t="s">
        <v>11</v>
      </c>
    </row>
    <row r="54" spans="1:9" x14ac:dyDescent="0.45">
      <c r="A54" t="s">
        <v>2007</v>
      </c>
      <c r="B54" t="s">
        <v>21</v>
      </c>
      <c r="C54" t="s">
        <v>170</v>
      </c>
      <c r="D54" t="s">
        <v>79</v>
      </c>
      <c r="E54" t="s">
        <v>278</v>
      </c>
      <c r="F54" t="s">
        <v>1</v>
      </c>
      <c r="G54" t="s">
        <v>0</v>
      </c>
      <c r="H54" t="s">
        <v>1</v>
      </c>
    </row>
    <row r="55" spans="1:9" x14ac:dyDescent="0.45">
      <c r="A55" t="s">
        <v>728</v>
      </c>
      <c r="B55" t="s">
        <v>115</v>
      </c>
      <c r="C55" t="s">
        <v>61</v>
      </c>
      <c r="D55" t="s">
        <v>59</v>
      </c>
      <c r="E55" t="s">
        <v>182</v>
      </c>
      <c r="F55" t="s">
        <v>0</v>
      </c>
      <c r="G55" t="s">
        <v>0</v>
      </c>
      <c r="H55" t="s">
        <v>0</v>
      </c>
    </row>
    <row r="56" spans="1:9" x14ac:dyDescent="0.45">
      <c r="A56" t="s">
        <v>2006</v>
      </c>
      <c r="B56" t="s">
        <v>21</v>
      </c>
      <c r="C56" t="s">
        <v>69</v>
      </c>
      <c r="D56" t="s">
        <v>3</v>
      </c>
      <c r="E56" t="s">
        <v>39</v>
      </c>
      <c r="F56" t="s">
        <v>0</v>
      </c>
      <c r="G56" t="s">
        <v>0</v>
      </c>
      <c r="H56" t="s">
        <v>0</v>
      </c>
    </row>
    <row r="57" spans="1:9" x14ac:dyDescent="0.45">
      <c r="A57" t="s">
        <v>2005</v>
      </c>
      <c r="B57" t="s">
        <v>72</v>
      </c>
      <c r="C57" t="s">
        <v>8</v>
      </c>
      <c r="D57" t="s">
        <v>34</v>
      </c>
      <c r="E57" t="s">
        <v>42</v>
      </c>
      <c r="F57" t="s">
        <v>1</v>
      </c>
      <c r="G57" t="s">
        <v>0</v>
      </c>
      <c r="H57" t="s">
        <v>1</v>
      </c>
    </row>
    <row r="58" spans="1:9" x14ac:dyDescent="0.45">
      <c r="A58" t="s">
        <v>688</v>
      </c>
      <c r="B58" t="s">
        <v>342</v>
      </c>
      <c r="C58" t="s">
        <v>47</v>
      </c>
      <c r="D58" t="s">
        <v>639</v>
      </c>
      <c r="E58" t="s">
        <v>65</v>
      </c>
      <c r="F58" t="s">
        <v>0</v>
      </c>
      <c r="G58" t="s">
        <v>0</v>
      </c>
      <c r="H58" t="s">
        <v>0</v>
      </c>
      <c r="I58" t="s">
        <v>1</v>
      </c>
    </row>
    <row r="59" spans="1:9" x14ac:dyDescent="0.45">
      <c r="A59" t="s">
        <v>687</v>
      </c>
      <c r="B59" t="s">
        <v>189</v>
      </c>
      <c r="C59" t="s">
        <v>47</v>
      </c>
      <c r="D59" t="s">
        <v>67</v>
      </c>
      <c r="E59" t="s">
        <v>188</v>
      </c>
      <c r="F59" t="s">
        <v>1</v>
      </c>
      <c r="G59" t="s">
        <v>0</v>
      </c>
      <c r="H59" t="s">
        <v>1</v>
      </c>
      <c r="I59" t="s">
        <v>1</v>
      </c>
    </row>
    <row r="60" spans="1:9" x14ac:dyDescent="0.45">
      <c r="A60" t="s">
        <v>804</v>
      </c>
      <c r="B60" t="s">
        <v>5</v>
      </c>
      <c r="C60" t="s">
        <v>119</v>
      </c>
      <c r="D60" t="s">
        <v>4</v>
      </c>
      <c r="E60" t="s">
        <v>408</v>
      </c>
      <c r="F60" t="s">
        <v>0</v>
      </c>
      <c r="G60" t="s">
        <v>0</v>
      </c>
      <c r="H60" t="s">
        <v>0</v>
      </c>
    </row>
    <row r="61" spans="1:9" x14ac:dyDescent="0.45">
      <c r="A61" t="s">
        <v>686</v>
      </c>
      <c r="B61" t="s">
        <v>175</v>
      </c>
      <c r="C61" t="s">
        <v>47</v>
      </c>
      <c r="D61" t="s">
        <v>199</v>
      </c>
      <c r="E61" t="s">
        <v>58</v>
      </c>
      <c r="F61" t="s">
        <v>1</v>
      </c>
      <c r="G61" t="s">
        <v>0</v>
      </c>
      <c r="H61" t="s">
        <v>1</v>
      </c>
    </row>
    <row r="62" spans="1:9" x14ac:dyDescent="0.45">
      <c r="A62" t="s">
        <v>19</v>
      </c>
      <c r="B62" t="s">
        <v>1549</v>
      </c>
      <c r="C62" t="s">
        <v>17</v>
      </c>
      <c r="D62" t="s">
        <v>16</v>
      </c>
      <c r="E62" t="s">
        <v>15</v>
      </c>
      <c r="F62" t="s">
        <v>14</v>
      </c>
      <c r="G62" t="s">
        <v>13</v>
      </c>
      <c r="H62" t="s">
        <v>12</v>
      </c>
      <c r="I62" t="s">
        <v>11</v>
      </c>
    </row>
    <row r="63" spans="1:9" x14ac:dyDescent="0.45">
      <c r="A63" t="s">
        <v>2004</v>
      </c>
      <c r="B63" t="s">
        <v>89</v>
      </c>
      <c r="C63" t="s">
        <v>67</v>
      </c>
      <c r="D63" t="s">
        <v>34</v>
      </c>
      <c r="E63" t="s">
        <v>867</v>
      </c>
      <c r="F63" t="s">
        <v>0</v>
      </c>
      <c r="G63" t="s">
        <v>0</v>
      </c>
      <c r="H63" t="s">
        <v>0</v>
      </c>
    </row>
    <row r="64" spans="1:9" x14ac:dyDescent="0.45">
      <c r="A64" t="s">
        <v>2003</v>
      </c>
      <c r="B64" t="s">
        <v>44</v>
      </c>
      <c r="C64" t="s">
        <v>148</v>
      </c>
      <c r="D64" t="s">
        <v>3</v>
      </c>
      <c r="E64" t="s">
        <v>216</v>
      </c>
      <c r="F64" t="s">
        <v>0</v>
      </c>
      <c r="G64" t="s">
        <v>1</v>
      </c>
      <c r="H64" t="s">
        <v>0</v>
      </c>
    </row>
    <row r="65" spans="1:9" x14ac:dyDescent="0.45">
      <c r="A65" t="s">
        <v>2002</v>
      </c>
      <c r="B65" t="s">
        <v>9</v>
      </c>
      <c r="C65" t="s">
        <v>1017</v>
      </c>
      <c r="D65" t="s">
        <v>56</v>
      </c>
      <c r="E65" t="s">
        <v>585</v>
      </c>
      <c r="F65" t="s">
        <v>0</v>
      </c>
      <c r="G65" t="s">
        <v>0</v>
      </c>
      <c r="H65" t="s">
        <v>0</v>
      </c>
    </row>
    <row r="66" spans="1:9" x14ac:dyDescent="0.45">
      <c r="A66" t="s">
        <v>2001</v>
      </c>
      <c r="B66" t="s">
        <v>36</v>
      </c>
      <c r="C66" t="s">
        <v>56</v>
      </c>
      <c r="D66" t="s">
        <v>3</v>
      </c>
      <c r="E66" t="s">
        <v>39</v>
      </c>
      <c r="F66" t="s">
        <v>0</v>
      </c>
      <c r="G66" t="s">
        <v>0</v>
      </c>
      <c r="H66" t="s">
        <v>0</v>
      </c>
    </row>
    <row r="67" spans="1:9" x14ac:dyDescent="0.45">
      <c r="A67" t="s">
        <v>2000</v>
      </c>
      <c r="B67" t="s">
        <v>72</v>
      </c>
      <c r="C67" t="s">
        <v>43</v>
      </c>
      <c r="D67" t="s">
        <v>34</v>
      </c>
      <c r="E67" t="s">
        <v>55</v>
      </c>
      <c r="F67" t="s">
        <v>0</v>
      </c>
      <c r="G67" t="s">
        <v>0</v>
      </c>
      <c r="H67" t="s">
        <v>0</v>
      </c>
    </row>
    <row r="68" spans="1:9" x14ac:dyDescent="0.45">
      <c r="A68" t="s">
        <v>1849</v>
      </c>
      <c r="B68" t="s">
        <v>72</v>
      </c>
      <c r="C68" t="s">
        <v>27</v>
      </c>
      <c r="D68" t="s">
        <v>34</v>
      </c>
      <c r="E68" t="s">
        <v>178</v>
      </c>
      <c r="F68" t="s">
        <v>1</v>
      </c>
      <c r="G68" t="s">
        <v>0</v>
      </c>
      <c r="H68" t="s">
        <v>1</v>
      </c>
    </row>
    <row r="69" spans="1:9" x14ac:dyDescent="0.45">
      <c r="A69" t="s">
        <v>1999</v>
      </c>
      <c r="B69" t="s">
        <v>72</v>
      </c>
      <c r="C69" t="s">
        <v>40</v>
      </c>
      <c r="D69" t="s">
        <v>3</v>
      </c>
      <c r="E69" t="s">
        <v>138</v>
      </c>
      <c r="F69" t="s">
        <v>0</v>
      </c>
      <c r="G69" t="s">
        <v>0</v>
      </c>
      <c r="H69" t="s">
        <v>0</v>
      </c>
    </row>
    <row r="70" spans="1:9" x14ac:dyDescent="0.45">
      <c r="A70" t="s">
        <v>699</v>
      </c>
      <c r="B70" t="s">
        <v>28</v>
      </c>
      <c r="C70" t="s">
        <v>40</v>
      </c>
      <c r="D70" t="s">
        <v>79</v>
      </c>
      <c r="E70" t="s">
        <v>324</v>
      </c>
      <c r="F70" t="s">
        <v>0</v>
      </c>
      <c r="G70" t="s">
        <v>0</v>
      </c>
      <c r="H70" t="s">
        <v>0</v>
      </c>
    </row>
    <row r="71" spans="1:9" x14ac:dyDescent="0.45">
      <c r="A71" t="s">
        <v>1998</v>
      </c>
      <c r="B71" t="s">
        <v>31</v>
      </c>
      <c r="C71" t="s">
        <v>67</v>
      </c>
      <c r="D71" t="s">
        <v>3</v>
      </c>
      <c r="E71" t="s">
        <v>155</v>
      </c>
      <c r="F71" t="s">
        <v>0</v>
      </c>
      <c r="G71" t="s">
        <v>0</v>
      </c>
      <c r="H71" t="s">
        <v>0</v>
      </c>
    </row>
    <row r="72" spans="1:9" x14ac:dyDescent="0.45">
      <c r="A72" t="s">
        <v>698</v>
      </c>
      <c r="B72" t="s">
        <v>89</v>
      </c>
      <c r="C72" t="s">
        <v>148</v>
      </c>
      <c r="D72" t="s">
        <v>79</v>
      </c>
      <c r="E72" t="s">
        <v>399</v>
      </c>
      <c r="F72" t="s">
        <v>0</v>
      </c>
      <c r="G72" t="s">
        <v>0</v>
      </c>
      <c r="H72" t="s">
        <v>0</v>
      </c>
      <c r="I72" t="s">
        <v>1</v>
      </c>
    </row>
    <row r="73" spans="1:9" x14ac:dyDescent="0.45">
      <c r="A73" t="s">
        <v>1997</v>
      </c>
      <c r="B73" t="s">
        <v>72</v>
      </c>
      <c r="C73" t="s">
        <v>43</v>
      </c>
      <c r="D73" t="s">
        <v>34</v>
      </c>
      <c r="E73" t="s">
        <v>366</v>
      </c>
      <c r="F73" t="s">
        <v>0</v>
      </c>
      <c r="G73" t="s">
        <v>0</v>
      </c>
      <c r="H73" t="s">
        <v>0</v>
      </c>
    </row>
    <row r="74" spans="1:9" x14ac:dyDescent="0.45">
      <c r="A74" t="s">
        <v>1996</v>
      </c>
      <c r="B74" t="s">
        <v>89</v>
      </c>
      <c r="C74" t="s">
        <v>92</v>
      </c>
      <c r="D74" t="s">
        <v>3</v>
      </c>
      <c r="E74" t="s">
        <v>408</v>
      </c>
      <c r="F74" t="s">
        <v>0</v>
      </c>
      <c r="G74" t="s">
        <v>0</v>
      </c>
      <c r="H74" t="s">
        <v>0</v>
      </c>
    </row>
    <row r="75" spans="1:9" x14ac:dyDescent="0.45">
      <c r="A75" t="s">
        <v>19</v>
      </c>
      <c r="B75" t="s">
        <v>1547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767</v>
      </c>
      <c r="B76" t="s">
        <v>89</v>
      </c>
      <c r="C76" t="s">
        <v>257</v>
      </c>
      <c r="D76" t="s">
        <v>27</v>
      </c>
      <c r="E76" t="s">
        <v>7</v>
      </c>
      <c r="F76" t="s">
        <v>0</v>
      </c>
      <c r="G76" t="s">
        <v>0</v>
      </c>
      <c r="H76" t="s">
        <v>0</v>
      </c>
    </row>
    <row r="77" spans="1:9" x14ac:dyDescent="0.45">
      <c r="A77" t="s">
        <v>750</v>
      </c>
      <c r="B77" t="s">
        <v>28</v>
      </c>
      <c r="C77" t="s">
        <v>61</v>
      </c>
      <c r="D77" t="s">
        <v>34</v>
      </c>
      <c r="E77" t="s">
        <v>114</v>
      </c>
      <c r="F77" t="s">
        <v>0</v>
      </c>
      <c r="G77" t="s">
        <v>0</v>
      </c>
      <c r="H77" t="s">
        <v>0</v>
      </c>
    </row>
    <row r="78" spans="1:9" x14ac:dyDescent="0.45">
      <c r="A78" t="s">
        <v>728</v>
      </c>
      <c r="B78" t="s">
        <v>115</v>
      </c>
      <c r="C78" t="s">
        <v>67</v>
      </c>
      <c r="D78" t="s">
        <v>56</v>
      </c>
      <c r="E78" t="s">
        <v>182</v>
      </c>
      <c r="F78" t="s">
        <v>0</v>
      </c>
      <c r="G78" t="s">
        <v>0</v>
      </c>
      <c r="H78" t="s">
        <v>0</v>
      </c>
    </row>
    <row r="79" spans="1:9" x14ac:dyDescent="0.45">
      <c r="A79" t="s">
        <v>1995</v>
      </c>
      <c r="B79" t="s">
        <v>72</v>
      </c>
      <c r="C79" t="s">
        <v>863</v>
      </c>
      <c r="D79" t="s">
        <v>56</v>
      </c>
      <c r="E79" t="s">
        <v>46</v>
      </c>
      <c r="F79" t="s">
        <v>0</v>
      </c>
      <c r="G79" t="s">
        <v>0</v>
      </c>
      <c r="H79" t="s">
        <v>0</v>
      </c>
    </row>
    <row r="80" spans="1:9" x14ac:dyDescent="0.45">
      <c r="A80" t="s">
        <v>1994</v>
      </c>
      <c r="B80" t="s">
        <v>72</v>
      </c>
      <c r="C80" t="s">
        <v>61</v>
      </c>
      <c r="D80" t="s">
        <v>34</v>
      </c>
      <c r="E80" t="s">
        <v>178</v>
      </c>
      <c r="F80" t="s">
        <v>1</v>
      </c>
      <c r="G80" t="s">
        <v>0</v>
      </c>
      <c r="H80" t="s">
        <v>1</v>
      </c>
    </row>
    <row r="81" spans="1:9" x14ac:dyDescent="0.45">
      <c r="A81" t="s">
        <v>691</v>
      </c>
      <c r="B81" t="s">
        <v>115</v>
      </c>
      <c r="C81" t="s">
        <v>43</v>
      </c>
      <c r="D81" t="s">
        <v>446</v>
      </c>
      <c r="E81" t="s">
        <v>53</v>
      </c>
      <c r="F81" t="s">
        <v>0</v>
      </c>
      <c r="G81" t="s">
        <v>0</v>
      </c>
      <c r="H81" t="s">
        <v>0</v>
      </c>
    </row>
    <row r="82" spans="1:9" x14ac:dyDescent="0.45">
      <c r="A82" t="s">
        <v>1993</v>
      </c>
      <c r="B82" t="s">
        <v>21</v>
      </c>
      <c r="C82" t="s">
        <v>27</v>
      </c>
      <c r="D82" t="s">
        <v>3</v>
      </c>
      <c r="E82" t="s">
        <v>58</v>
      </c>
      <c r="F82" t="s">
        <v>1</v>
      </c>
      <c r="G82" t="s">
        <v>0</v>
      </c>
      <c r="H82" t="s">
        <v>1</v>
      </c>
    </row>
    <row r="83" spans="1:9" x14ac:dyDescent="0.45">
      <c r="A83" t="s">
        <v>871</v>
      </c>
      <c r="B83" t="s">
        <v>115</v>
      </c>
      <c r="C83" t="s">
        <v>4</v>
      </c>
      <c r="D83" t="s">
        <v>27</v>
      </c>
      <c r="E83" t="s">
        <v>26</v>
      </c>
      <c r="F83" t="s">
        <v>0</v>
      </c>
      <c r="G83" t="s">
        <v>0</v>
      </c>
      <c r="H83" t="s">
        <v>0</v>
      </c>
    </row>
    <row r="84" spans="1:9" x14ac:dyDescent="0.45">
      <c r="A84" t="s">
        <v>702</v>
      </c>
      <c r="B84" t="s">
        <v>28</v>
      </c>
      <c r="C84" t="s">
        <v>40</v>
      </c>
      <c r="D84" t="s">
        <v>92</v>
      </c>
      <c r="E84" t="s">
        <v>114</v>
      </c>
      <c r="F84" t="s">
        <v>0</v>
      </c>
      <c r="G84" t="s">
        <v>0</v>
      </c>
      <c r="H84" t="s">
        <v>0</v>
      </c>
    </row>
    <row r="85" spans="1:9" x14ac:dyDescent="0.45">
      <c r="A85" t="s">
        <v>1992</v>
      </c>
      <c r="B85" t="s">
        <v>89</v>
      </c>
      <c r="C85" t="s">
        <v>35</v>
      </c>
      <c r="D85" t="s">
        <v>56</v>
      </c>
      <c r="E85" t="s">
        <v>81</v>
      </c>
      <c r="F85" t="s">
        <v>0</v>
      </c>
      <c r="G85" t="s">
        <v>0</v>
      </c>
      <c r="H85" t="s">
        <v>0</v>
      </c>
    </row>
    <row r="86" spans="1:9" x14ac:dyDescent="0.45">
      <c r="A86" t="s">
        <v>1991</v>
      </c>
      <c r="B86" t="s">
        <v>28</v>
      </c>
      <c r="C86" t="s">
        <v>8</v>
      </c>
      <c r="D86" t="s">
        <v>79</v>
      </c>
      <c r="E86" t="s">
        <v>114</v>
      </c>
      <c r="F86" t="s">
        <v>0</v>
      </c>
      <c r="G86" t="s">
        <v>0</v>
      </c>
      <c r="H86" t="s">
        <v>0</v>
      </c>
    </row>
    <row r="87" spans="1:9" x14ac:dyDescent="0.45">
      <c r="A87" t="s">
        <v>1990</v>
      </c>
      <c r="B87" t="s">
        <v>89</v>
      </c>
      <c r="C87" t="s">
        <v>40</v>
      </c>
      <c r="D87" t="s">
        <v>79</v>
      </c>
      <c r="E87" t="s">
        <v>91</v>
      </c>
      <c r="F87" t="s">
        <v>0</v>
      </c>
      <c r="G87" t="s">
        <v>0</v>
      </c>
      <c r="H87" t="s">
        <v>0</v>
      </c>
    </row>
    <row r="88" spans="1:9" x14ac:dyDescent="0.45">
      <c r="A88" t="s">
        <v>699</v>
      </c>
      <c r="B88" t="s">
        <v>28</v>
      </c>
      <c r="C88" t="s">
        <v>56</v>
      </c>
      <c r="D88" t="s">
        <v>27</v>
      </c>
      <c r="E88" t="s">
        <v>324</v>
      </c>
      <c r="F88" t="s">
        <v>0</v>
      </c>
      <c r="G88" t="s">
        <v>0</v>
      </c>
      <c r="H88" t="s">
        <v>0</v>
      </c>
    </row>
    <row r="89" spans="1:9" x14ac:dyDescent="0.45">
      <c r="A89" t="s">
        <v>1989</v>
      </c>
      <c r="B89" t="s">
        <v>31</v>
      </c>
      <c r="C89" t="s">
        <v>61</v>
      </c>
      <c r="D89" t="s">
        <v>79</v>
      </c>
      <c r="E89" t="s">
        <v>58</v>
      </c>
      <c r="F89" t="s">
        <v>1</v>
      </c>
      <c r="G89" t="s">
        <v>0</v>
      </c>
      <c r="H89" t="s">
        <v>1</v>
      </c>
    </row>
    <row r="90" spans="1:9" x14ac:dyDescent="0.45">
      <c r="A90" t="s">
        <v>840</v>
      </c>
      <c r="B90" t="s">
        <v>31</v>
      </c>
      <c r="C90" t="s">
        <v>8</v>
      </c>
      <c r="D90" t="s">
        <v>79</v>
      </c>
      <c r="E90" t="s">
        <v>58</v>
      </c>
      <c r="F90" t="s">
        <v>1</v>
      </c>
      <c r="G90" t="s">
        <v>0</v>
      </c>
      <c r="H90" t="s">
        <v>1</v>
      </c>
    </row>
    <row r="91" spans="1:9" x14ac:dyDescent="0.45">
      <c r="A91" t="s">
        <v>839</v>
      </c>
      <c r="B91" t="s">
        <v>89</v>
      </c>
      <c r="C91" t="s">
        <v>148</v>
      </c>
      <c r="D91" t="s">
        <v>79</v>
      </c>
      <c r="E91" t="s">
        <v>91</v>
      </c>
      <c r="F91" t="s">
        <v>0</v>
      </c>
      <c r="G91" t="s">
        <v>0</v>
      </c>
      <c r="H91" t="s">
        <v>0</v>
      </c>
    </row>
    <row r="92" spans="1:9" x14ac:dyDescent="0.45">
      <c r="A92" t="s">
        <v>690</v>
      </c>
      <c r="B92" t="s">
        <v>28</v>
      </c>
      <c r="C92" t="s">
        <v>148</v>
      </c>
      <c r="D92" t="s">
        <v>79</v>
      </c>
      <c r="E92" t="s">
        <v>114</v>
      </c>
      <c r="F92" t="s">
        <v>0</v>
      </c>
      <c r="G92" t="s">
        <v>0</v>
      </c>
      <c r="H92" t="s">
        <v>0</v>
      </c>
    </row>
    <row r="93" spans="1:9" x14ac:dyDescent="0.45">
      <c r="A93" t="s">
        <v>688</v>
      </c>
      <c r="B93" t="s">
        <v>200</v>
      </c>
      <c r="C93" t="s">
        <v>43</v>
      </c>
      <c r="D93" t="s">
        <v>4</v>
      </c>
      <c r="E93" t="s">
        <v>65</v>
      </c>
      <c r="F93" t="s">
        <v>0</v>
      </c>
      <c r="G93" t="s">
        <v>0</v>
      </c>
      <c r="H93" t="s">
        <v>0</v>
      </c>
      <c r="I93" t="s">
        <v>1</v>
      </c>
    </row>
    <row r="94" spans="1:9" x14ac:dyDescent="0.45">
      <c r="A94" t="s">
        <v>687</v>
      </c>
      <c r="B94" t="s">
        <v>36</v>
      </c>
      <c r="C94" t="s">
        <v>269</v>
      </c>
      <c r="D94" t="s">
        <v>56</v>
      </c>
      <c r="E94" t="s">
        <v>188</v>
      </c>
      <c r="F94" t="s">
        <v>1</v>
      </c>
      <c r="G94" t="s">
        <v>0</v>
      </c>
      <c r="H94" t="s">
        <v>1</v>
      </c>
      <c r="I94" t="s">
        <v>1</v>
      </c>
    </row>
    <row r="95" spans="1:9" x14ac:dyDescent="0.45">
      <c r="A95" t="s">
        <v>1988</v>
      </c>
      <c r="B95" t="s">
        <v>44</v>
      </c>
      <c r="C95" t="s">
        <v>40</v>
      </c>
      <c r="D95" t="s">
        <v>56</v>
      </c>
      <c r="E95" t="s">
        <v>68</v>
      </c>
      <c r="F95" t="s">
        <v>0</v>
      </c>
      <c r="G95" t="s">
        <v>0</v>
      </c>
      <c r="H95" t="s">
        <v>0</v>
      </c>
    </row>
    <row r="96" spans="1:9" x14ac:dyDescent="0.45">
      <c r="A96" t="s">
        <v>742</v>
      </c>
      <c r="B96" t="s">
        <v>5</v>
      </c>
      <c r="C96" t="s">
        <v>92</v>
      </c>
      <c r="D96" t="s">
        <v>59</v>
      </c>
      <c r="E96" t="s">
        <v>88</v>
      </c>
      <c r="F96" t="s">
        <v>0</v>
      </c>
      <c r="G96" t="s">
        <v>0</v>
      </c>
      <c r="H96" t="s">
        <v>0</v>
      </c>
    </row>
    <row r="97" spans="1:9" x14ac:dyDescent="0.45">
      <c r="A97" t="s">
        <v>19</v>
      </c>
      <c r="B97" t="s">
        <v>1544</v>
      </c>
      <c r="C97" t="s">
        <v>17</v>
      </c>
      <c r="D97" t="s">
        <v>16</v>
      </c>
      <c r="E97" t="s">
        <v>15</v>
      </c>
      <c r="F97" t="s">
        <v>14</v>
      </c>
      <c r="G97" t="s">
        <v>13</v>
      </c>
      <c r="H97" t="s">
        <v>12</v>
      </c>
      <c r="I97" t="s">
        <v>11</v>
      </c>
    </row>
    <row r="98" spans="1:9" x14ac:dyDescent="0.45">
      <c r="A98" t="s">
        <v>1908</v>
      </c>
      <c r="B98" t="s">
        <v>72</v>
      </c>
      <c r="C98" t="s">
        <v>79</v>
      </c>
      <c r="D98" t="s">
        <v>34</v>
      </c>
      <c r="E98" t="s">
        <v>138</v>
      </c>
      <c r="F98" t="s">
        <v>0</v>
      </c>
      <c r="G98" t="s">
        <v>0</v>
      </c>
      <c r="H98" t="s">
        <v>0</v>
      </c>
    </row>
    <row r="99" spans="1:9" x14ac:dyDescent="0.45">
      <c r="A99" t="s">
        <v>1822</v>
      </c>
      <c r="B99" t="s">
        <v>28</v>
      </c>
      <c r="C99" t="s">
        <v>82</v>
      </c>
      <c r="D99" t="s">
        <v>100</v>
      </c>
      <c r="E99" t="s">
        <v>419</v>
      </c>
      <c r="F99" t="s">
        <v>0</v>
      </c>
      <c r="G99" t="s">
        <v>0</v>
      </c>
      <c r="H99" t="s">
        <v>0</v>
      </c>
    </row>
    <row r="100" spans="1:9" x14ac:dyDescent="0.45">
      <c r="A100" t="s">
        <v>729</v>
      </c>
      <c r="B100" t="s">
        <v>5</v>
      </c>
      <c r="C100" t="s">
        <v>82</v>
      </c>
      <c r="D100" t="s">
        <v>100</v>
      </c>
      <c r="E100" t="s">
        <v>88</v>
      </c>
      <c r="F100" t="s">
        <v>0</v>
      </c>
      <c r="G100" t="s">
        <v>0</v>
      </c>
      <c r="H100" t="s">
        <v>0</v>
      </c>
    </row>
    <row r="101" spans="1:9" x14ac:dyDescent="0.45">
      <c r="A101" t="s">
        <v>854</v>
      </c>
      <c r="B101" t="s">
        <v>31</v>
      </c>
      <c r="C101" t="s">
        <v>267</v>
      </c>
      <c r="D101" t="s">
        <v>148</v>
      </c>
      <c r="E101" t="s">
        <v>20</v>
      </c>
      <c r="F101" t="s">
        <v>1</v>
      </c>
      <c r="G101" t="s">
        <v>0</v>
      </c>
      <c r="H101" t="s">
        <v>1</v>
      </c>
    </row>
    <row r="102" spans="1:9" x14ac:dyDescent="0.45">
      <c r="A102" t="s">
        <v>1987</v>
      </c>
      <c r="B102" t="s">
        <v>72</v>
      </c>
      <c r="C102" t="s">
        <v>112</v>
      </c>
      <c r="D102" t="s">
        <v>3</v>
      </c>
      <c r="E102" t="s">
        <v>216</v>
      </c>
      <c r="F102" t="s">
        <v>0</v>
      </c>
      <c r="G102" t="s">
        <v>0</v>
      </c>
      <c r="H102" t="s">
        <v>0</v>
      </c>
    </row>
    <row r="103" spans="1:9" x14ac:dyDescent="0.45">
      <c r="A103" t="s">
        <v>1986</v>
      </c>
      <c r="B103" t="s">
        <v>21</v>
      </c>
      <c r="C103" t="s">
        <v>40</v>
      </c>
      <c r="D103" t="s">
        <v>34</v>
      </c>
      <c r="E103" t="s">
        <v>58</v>
      </c>
      <c r="F103" t="s">
        <v>1</v>
      </c>
      <c r="G103" t="s">
        <v>0</v>
      </c>
      <c r="H103" t="s">
        <v>1</v>
      </c>
    </row>
    <row r="104" spans="1:9" x14ac:dyDescent="0.45">
      <c r="A104" t="s">
        <v>699</v>
      </c>
      <c r="B104" t="s">
        <v>28</v>
      </c>
      <c r="C104" t="s">
        <v>148</v>
      </c>
      <c r="D104" t="s">
        <v>79</v>
      </c>
      <c r="E104" t="s">
        <v>324</v>
      </c>
      <c r="F104" t="s">
        <v>0</v>
      </c>
      <c r="G104" t="s">
        <v>0</v>
      </c>
      <c r="H104" t="s">
        <v>0</v>
      </c>
    </row>
    <row r="105" spans="1:9" x14ac:dyDescent="0.45">
      <c r="A105" t="s">
        <v>688</v>
      </c>
      <c r="B105" t="s">
        <v>200</v>
      </c>
      <c r="C105" t="s">
        <v>3</v>
      </c>
      <c r="D105" t="s">
        <v>96</v>
      </c>
      <c r="E105" t="s">
        <v>65</v>
      </c>
      <c r="F105" t="s">
        <v>0</v>
      </c>
      <c r="G105" t="s">
        <v>0</v>
      </c>
      <c r="H105" t="s">
        <v>0</v>
      </c>
      <c r="I105" t="s">
        <v>1</v>
      </c>
    </row>
    <row r="106" spans="1:9" x14ac:dyDescent="0.45">
      <c r="A106" t="s">
        <v>687</v>
      </c>
      <c r="B106" t="s">
        <v>36</v>
      </c>
      <c r="C106" t="s">
        <v>160</v>
      </c>
      <c r="D106" t="s">
        <v>3</v>
      </c>
      <c r="E106" t="s">
        <v>188</v>
      </c>
      <c r="F106" t="s">
        <v>1</v>
      </c>
      <c r="G106" t="s">
        <v>0</v>
      </c>
      <c r="H106" t="s">
        <v>1</v>
      </c>
      <c r="I106" t="s">
        <v>1</v>
      </c>
    </row>
    <row r="107" spans="1:9" x14ac:dyDescent="0.45">
      <c r="A107" t="s">
        <v>1985</v>
      </c>
      <c r="B107" t="s">
        <v>200</v>
      </c>
      <c r="C107" t="s">
        <v>112</v>
      </c>
      <c r="D107" t="s">
        <v>79</v>
      </c>
      <c r="E107" t="s">
        <v>114</v>
      </c>
      <c r="F107" t="s">
        <v>0</v>
      </c>
      <c r="G107" t="s">
        <v>0</v>
      </c>
      <c r="H107" t="s">
        <v>0</v>
      </c>
    </row>
    <row r="108" spans="1:9" x14ac:dyDescent="0.45">
      <c r="A108" t="s">
        <v>686</v>
      </c>
      <c r="B108" t="s">
        <v>31</v>
      </c>
      <c r="C108" t="s">
        <v>3</v>
      </c>
      <c r="D108" t="s">
        <v>100</v>
      </c>
      <c r="E108" t="s">
        <v>58</v>
      </c>
      <c r="F108" t="s">
        <v>1</v>
      </c>
      <c r="G108" t="s">
        <v>0</v>
      </c>
      <c r="H108" t="s">
        <v>1</v>
      </c>
    </row>
    <row r="109" spans="1:9" x14ac:dyDescent="0.45">
      <c r="A109" t="s">
        <v>1984</v>
      </c>
      <c r="B109" t="s">
        <v>21</v>
      </c>
      <c r="C109" t="s">
        <v>59</v>
      </c>
      <c r="D109" t="s">
        <v>3</v>
      </c>
      <c r="E109" t="s">
        <v>58</v>
      </c>
      <c r="F109" t="s">
        <v>1</v>
      </c>
      <c r="G109" t="s">
        <v>0</v>
      </c>
      <c r="H109" t="s">
        <v>1</v>
      </c>
    </row>
    <row r="110" spans="1:9" x14ac:dyDescent="0.45">
      <c r="A110" t="s">
        <v>1983</v>
      </c>
      <c r="B110" t="s">
        <v>72</v>
      </c>
      <c r="C110" t="s">
        <v>82</v>
      </c>
      <c r="D110" t="s">
        <v>3</v>
      </c>
      <c r="E110" t="s">
        <v>111</v>
      </c>
      <c r="F110" t="s">
        <v>1</v>
      </c>
      <c r="G110" t="s">
        <v>0</v>
      </c>
      <c r="H110" t="s">
        <v>1</v>
      </c>
    </row>
    <row r="111" spans="1:9" x14ac:dyDescent="0.45">
      <c r="A111" t="s">
        <v>1982</v>
      </c>
      <c r="B111" t="s">
        <v>48</v>
      </c>
      <c r="C111" t="s">
        <v>8</v>
      </c>
      <c r="D111" t="s">
        <v>3</v>
      </c>
      <c r="E111" t="s">
        <v>46</v>
      </c>
      <c r="F111" t="s">
        <v>0</v>
      </c>
      <c r="G111" t="s">
        <v>0</v>
      </c>
      <c r="H111" t="s">
        <v>0</v>
      </c>
    </row>
    <row r="112" spans="1:9" x14ac:dyDescent="0.45">
      <c r="A112" t="s">
        <v>1981</v>
      </c>
      <c r="B112" t="s">
        <v>200</v>
      </c>
      <c r="C112" t="s">
        <v>56</v>
      </c>
      <c r="D112" t="s">
        <v>4</v>
      </c>
      <c r="E112" t="s">
        <v>114</v>
      </c>
      <c r="F112" t="s">
        <v>0</v>
      </c>
      <c r="G112" t="s">
        <v>0</v>
      </c>
      <c r="H112" t="s">
        <v>0</v>
      </c>
    </row>
    <row r="113" spans="1:9" x14ac:dyDescent="0.45">
      <c r="A113" t="s">
        <v>19</v>
      </c>
      <c r="B113" t="s">
        <v>1543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1980</v>
      </c>
      <c r="B114" t="s">
        <v>44</v>
      </c>
      <c r="C114" t="s">
        <v>35</v>
      </c>
      <c r="D114" t="s">
        <v>3</v>
      </c>
      <c r="E114" t="s">
        <v>178</v>
      </c>
      <c r="F114" t="s">
        <v>1</v>
      </c>
      <c r="G114" t="s">
        <v>1</v>
      </c>
      <c r="H114" t="s">
        <v>0</v>
      </c>
    </row>
    <row r="115" spans="1:9" x14ac:dyDescent="0.45">
      <c r="A115" t="s">
        <v>1979</v>
      </c>
      <c r="B115" t="s">
        <v>44</v>
      </c>
      <c r="C115" t="s">
        <v>34</v>
      </c>
      <c r="D115" t="s">
        <v>3</v>
      </c>
      <c r="E115" t="s">
        <v>216</v>
      </c>
      <c r="F115" t="s">
        <v>0</v>
      </c>
      <c r="G115" t="s">
        <v>1</v>
      </c>
      <c r="H115" t="s">
        <v>0</v>
      </c>
    </row>
    <row r="116" spans="1:9" x14ac:dyDescent="0.45">
      <c r="A116" t="s">
        <v>1978</v>
      </c>
      <c r="B116" t="s">
        <v>72</v>
      </c>
      <c r="C116" t="s">
        <v>61</v>
      </c>
      <c r="D116" t="s">
        <v>3</v>
      </c>
      <c r="E116" t="s">
        <v>46</v>
      </c>
      <c r="F116" t="s">
        <v>0</v>
      </c>
      <c r="G116" t="s">
        <v>0</v>
      </c>
      <c r="H116" t="s">
        <v>0</v>
      </c>
    </row>
    <row r="117" spans="1:9" x14ac:dyDescent="0.45">
      <c r="A117" t="s">
        <v>832</v>
      </c>
      <c r="B117" t="s">
        <v>44</v>
      </c>
      <c r="C117" t="s">
        <v>40</v>
      </c>
      <c r="D117" t="s">
        <v>34</v>
      </c>
      <c r="E117" t="s">
        <v>138</v>
      </c>
      <c r="F117" t="s">
        <v>0</v>
      </c>
      <c r="G117" t="s">
        <v>1</v>
      </c>
      <c r="H117" t="s">
        <v>0</v>
      </c>
    </row>
    <row r="118" spans="1:9" x14ac:dyDescent="0.45">
      <c r="A118" t="s">
        <v>1977</v>
      </c>
      <c r="B118" t="s">
        <v>21</v>
      </c>
      <c r="C118" t="s">
        <v>112</v>
      </c>
      <c r="D118" t="s">
        <v>34</v>
      </c>
      <c r="E118" t="s">
        <v>33</v>
      </c>
      <c r="F118" t="s">
        <v>0</v>
      </c>
      <c r="G118" t="s">
        <v>0</v>
      </c>
      <c r="H118" t="s">
        <v>0</v>
      </c>
    </row>
    <row r="119" spans="1:9" x14ac:dyDescent="0.45">
      <c r="A119" t="s">
        <v>1834</v>
      </c>
      <c r="B119" t="s">
        <v>36</v>
      </c>
      <c r="C119" t="s">
        <v>34</v>
      </c>
      <c r="D119" t="s">
        <v>34</v>
      </c>
      <c r="E119" t="s">
        <v>33</v>
      </c>
      <c r="F119" t="s">
        <v>0</v>
      </c>
      <c r="G119" t="s">
        <v>0</v>
      </c>
      <c r="H119" t="s">
        <v>0</v>
      </c>
    </row>
    <row r="120" spans="1:9" x14ac:dyDescent="0.45">
      <c r="A120" t="s">
        <v>1976</v>
      </c>
      <c r="B120" t="s">
        <v>72</v>
      </c>
      <c r="C120" t="s">
        <v>67</v>
      </c>
      <c r="D120" t="s">
        <v>34</v>
      </c>
      <c r="E120" t="s">
        <v>46</v>
      </c>
      <c r="F120" t="s">
        <v>0</v>
      </c>
      <c r="G120" t="s">
        <v>0</v>
      </c>
      <c r="H120" t="s">
        <v>0</v>
      </c>
    </row>
    <row r="121" spans="1:9" x14ac:dyDescent="0.45">
      <c r="A121" t="s">
        <v>19</v>
      </c>
      <c r="B121" t="s">
        <v>1541</v>
      </c>
      <c r="C121" t="s">
        <v>17</v>
      </c>
      <c r="D121" t="s">
        <v>16</v>
      </c>
      <c r="E121" t="s">
        <v>15</v>
      </c>
      <c r="F121" t="s">
        <v>14</v>
      </c>
      <c r="G121" t="s">
        <v>13</v>
      </c>
      <c r="H121" t="s">
        <v>12</v>
      </c>
      <c r="I121" t="s">
        <v>11</v>
      </c>
    </row>
    <row r="122" spans="1:9" x14ac:dyDescent="0.45">
      <c r="A122" t="s">
        <v>1975</v>
      </c>
      <c r="B122" t="s">
        <v>31</v>
      </c>
      <c r="C122" t="s">
        <v>160</v>
      </c>
      <c r="D122" t="s">
        <v>34</v>
      </c>
      <c r="E122" t="s">
        <v>397</v>
      </c>
      <c r="F122" t="s">
        <v>0</v>
      </c>
      <c r="G122" t="s">
        <v>0</v>
      </c>
      <c r="H122" t="s">
        <v>0</v>
      </c>
    </row>
    <row r="123" spans="1:9" x14ac:dyDescent="0.45">
      <c r="A123" t="s">
        <v>1974</v>
      </c>
      <c r="B123" t="s">
        <v>89</v>
      </c>
      <c r="C123" t="s">
        <v>148</v>
      </c>
      <c r="D123" t="s">
        <v>3</v>
      </c>
      <c r="E123" t="s">
        <v>91</v>
      </c>
      <c r="F123" t="s">
        <v>0</v>
      </c>
      <c r="G123" t="s">
        <v>0</v>
      </c>
      <c r="H123" t="s">
        <v>0</v>
      </c>
    </row>
    <row r="124" spans="1:9" x14ac:dyDescent="0.45">
      <c r="A124" t="s">
        <v>19</v>
      </c>
      <c r="B124" t="s">
        <v>1539</v>
      </c>
      <c r="C124" t="s">
        <v>17</v>
      </c>
      <c r="D124" t="s">
        <v>16</v>
      </c>
      <c r="E124" t="s">
        <v>15</v>
      </c>
      <c r="F124" t="s">
        <v>14</v>
      </c>
      <c r="G124" t="s">
        <v>13</v>
      </c>
      <c r="H124" t="s">
        <v>12</v>
      </c>
      <c r="I124" t="s">
        <v>11</v>
      </c>
    </row>
    <row r="125" spans="1:9" x14ac:dyDescent="0.45">
      <c r="A125" t="s">
        <v>1973</v>
      </c>
      <c r="B125" t="s">
        <v>36</v>
      </c>
      <c r="C125" t="s">
        <v>160</v>
      </c>
      <c r="D125" t="s">
        <v>34</v>
      </c>
      <c r="E125" t="s">
        <v>103</v>
      </c>
      <c r="F125" t="s">
        <v>0</v>
      </c>
      <c r="G125" t="s">
        <v>0</v>
      </c>
      <c r="H125" t="s">
        <v>0</v>
      </c>
    </row>
    <row r="126" spans="1:9" x14ac:dyDescent="0.45">
      <c r="A126" t="s">
        <v>691</v>
      </c>
      <c r="B126" t="s">
        <v>115</v>
      </c>
      <c r="C126" t="s">
        <v>61</v>
      </c>
      <c r="D126" t="s">
        <v>56</v>
      </c>
      <c r="E126" t="s">
        <v>53</v>
      </c>
      <c r="F126" t="s">
        <v>0</v>
      </c>
      <c r="G126" t="s">
        <v>0</v>
      </c>
      <c r="H126" t="s">
        <v>0</v>
      </c>
    </row>
    <row r="127" spans="1:9" x14ac:dyDescent="0.45">
      <c r="A127" t="s">
        <v>840</v>
      </c>
      <c r="B127" t="s">
        <v>31</v>
      </c>
      <c r="C127" t="s">
        <v>43</v>
      </c>
      <c r="D127" t="s">
        <v>79</v>
      </c>
      <c r="E127" t="s">
        <v>58</v>
      </c>
      <c r="F127" t="s">
        <v>1</v>
      </c>
      <c r="G127" t="s">
        <v>0</v>
      </c>
      <c r="H127" t="s">
        <v>1</v>
      </c>
    </row>
    <row r="128" spans="1:9" x14ac:dyDescent="0.45">
      <c r="A128" t="s">
        <v>688</v>
      </c>
      <c r="B128" t="s">
        <v>200</v>
      </c>
      <c r="C128" t="s">
        <v>43</v>
      </c>
      <c r="D128" t="s">
        <v>8</v>
      </c>
      <c r="E128" t="s">
        <v>65</v>
      </c>
      <c r="F128" t="s">
        <v>0</v>
      </c>
      <c r="G128" t="s">
        <v>0</v>
      </c>
      <c r="H128" t="s">
        <v>0</v>
      </c>
      <c r="I128" t="s">
        <v>1</v>
      </c>
    </row>
    <row r="129" spans="1:9" x14ac:dyDescent="0.45">
      <c r="A129" t="s">
        <v>1972</v>
      </c>
      <c r="B129" t="s">
        <v>44</v>
      </c>
      <c r="C129" t="s">
        <v>69</v>
      </c>
      <c r="D129" t="s">
        <v>4</v>
      </c>
      <c r="E129" t="s">
        <v>55</v>
      </c>
      <c r="F129" t="s">
        <v>0</v>
      </c>
      <c r="G129" t="s">
        <v>0</v>
      </c>
      <c r="H129" t="s">
        <v>0</v>
      </c>
    </row>
    <row r="130" spans="1:9" x14ac:dyDescent="0.45">
      <c r="A130" t="s">
        <v>736</v>
      </c>
      <c r="B130" t="s">
        <v>36</v>
      </c>
      <c r="C130" t="s">
        <v>3</v>
      </c>
      <c r="D130" t="s">
        <v>8</v>
      </c>
      <c r="E130" t="s">
        <v>58</v>
      </c>
      <c r="F130" t="s">
        <v>1</v>
      </c>
      <c r="G130" t="s">
        <v>0</v>
      </c>
      <c r="H130" t="s">
        <v>1</v>
      </c>
      <c r="I130" t="s">
        <v>1</v>
      </c>
    </row>
    <row r="131" spans="1:9" x14ac:dyDescent="0.45">
      <c r="A131" t="s">
        <v>670</v>
      </c>
      <c r="B131" t="s">
        <v>48</v>
      </c>
      <c r="C131" t="s">
        <v>35</v>
      </c>
      <c r="D131" t="s">
        <v>8</v>
      </c>
      <c r="E131" t="s">
        <v>185</v>
      </c>
      <c r="F131" t="s">
        <v>1</v>
      </c>
      <c r="G131" t="s">
        <v>0</v>
      </c>
      <c r="H131" t="s">
        <v>1</v>
      </c>
      <c r="I131" t="s">
        <v>1</v>
      </c>
    </row>
    <row r="132" spans="1:9" x14ac:dyDescent="0.45">
      <c r="A132" t="s">
        <v>19</v>
      </c>
      <c r="B132" t="s">
        <v>1536</v>
      </c>
      <c r="C132" t="s">
        <v>17</v>
      </c>
      <c r="D132" t="s">
        <v>16</v>
      </c>
      <c r="E132" t="s">
        <v>15</v>
      </c>
      <c r="F132" t="s">
        <v>14</v>
      </c>
      <c r="G132" t="s">
        <v>13</v>
      </c>
      <c r="H132" t="s">
        <v>12</v>
      </c>
      <c r="I132" t="s">
        <v>11</v>
      </c>
    </row>
    <row r="133" spans="1:9" x14ac:dyDescent="0.45">
      <c r="A133" t="s">
        <v>1971</v>
      </c>
      <c r="B133" t="s">
        <v>5</v>
      </c>
      <c r="C133" t="s">
        <v>35</v>
      </c>
      <c r="D133" t="s">
        <v>56</v>
      </c>
      <c r="E133" t="s">
        <v>88</v>
      </c>
      <c r="F133" t="s">
        <v>0</v>
      </c>
      <c r="G133" t="s">
        <v>0</v>
      </c>
      <c r="H133" t="s">
        <v>0</v>
      </c>
    </row>
    <row r="134" spans="1:9" x14ac:dyDescent="0.45">
      <c r="A134" t="s">
        <v>1970</v>
      </c>
      <c r="B134" t="s">
        <v>28</v>
      </c>
      <c r="C134" t="s">
        <v>148</v>
      </c>
      <c r="D134" t="s">
        <v>4</v>
      </c>
      <c r="E134" t="s">
        <v>53</v>
      </c>
      <c r="F134" t="s">
        <v>0</v>
      </c>
      <c r="G134" t="s">
        <v>0</v>
      </c>
      <c r="H134" t="s">
        <v>0</v>
      </c>
    </row>
    <row r="135" spans="1:9" x14ac:dyDescent="0.45">
      <c r="A135" t="s">
        <v>881</v>
      </c>
      <c r="B135" t="s">
        <v>89</v>
      </c>
      <c r="C135" t="s">
        <v>260</v>
      </c>
      <c r="D135" t="s">
        <v>92</v>
      </c>
      <c r="E135" t="s">
        <v>91</v>
      </c>
      <c r="F135" t="s">
        <v>0</v>
      </c>
      <c r="G135" t="s">
        <v>0</v>
      </c>
      <c r="H135" t="s">
        <v>0</v>
      </c>
    </row>
    <row r="136" spans="1:9" x14ac:dyDescent="0.45">
      <c r="A136" t="s">
        <v>1833</v>
      </c>
      <c r="B136" t="s">
        <v>89</v>
      </c>
      <c r="C136" t="s">
        <v>507</v>
      </c>
      <c r="D136" t="s">
        <v>27</v>
      </c>
      <c r="E136" t="s">
        <v>867</v>
      </c>
      <c r="F136" t="s">
        <v>0</v>
      </c>
      <c r="G136" t="s">
        <v>0</v>
      </c>
      <c r="H136" t="s">
        <v>0</v>
      </c>
    </row>
    <row r="137" spans="1:9" x14ac:dyDescent="0.45">
      <c r="A137" t="s">
        <v>1969</v>
      </c>
      <c r="B137" t="s">
        <v>21</v>
      </c>
      <c r="C137" t="s">
        <v>170</v>
      </c>
      <c r="D137" t="s">
        <v>56</v>
      </c>
      <c r="E137" t="s">
        <v>99</v>
      </c>
      <c r="F137" t="s">
        <v>0</v>
      </c>
      <c r="G137" t="s">
        <v>0</v>
      </c>
      <c r="H137" t="s">
        <v>0</v>
      </c>
    </row>
    <row r="138" spans="1:9" x14ac:dyDescent="0.45">
      <c r="A138" t="s">
        <v>729</v>
      </c>
      <c r="B138" t="s">
        <v>5</v>
      </c>
      <c r="C138" t="s">
        <v>61</v>
      </c>
      <c r="D138" t="s">
        <v>56</v>
      </c>
      <c r="E138" t="s">
        <v>88</v>
      </c>
      <c r="F138" t="s">
        <v>0</v>
      </c>
      <c r="G138" t="s">
        <v>0</v>
      </c>
      <c r="H138" t="s">
        <v>0</v>
      </c>
    </row>
    <row r="139" spans="1:9" x14ac:dyDescent="0.45">
      <c r="A139" t="s">
        <v>728</v>
      </c>
      <c r="B139" t="s">
        <v>115</v>
      </c>
      <c r="C139" t="s">
        <v>61</v>
      </c>
      <c r="D139" t="s">
        <v>56</v>
      </c>
      <c r="E139" t="s">
        <v>182</v>
      </c>
      <c r="F139" t="s">
        <v>0</v>
      </c>
      <c r="G139" t="s">
        <v>0</v>
      </c>
      <c r="H139" t="s">
        <v>0</v>
      </c>
    </row>
    <row r="140" spans="1:9" x14ac:dyDescent="0.45">
      <c r="A140" t="s">
        <v>1968</v>
      </c>
      <c r="B140" t="s">
        <v>44</v>
      </c>
      <c r="C140" t="s">
        <v>148</v>
      </c>
      <c r="D140" t="s">
        <v>3</v>
      </c>
      <c r="E140" t="s">
        <v>138</v>
      </c>
      <c r="F140" t="s">
        <v>0</v>
      </c>
      <c r="G140" t="s">
        <v>1</v>
      </c>
      <c r="H140" t="s">
        <v>0</v>
      </c>
    </row>
    <row r="141" spans="1:9" x14ac:dyDescent="0.45">
      <c r="A141" t="s">
        <v>699</v>
      </c>
      <c r="B141" t="s">
        <v>28</v>
      </c>
      <c r="C141" t="s">
        <v>3</v>
      </c>
      <c r="D141" t="s">
        <v>67</v>
      </c>
      <c r="E141" t="s">
        <v>324</v>
      </c>
      <c r="F141" t="s">
        <v>0</v>
      </c>
      <c r="G141" t="s">
        <v>0</v>
      </c>
      <c r="H141" t="s">
        <v>0</v>
      </c>
    </row>
    <row r="142" spans="1:9" x14ac:dyDescent="0.45">
      <c r="A142" t="s">
        <v>688</v>
      </c>
      <c r="B142" t="s">
        <v>200</v>
      </c>
      <c r="C142" t="s">
        <v>8</v>
      </c>
      <c r="D142" t="s">
        <v>61</v>
      </c>
      <c r="E142" t="s">
        <v>65</v>
      </c>
      <c r="F142" t="s">
        <v>0</v>
      </c>
      <c r="G142" t="s">
        <v>0</v>
      </c>
      <c r="H142" t="s">
        <v>0</v>
      </c>
      <c r="I142" t="s">
        <v>1</v>
      </c>
    </row>
    <row r="143" spans="1:9" x14ac:dyDescent="0.45">
      <c r="A143" t="s">
        <v>687</v>
      </c>
      <c r="B143" t="s">
        <v>36</v>
      </c>
      <c r="C143" t="s">
        <v>34</v>
      </c>
      <c r="D143" t="s">
        <v>4</v>
      </c>
      <c r="E143" t="s">
        <v>188</v>
      </c>
      <c r="F143" t="s">
        <v>1</v>
      </c>
      <c r="G143" t="s">
        <v>0</v>
      </c>
      <c r="H143" t="s">
        <v>1</v>
      </c>
      <c r="I143" t="s">
        <v>1</v>
      </c>
    </row>
    <row r="144" spans="1:9" x14ac:dyDescent="0.45">
      <c r="A144" t="s">
        <v>686</v>
      </c>
      <c r="B144" t="s">
        <v>31</v>
      </c>
      <c r="C144" t="s">
        <v>56</v>
      </c>
      <c r="D144" t="s">
        <v>4</v>
      </c>
      <c r="E144" t="s">
        <v>58</v>
      </c>
      <c r="F144" t="s">
        <v>1</v>
      </c>
      <c r="G144" t="s">
        <v>0</v>
      </c>
      <c r="H144" t="s">
        <v>1</v>
      </c>
    </row>
    <row r="145" spans="1:9" x14ac:dyDescent="0.45">
      <c r="A145" t="s">
        <v>1967</v>
      </c>
      <c r="B145" t="s">
        <v>36</v>
      </c>
      <c r="C145" t="s">
        <v>82</v>
      </c>
      <c r="D145" t="s">
        <v>34</v>
      </c>
      <c r="E145" t="s">
        <v>188</v>
      </c>
      <c r="F145" t="s">
        <v>1</v>
      </c>
      <c r="G145" t="s">
        <v>0</v>
      </c>
      <c r="H145" t="s">
        <v>1</v>
      </c>
    </row>
    <row r="146" spans="1:9" x14ac:dyDescent="0.45">
      <c r="A146" t="s">
        <v>19</v>
      </c>
      <c r="B146" t="s">
        <v>1533</v>
      </c>
      <c r="C146" t="s">
        <v>17</v>
      </c>
      <c r="D146" t="s">
        <v>16</v>
      </c>
      <c r="E146" t="s">
        <v>15</v>
      </c>
      <c r="F146" t="s">
        <v>14</v>
      </c>
      <c r="G146" t="s">
        <v>13</v>
      </c>
      <c r="H146" t="s">
        <v>12</v>
      </c>
      <c r="I146" t="s">
        <v>11</v>
      </c>
    </row>
    <row r="147" spans="1:9" x14ac:dyDescent="0.45">
      <c r="A147" t="s">
        <v>728</v>
      </c>
      <c r="B147" t="s">
        <v>115</v>
      </c>
      <c r="C147" t="s">
        <v>79</v>
      </c>
      <c r="D147" t="s">
        <v>56</v>
      </c>
      <c r="E147" t="s">
        <v>182</v>
      </c>
      <c r="F147" t="s">
        <v>0</v>
      </c>
      <c r="G147" t="s">
        <v>0</v>
      </c>
      <c r="H147" t="s">
        <v>0</v>
      </c>
    </row>
    <row r="148" spans="1:9" x14ac:dyDescent="0.45">
      <c r="A148" t="s">
        <v>699</v>
      </c>
      <c r="B148" t="s">
        <v>28</v>
      </c>
      <c r="C148" t="s">
        <v>56</v>
      </c>
      <c r="D148" t="s">
        <v>79</v>
      </c>
      <c r="E148" t="s">
        <v>324</v>
      </c>
      <c r="F148" t="s">
        <v>0</v>
      </c>
      <c r="G148" t="s">
        <v>0</v>
      </c>
      <c r="H148" t="s">
        <v>0</v>
      </c>
    </row>
    <row r="149" spans="1:9" x14ac:dyDescent="0.45">
      <c r="A149" t="s">
        <v>1966</v>
      </c>
      <c r="B149" t="s">
        <v>115</v>
      </c>
      <c r="C149" t="s">
        <v>8</v>
      </c>
      <c r="D149" t="s">
        <v>34</v>
      </c>
      <c r="E149" t="s">
        <v>338</v>
      </c>
      <c r="F149" t="s">
        <v>0</v>
      </c>
      <c r="G149" t="s">
        <v>0</v>
      </c>
      <c r="H149" t="s">
        <v>0</v>
      </c>
    </row>
    <row r="150" spans="1:9" x14ac:dyDescent="0.45">
      <c r="A150" t="s">
        <v>19</v>
      </c>
      <c r="B150" t="s">
        <v>1532</v>
      </c>
      <c r="C150" t="s">
        <v>17</v>
      </c>
      <c r="D150" t="s">
        <v>16</v>
      </c>
      <c r="E150" t="s">
        <v>15</v>
      </c>
      <c r="F150" t="s">
        <v>14</v>
      </c>
      <c r="G150" t="s">
        <v>13</v>
      </c>
      <c r="H150" t="s">
        <v>12</v>
      </c>
      <c r="I150" t="s">
        <v>11</v>
      </c>
    </row>
    <row r="151" spans="1:9" x14ac:dyDescent="0.45">
      <c r="A151" t="s">
        <v>1965</v>
      </c>
      <c r="B151" t="s">
        <v>72</v>
      </c>
      <c r="C151" t="s">
        <v>56</v>
      </c>
      <c r="D151" t="s">
        <v>34</v>
      </c>
      <c r="E151" t="s">
        <v>366</v>
      </c>
      <c r="F151" t="s">
        <v>0</v>
      </c>
      <c r="G151" t="s">
        <v>0</v>
      </c>
      <c r="H151" t="s">
        <v>0</v>
      </c>
    </row>
    <row r="152" spans="1:9" x14ac:dyDescent="0.45">
      <c r="A152" t="s">
        <v>854</v>
      </c>
      <c r="B152" t="s">
        <v>31</v>
      </c>
      <c r="C152" t="s">
        <v>8</v>
      </c>
      <c r="D152" t="s">
        <v>40</v>
      </c>
      <c r="E152" t="s">
        <v>20</v>
      </c>
      <c r="F152" t="s">
        <v>1</v>
      </c>
      <c r="G152" t="s">
        <v>0</v>
      </c>
      <c r="H152" t="s">
        <v>1</v>
      </c>
    </row>
    <row r="153" spans="1:9" x14ac:dyDescent="0.45">
      <c r="A153" t="s">
        <v>1964</v>
      </c>
      <c r="B153" t="s">
        <v>28</v>
      </c>
      <c r="C153" t="s">
        <v>47</v>
      </c>
      <c r="D153" t="s">
        <v>34</v>
      </c>
      <c r="E153" t="s">
        <v>114</v>
      </c>
      <c r="F153" t="s">
        <v>0</v>
      </c>
      <c r="G153" t="s">
        <v>0</v>
      </c>
      <c r="H153" t="s">
        <v>0</v>
      </c>
    </row>
    <row r="154" spans="1:9" x14ac:dyDescent="0.45">
      <c r="A154" t="s">
        <v>718</v>
      </c>
      <c r="B154" t="s">
        <v>5</v>
      </c>
      <c r="C154" t="s">
        <v>47</v>
      </c>
      <c r="D154" t="s">
        <v>34</v>
      </c>
      <c r="E154" t="s">
        <v>585</v>
      </c>
      <c r="F154" t="s">
        <v>0</v>
      </c>
      <c r="G154" t="s">
        <v>1</v>
      </c>
      <c r="H154" t="s">
        <v>0</v>
      </c>
    </row>
    <row r="155" spans="1:9" x14ac:dyDescent="0.45">
      <c r="A155" t="s">
        <v>1963</v>
      </c>
      <c r="B155" t="s">
        <v>48</v>
      </c>
      <c r="C155" t="s">
        <v>47</v>
      </c>
      <c r="D155" t="s">
        <v>34</v>
      </c>
      <c r="E155" t="s">
        <v>271</v>
      </c>
      <c r="F155" t="s">
        <v>0</v>
      </c>
      <c r="G155" t="s">
        <v>0</v>
      </c>
      <c r="H155" t="s">
        <v>0</v>
      </c>
    </row>
    <row r="156" spans="1:9" x14ac:dyDescent="0.45">
      <c r="A156" t="s">
        <v>688</v>
      </c>
      <c r="B156" t="s">
        <v>200</v>
      </c>
      <c r="C156" t="s">
        <v>35</v>
      </c>
      <c r="D156" t="s">
        <v>79</v>
      </c>
      <c r="E156" t="s">
        <v>65</v>
      </c>
      <c r="F156" t="s">
        <v>0</v>
      </c>
      <c r="G156" t="s">
        <v>0</v>
      </c>
      <c r="H156" t="s">
        <v>0</v>
      </c>
      <c r="I156" t="s">
        <v>1</v>
      </c>
    </row>
    <row r="157" spans="1:9" x14ac:dyDescent="0.45">
      <c r="A157" t="s">
        <v>687</v>
      </c>
      <c r="B157" t="s">
        <v>36</v>
      </c>
      <c r="C157" t="s">
        <v>34</v>
      </c>
      <c r="D157" t="s">
        <v>79</v>
      </c>
      <c r="E157" t="s">
        <v>188</v>
      </c>
      <c r="F157" t="s">
        <v>1</v>
      </c>
      <c r="G157" t="s">
        <v>0</v>
      </c>
      <c r="H157" t="s">
        <v>1</v>
      </c>
      <c r="I157" t="s">
        <v>1</v>
      </c>
    </row>
    <row r="158" spans="1:9" x14ac:dyDescent="0.45">
      <c r="A158" t="s">
        <v>686</v>
      </c>
      <c r="B158" t="s">
        <v>31</v>
      </c>
      <c r="C158" t="s">
        <v>8</v>
      </c>
      <c r="D158" t="s">
        <v>40</v>
      </c>
      <c r="E158" t="s">
        <v>58</v>
      </c>
      <c r="F158" t="s">
        <v>1</v>
      </c>
      <c r="G158" t="s">
        <v>0</v>
      </c>
      <c r="H158" t="s">
        <v>1</v>
      </c>
    </row>
    <row r="159" spans="1:9" x14ac:dyDescent="0.45">
      <c r="A159" t="s">
        <v>1962</v>
      </c>
      <c r="B159" t="s">
        <v>21</v>
      </c>
      <c r="C159" t="s">
        <v>56</v>
      </c>
      <c r="D159" t="s">
        <v>3</v>
      </c>
      <c r="E159" t="s">
        <v>131</v>
      </c>
      <c r="F159" t="s">
        <v>0</v>
      </c>
      <c r="G159" t="s">
        <v>0</v>
      </c>
      <c r="H159" t="s">
        <v>0</v>
      </c>
    </row>
    <row r="160" spans="1:9" x14ac:dyDescent="0.45">
      <c r="A160" t="s">
        <v>1961</v>
      </c>
      <c r="B160" t="s">
        <v>72</v>
      </c>
      <c r="C160" t="s">
        <v>100</v>
      </c>
      <c r="D160" t="s">
        <v>3</v>
      </c>
      <c r="E160" t="s">
        <v>111</v>
      </c>
      <c r="F160" t="s">
        <v>1</v>
      </c>
      <c r="G160" t="s">
        <v>0</v>
      </c>
      <c r="H160" t="s">
        <v>1</v>
      </c>
    </row>
    <row r="161" spans="1:9" x14ac:dyDescent="0.45">
      <c r="A161" t="s">
        <v>19</v>
      </c>
      <c r="B161" t="s">
        <v>1530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683</v>
      </c>
      <c r="B162" t="s">
        <v>189</v>
      </c>
      <c r="C162" t="s">
        <v>47</v>
      </c>
      <c r="D162" t="s">
        <v>292</v>
      </c>
      <c r="E162" t="s">
        <v>178</v>
      </c>
      <c r="F162" t="s">
        <v>1</v>
      </c>
      <c r="G162" t="s">
        <v>0</v>
      </c>
      <c r="H162" t="s">
        <v>1</v>
      </c>
      <c r="I162" t="s">
        <v>1</v>
      </c>
    </row>
    <row r="163" spans="1:9" x14ac:dyDescent="0.45">
      <c r="A163" t="s">
        <v>916</v>
      </c>
      <c r="B163" t="s">
        <v>72</v>
      </c>
      <c r="C163" t="s">
        <v>34</v>
      </c>
      <c r="D163" t="s">
        <v>34</v>
      </c>
      <c r="E163" t="s">
        <v>366</v>
      </c>
      <c r="F163" t="s">
        <v>0</v>
      </c>
      <c r="G163" t="s">
        <v>0</v>
      </c>
      <c r="H163" t="s">
        <v>0</v>
      </c>
    </row>
    <row r="164" spans="1:9" x14ac:dyDescent="0.45">
      <c r="A164" t="s">
        <v>1960</v>
      </c>
      <c r="B164" t="s">
        <v>5</v>
      </c>
      <c r="C164" t="s">
        <v>35</v>
      </c>
      <c r="D164" t="s">
        <v>4</v>
      </c>
      <c r="E164" t="s">
        <v>88</v>
      </c>
      <c r="F164" t="s">
        <v>0</v>
      </c>
      <c r="G164" t="s">
        <v>0</v>
      </c>
      <c r="H164" t="s">
        <v>0</v>
      </c>
    </row>
    <row r="165" spans="1:9" x14ac:dyDescent="0.45">
      <c r="A165" t="s">
        <v>767</v>
      </c>
      <c r="B165" t="s">
        <v>89</v>
      </c>
      <c r="C165" t="s">
        <v>148</v>
      </c>
      <c r="D165" t="s">
        <v>79</v>
      </c>
      <c r="E165" t="s">
        <v>7</v>
      </c>
      <c r="F165" t="s">
        <v>0</v>
      </c>
      <c r="G165" t="s">
        <v>0</v>
      </c>
      <c r="H165" t="s">
        <v>0</v>
      </c>
    </row>
    <row r="166" spans="1:9" x14ac:dyDescent="0.45">
      <c r="A166" t="s">
        <v>792</v>
      </c>
      <c r="B166" t="s">
        <v>89</v>
      </c>
      <c r="C166" t="s">
        <v>100</v>
      </c>
      <c r="D166" t="s">
        <v>92</v>
      </c>
      <c r="E166" t="s">
        <v>91</v>
      </c>
      <c r="F166" t="s">
        <v>0</v>
      </c>
      <c r="G166" t="s">
        <v>0</v>
      </c>
      <c r="H166" t="s">
        <v>0</v>
      </c>
    </row>
    <row r="167" spans="1:9" x14ac:dyDescent="0.45">
      <c r="A167" t="s">
        <v>1833</v>
      </c>
      <c r="B167" t="s">
        <v>89</v>
      </c>
      <c r="C167" t="s">
        <v>56</v>
      </c>
      <c r="D167" t="s">
        <v>79</v>
      </c>
      <c r="E167" t="s">
        <v>867</v>
      </c>
      <c r="F167" t="s">
        <v>0</v>
      </c>
      <c r="G167" t="s">
        <v>0</v>
      </c>
      <c r="H167" t="s">
        <v>0</v>
      </c>
    </row>
    <row r="168" spans="1:9" x14ac:dyDescent="0.45">
      <c r="A168" t="s">
        <v>677</v>
      </c>
      <c r="B168" t="s">
        <v>31</v>
      </c>
      <c r="C168" t="s">
        <v>170</v>
      </c>
      <c r="D168" t="s">
        <v>67</v>
      </c>
      <c r="E168" t="s">
        <v>39</v>
      </c>
      <c r="F168" t="s">
        <v>0</v>
      </c>
      <c r="G168" t="s">
        <v>0</v>
      </c>
      <c r="H168" t="s">
        <v>0</v>
      </c>
    </row>
    <row r="169" spans="1:9" x14ac:dyDescent="0.45">
      <c r="A169" t="s">
        <v>729</v>
      </c>
      <c r="B169" t="s">
        <v>5</v>
      </c>
      <c r="C169" t="s">
        <v>82</v>
      </c>
      <c r="D169" t="s">
        <v>100</v>
      </c>
      <c r="E169" t="s">
        <v>88</v>
      </c>
      <c r="F169" t="s">
        <v>0</v>
      </c>
      <c r="G169" t="s">
        <v>0</v>
      </c>
      <c r="H169" t="s">
        <v>0</v>
      </c>
    </row>
    <row r="170" spans="1:9" x14ac:dyDescent="0.45">
      <c r="A170" t="s">
        <v>728</v>
      </c>
      <c r="B170" t="s">
        <v>115</v>
      </c>
      <c r="C170" t="s">
        <v>69</v>
      </c>
      <c r="D170" t="s">
        <v>56</v>
      </c>
      <c r="E170" t="s">
        <v>182</v>
      </c>
      <c r="F170" t="s">
        <v>0</v>
      </c>
      <c r="G170" t="s">
        <v>0</v>
      </c>
      <c r="H170" t="s">
        <v>0</v>
      </c>
    </row>
    <row r="171" spans="1:9" x14ac:dyDescent="0.45">
      <c r="A171" t="s">
        <v>815</v>
      </c>
      <c r="B171" t="s">
        <v>9</v>
      </c>
      <c r="C171" t="s">
        <v>40</v>
      </c>
      <c r="D171" t="s">
        <v>56</v>
      </c>
      <c r="E171" t="s">
        <v>88</v>
      </c>
      <c r="F171" t="s">
        <v>0</v>
      </c>
      <c r="G171" t="s">
        <v>0</v>
      </c>
      <c r="H171" t="s">
        <v>0</v>
      </c>
    </row>
    <row r="172" spans="1:9" x14ac:dyDescent="0.45">
      <c r="A172" t="s">
        <v>1959</v>
      </c>
      <c r="B172" t="s">
        <v>200</v>
      </c>
      <c r="C172" t="s">
        <v>61</v>
      </c>
      <c r="D172" t="s">
        <v>56</v>
      </c>
      <c r="E172" t="s">
        <v>681</v>
      </c>
      <c r="F172" t="s">
        <v>0</v>
      </c>
      <c r="G172" t="s">
        <v>0</v>
      </c>
      <c r="H172" t="s">
        <v>0</v>
      </c>
    </row>
    <row r="173" spans="1:9" x14ac:dyDescent="0.45">
      <c r="A173" t="s">
        <v>1821</v>
      </c>
      <c r="B173" t="s">
        <v>44</v>
      </c>
      <c r="C173" t="s">
        <v>69</v>
      </c>
      <c r="D173" t="s">
        <v>100</v>
      </c>
      <c r="E173" t="s">
        <v>107</v>
      </c>
      <c r="F173" t="s">
        <v>0</v>
      </c>
      <c r="G173" t="s">
        <v>0</v>
      </c>
      <c r="H173" t="s">
        <v>0</v>
      </c>
    </row>
    <row r="174" spans="1:9" x14ac:dyDescent="0.45">
      <c r="A174" t="s">
        <v>1803</v>
      </c>
      <c r="B174" t="s">
        <v>31</v>
      </c>
      <c r="C174" t="s">
        <v>411</v>
      </c>
      <c r="D174" t="s">
        <v>56</v>
      </c>
      <c r="E174" t="s">
        <v>278</v>
      </c>
      <c r="F174" t="s">
        <v>1</v>
      </c>
      <c r="G174" t="s">
        <v>0</v>
      </c>
      <c r="H174" t="s">
        <v>1</v>
      </c>
    </row>
    <row r="175" spans="1:9" x14ac:dyDescent="0.45">
      <c r="A175" t="s">
        <v>1958</v>
      </c>
      <c r="B175" t="s">
        <v>72</v>
      </c>
      <c r="C175" t="s">
        <v>40</v>
      </c>
      <c r="D175" t="s">
        <v>34</v>
      </c>
      <c r="E175" t="s">
        <v>138</v>
      </c>
      <c r="F175" t="s">
        <v>0</v>
      </c>
      <c r="G175" t="s">
        <v>0</v>
      </c>
      <c r="H175" t="s">
        <v>0</v>
      </c>
    </row>
    <row r="176" spans="1:9" x14ac:dyDescent="0.45">
      <c r="A176" t="s">
        <v>1957</v>
      </c>
      <c r="B176" t="s">
        <v>72</v>
      </c>
      <c r="C176" t="s">
        <v>27</v>
      </c>
      <c r="D176" t="s">
        <v>34</v>
      </c>
      <c r="E176" t="s">
        <v>138</v>
      </c>
      <c r="F176" t="s">
        <v>0</v>
      </c>
      <c r="G176" t="s">
        <v>0</v>
      </c>
      <c r="H176" t="s">
        <v>0</v>
      </c>
    </row>
    <row r="177" spans="1:9" x14ac:dyDescent="0.45">
      <c r="A177" t="s">
        <v>781</v>
      </c>
      <c r="B177" t="s">
        <v>5</v>
      </c>
      <c r="C177" t="s">
        <v>92</v>
      </c>
      <c r="D177" t="s">
        <v>3</v>
      </c>
      <c r="E177" t="s">
        <v>88</v>
      </c>
      <c r="F177" t="s">
        <v>0</v>
      </c>
      <c r="G177" t="s">
        <v>0</v>
      </c>
      <c r="H177" t="s">
        <v>0</v>
      </c>
    </row>
    <row r="178" spans="1:9" x14ac:dyDescent="0.45">
      <c r="A178" t="s">
        <v>1956</v>
      </c>
      <c r="B178" t="s">
        <v>36</v>
      </c>
      <c r="C178" t="s">
        <v>8</v>
      </c>
      <c r="D178" t="s">
        <v>3</v>
      </c>
      <c r="E178" t="s">
        <v>74</v>
      </c>
      <c r="F178" t="s">
        <v>0</v>
      </c>
      <c r="G178" t="s">
        <v>0</v>
      </c>
      <c r="H178" t="s">
        <v>0</v>
      </c>
    </row>
    <row r="179" spans="1:9" x14ac:dyDescent="0.45">
      <c r="A179" t="s">
        <v>19</v>
      </c>
      <c r="B179" t="s">
        <v>1529</v>
      </c>
      <c r="C179" t="s">
        <v>17</v>
      </c>
      <c r="D179" t="s">
        <v>16</v>
      </c>
      <c r="E179" t="s">
        <v>15</v>
      </c>
      <c r="F179" t="s">
        <v>14</v>
      </c>
      <c r="G179" t="s">
        <v>13</v>
      </c>
      <c r="H179" t="s">
        <v>12</v>
      </c>
      <c r="I179" t="s">
        <v>11</v>
      </c>
    </row>
    <row r="180" spans="1:9" x14ac:dyDescent="0.45">
      <c r="A180" t="s">
        <v>683</v>
      </c>
      <c r="B180" t="s">
        <v>72</v>
      </c>
      <c r="C180" t="s">
        <v>3</v>
      </c>
      <c r="D180" t="s">
        <v>61</v>
      </c>
      <c r="E180" t="s">
        <v>178</v>
      </c>
      <c r="F180" t="s">
        <v>1</v>
      </c>
      <c r="G180" t="s">
        <v>0</v>
      </c>
      <c r="H180" t="s">
        <v>1</v>
      </c>
      <c r="I180" t="s">
        <v>1</v>
      </c>
    </row>
    <row r="181" spans="1:9" x14ac:dyDescent="0.45">
      <c r="A181" t="s">
        <v>1955</v>
      </c>
      <c r="B181" t="s">
        <v>31</v>
      </c>
      <c r="C181" t="s">
        <v>40</v>
      </c>
      <c r="D181" t="s">
        <v>34</v>
      </c>
      <c r="E181" t="s">
        <v>74</v>
      </c>
      <c r="F181" t="s">
        <v>0</v>
      </c>
      <c r="G181" t="s">
        <v>1</v>
      </c>
      <c r="H181" t="s">
        <v>0</v>
      </c>
    </row>
    <row r="182" spans="1:9" x14ac:dyDescent="0.45">
      <c r="A182" t="s">
        <v>19</v>
      </c>
      <c r="B182" t="s">
        <v>1528</v>
      </c>
      <c r="C182" t="s">
        <v>17</v>
      </c>
      <c r="D182" t="s">
        <v>16</v>
      </c>
      <c r="E182" t="s">
        <v>15</v>
      </c>
      <c r="F182" t="s">
        <v>14</v>
      </c>
      <c r="G182" t="s">
        <v>13</v>
      </c>
      <c r="H182" t="s">
        <v>12</v>
      </c>
      <c r="I182" t="s">
        <v>11</v>
      </c>
    </row>
    <row r="183" spans="1:9" x14ac:dyDescent="0.45">
      <c r="A183" t="s">
        <v>729</v>
      </c>
      <c r="B183" t="s">
        <v>5</v>
      </c>
      <c r="C183" t="s">
        <v>112</v>
      </c>
      <c r="D183" t="s">
        <v>56</v>
      </c>
      <c r="E183" t="s">
        <v>88</v>
      </c>
      <c r="F183" t="s">
        <v>0</v>
      </c>
      <c r="G183" t="s">
        <v>0</v>
      </c>
      <c r="H183" t="s">
        <v>0</v>
      </c>
    </row>
    <row r="184" spans="1:9" x14ac:dyDescent="0.45">
      <c r="A184" t="s">
        <v>728</v>
      </c>
      <c r="B184" t="s">
        <v>115</v>
      </c>
      <c r="C184" t="s">
        <v>40</v>
      </c>
      <c r="D184" t="s">
        <v>100</v>
      </c>
      <c r="E184" t="s">
        <v>182</v>
      </c>
      <c r="F184" t="s">
        <v>0</v>
      </c>
      <c r="G184" t="s">
        <v>0</v>
      </c>
      <c r="H184" t="s">
        <v>0</v>
      </c>
    </row>
    <row r="185" spans="1:9" x14ac:dyDescent="0.45">
      <c r="A185" t="s">
        <v>699</v>
      </c>
      <c r="B185" t="s">
        <v>28</v>
      </c>
      <c r="C185" t="s">
        <v>148</v>
      </c>
      <c r="D185" t="s">
        <v>79</v>
      </c>
      <c r="E185" t="s">
        <v>324</v>
      </c>
      <c r="F185" t="s">
        <v>0</v>
      </c>
      <c r="G185" t="s">
        <v>0</v>
      </c>
      <c r="H185" t="s">
        <v>0</v>
      </c>
    </row>
    <row r="186" spans="1:9" x14ac:dyDescent="0.45">
      <c r="A186" t="s">
        <v>690</v>
      </c>
      <c r="B186" t="s">
        <v>28</v>
      </c>
      <c r="C186" t="s">
        <v>67</v>
      </c>
      <c r="D186" t="s">
        <v>79</v>
      </c>
      <c r="E186" t="s">
        <v>114</v>
      </c>
      <c r="F186" t="s">
        <v>0</v>
      </c>
      <c r="G186" t="s">
        <v>0</v>
      </c>
      <c r="H186" t="s">
        <v>0</v>
      </c>
    </row>
    <row r="187" spans="1:9" x14ac:dyDescent="0.45">
      <c r="A187" t="s">
        <v>688</v>
      </c>
      <c r="B187" t="s">
        <v>200</v>
      </c>
      <c r="C187" t="s">
        <v>61</v>
      </c>
      <c r="D187" t="s">
        <v>199</v>
      </c>
      <c r="E187" t="s">
        <v>65</v>
      </c>
      <c r="F187" t="s">
        <v>0</v>
      </c>
      <c r="G187" t="s">
        <v>0</v>
      </c>
      <c r="H187" t="s">
        <v>0</v>
      </c>
      <c r="I187" t="s">
        <v>1</v>
      </c>
    </row>
    <row r="188" spans="1:9" x14ac:dyDescent="0.45">
      <c r="A188" t="s">
        <v>736</v>
      </c>
      <c r="B188" t="s">
        <v>36</v>
      </c>
      <c r="C188" t="s">
        <v>3</v>
      </c>
      <c r="D188" t="s">
        <v>100</v>
      </c>
      <c r="E188" t="s">
        <v>58</v>
      </c>
      <c r="F188" t="s">
        <v>1</v>
      </c>
      <c r="G188" t="s">
        <v>0</v>
      </c>
      <c r="H188" t="s">
        <v>1</v>
      </c>
      <c r="I188" t="s">
        <v>1</v>
      </c>
    </row>
    <row r="189" spans="1:9" x14ac:dyDescent="0.45">
      <c r="A189" t="s">
        <v>1954</v>
      </c>
      <c r="B189" t="s">
        <v>48</v>
      </c>
      <c r="C189" t="s">
        <v>170</v>
      </c>
      <c r="D189" t="s">
        <v>3</v>
      </c>
      <c r="E189" t="s">
        <v>68</v>
      </c>
      <c r="F189" t="s">
        <v>0</v>
      </c>
      <c r="G189" t="s">
        <v>0</v>
      </c>
      <c r="H189" t="s">
        <v>0</v>
      </c>
    </row>
    <row r="190" spans="1:9" x14ac:dyDescent="0.45">
      <c r="A190" t="s">
        <v>670</v>
      </c>
      <c r="B190" t="s">
        <v>48</v>
      </c>
      <c r="C190" t="s">
        <v>79</v>
      </c>
      <c r="D190" t="s">
        <v>428</v>
      </c>
      <c r="E190" t="s">
        <v>185</v>
      </c>
      <c r="F190" t="s">
        <v>1</v>
      </c>
      <c r="G190" t="s">
        <v>0</v>
      </c>
      <c r="H190" t="s">
        <v>1</v>
      </c>
      <c r="I190" t="s">
        <v>1</v>
      </c>
    </row>
    <row r="191" spans="1:9" x14ac:dyDescent="0.45">
      <c r="A191" t="s">
        <v>19</v>
      </c>
      <c r="B191" t="s">
        <v>1526</v>
      </c>
      <c r="C191" t="s">
        <v>17</v>
      </c>
      <c r="D191" t="s">
        <v>16</v>
      </c>
      <c r="E191" t="s">
        <v>15</v>
      </c>
      <c r="F191" t="s">
        <v>14</v>
      </c>
      <c r="G191" t="s">
        <v>13</v>
      </c>
      <c r="H191" t="s">
        <v>12</v>
      </c>
      <c r="I191" t="s">
        <v>11</v>
      </c>
    </row>
    <row r="192" spans="1:9" x14ac:dyDescent="0.45">
      <c r="A192" t="s">
        <v>683</v>
      </c>
      <c r="B192" t="s">
        <v>72</v>
      </c>
      <c r="C192" t="s">
        <v>79</v>
      </c>
      <c r="D192" t="s">
        <v>4</v>
      </c>
      <c r="E192" t="s">
        <v>178</v>
      </c>
      <c r="F192" t="s">
        <v>1</v>
      </c>
      <c r="G192" t="s">
        <v>0</v>
      </c>
      <c r="H192" t="s">
        <v>1</v>
      </c>
      <c r="I192" t="s">
        <v>1</v>
      </c>
    </row>
    <row r="193" spans="1:9" x14ac:dyDescent="0.45">
      <c r="A193" t="s">
        <v>1953</v>
      </c>
      <c r="B193" t="s">
        <v>9</v>
      </c>
      <c r="C193" t="s">
        <v>82</v>
      </c>
      <c r="D193" t="s">
        <v>3</v>
      </c>
      <c r="E193" t="s">
        <v>2</v>
      </c>
      <c r="F193" t="s">
        <v>0</v>
      </c>
      <c r="G193" t="s">
        <v>0</v>
      </c>
      <c r="H193" t="s">
        <v>0</v>
      </c>
    </row>
    <row r="194" spans="1:9" x14ac:dyDescent="0.45">
      <c r="A194" t="s">
        <v>1437</v>
      </c>
      <c r="B194" t="s">
        <v>48</v>
      </c>
      <c r="C194" t="s">
        <v>82</v>
      </c>
      <c r="D194" t="s">
        <v>4</v>
      </c>
      <c r="E194" t="s">
        <v>366</v>
      </c>
      <c r="F194" t="s">
        <v>0</v>
      </c>
      <c r="G194" t="s">
        <v>0</v>
      </c>
      <c r="H194" t="s">
        <v>0</v>
      </c>
    </row>
    <row r="195" spans="1:9" x14ac:dyDescent="0.45">
      <c r="A195" t="s">
        <v>1952</v>
      </c>
      <c r="B195" t="s">
        <v>72</v>
      </c>
      <c r="C195" t="s">
        <v>67</v>
      </c>
      <c r="D195" t="s">
        <v>34</v>
      </c>
      <c r="E195" t="s">
        <v>271</v>
      </c>
      <c r="F195" t="s">
        <v>0</v>
      </c>
      <c r="G195" t="s">
        <v>0</v>
      </c>
      <c r="H195" t="s">
        <v>0</v>
      </c>
    </row>
    <row r="196" spans="1:9" x14ac:dyDescent="0.45">
      <c r="A196" t="s">
        <v>728</v>
      </c>
      <c r="B196" t="s">
        <v>115</v>
      </c>
      <c r="C196" t="s">
        <v>639</v>
      </c>
      <c r="D196" t="s">
        <v>100</v>
      </c>
      <c r="E196" t="s">
        <v>182</v>
      </c>
      <c r="F196" t="s">
        <v>0</v>
      </c>
      <c r="G196" t="s">
        <v>0</v>
      </c>
      <c r="H196" t="s">
        <v>0</v>
      </c>
    </row>
    <row r="197" spans="1:9" x14ac:dyDescent="0.45">
      <c r="A197" t="s">
        <v>1951</v>
      </c>
      <c r="B197" t="s">
        <v>31</v>
      </c>
      <c r="C197" t="s">
        <v>59</v>
      </c>
      <c r="D197" t="s">
        <v>3</v>
      </c>
      <c r="E197" t="s">
        <v>131</v>
      </c>
      <c r="F197" t="s">
        <v>0</v>
      </c>
      <c r="G197" t="s">
        <v>0</v>
      </c>
      <c r="H197" t="s">
        <v>0</v>
      </c>
    </row>
    <row r="198" spans="1:9" x14ac:dyDescent="0.45">
      <c r="A198" t="s">
        <v>952</v>
      </c>
      <c r="B198" t="s">
        <v>72</v>
      </c>
      <c r="C198" t="s">
        <v>43</v>
      </c>
      <c r="D198" t="s">
        <v>3</v>
      </c>
      <c r="E198" t="s">
        <v>178</v>
      </c>
      <c r="F198" t="s">
        <v>1</v>
      </c>
      <c r="G198" t="s">
        <v>0</v>
      </c>
      <c r="H198" t="s">
        <v>1</v>
      </c>
    </row>
    <row r="199" spans="1:9" x14ac:dyDescent="0.45">
      <c r="A199" t="s">
        <v>1950</v>
      </c>
      <c r="B199" t="s">
        <v>21</v>
      </c>
      <c r="C199" t="s">
        <v>40</v>
      </c>
      <c r="D199" t="s">
        <v>34</v>
      </c>
      <c r="E199" t="s">
        <v>188</v>
      </c>
      <c r="F199" t="s">
        <v>1</v>
      </c>
      <c r="G199" t="s">
        <v>0</v>
      </c>
      <c r="H199" t="s">
        <v>1</v>
      </c>
    </row>
    <row r="200" spans="1:9" x14ac:dyDescent="0.45">
      <c r="A200" t="s">
        <v>19</v>
      </c>
      <c r="B200" t="s">
        <v>1463</v>
      </c>
      <c r="C200" t="s">
        <v>17</v>
      </c>
      <c r="D200" t="s">
        <v>16</v>
      </c>
      <c r="E200" t="s">
        <v>15</v>
      </c>
      <c r="F200" t="s">
        <v>14</v>
      </c>
      <c r="G200" t="s">
        <v>13</v>
      </c>
      <c r="H200" t="s">
        <v>12</v>
      </c>
      <c r="I200" t="s">
        <v>11</v>
      </c>
    </row>
    <row r="201" spans="1:9" x14ac:dyDescent="0.45">
      <c r="A201" t="s">
        <v>1949</v>
      </c>
      <c r="B201" t="s">
        <v>72</v>
      </c>
      <c r="C201" t="s">
        <v>160</v>
      </c>
      <c r="D201" t="s">
        <v>56</v>
      </c>
      <c r="E201" t="s">
        <v>216</v>
      </c>
      <c r="F201" t="s">
        <v>0</v>
      </c>
      <c r="G201" t="s">
        <v>0</v>
      </c>
      <c r="H201" t="s">
        <v>0</v>
      </c>
    </row>
    <row r="202" spans="1:9" x14ac:dyDescent="0.45">
      <c r="A202" t="s">
        <v>1857</v>
      </c>
      <c r="B202" t="s">
        <v>72</v>
      </c>
      <c r="C202" t="s">
        <v>40</v>
      </c>
      <c r="D202" t="s">
        <v>3</v>
      </c>
      <c r="E202" t="s">
        <v>178</v>
      </c>
      <c r="F202" t="s">
        <v>1</v>
      </c>
      <c r="G202" t="s">
        <v>0</v>
      </c>
      <c r="H202" t="s">
        <v>1</v>
      </c>
    </row>
    <row r="203" spans="1:9" x14ac:dyDescent="0.45">
      <c r="A203" t="s">
        <v>1437</v>
      </c>
      <c r="B203" t="s">
        <v>72</v>
      </c>
      <c r="C203" t="s">
        <v>4</v>
      </c>
      <c r="D203" t="s">
        <v>34</v>
      </c>
      <c r="E203" t="s">
        <v>366</v>
      </c>
      <c r="F203" t="s">
        <v>0</v>
      </c>
      <c r="G203" t="s">
        <v>0</v>
      </c>
      <c r="H203" t="s">
        <v>0</v>
      </c>
    </row>
    <row r="204" spans="1:9" x14ac:dyDescent="0.45">
      <c r="A204" t="s">
        <v>759</v>
      </c>
      <c r="B204" t="s">
        <v>28</v>
      </c>
      <c r="C204" t="s">
        <v>8</v>
      </c>
      <c r="D204" t="s">
        <v>4</v>
      </c>
      <c r="E204" t="s">
        <v>114</v>
      </c>
      <c r="F204" t="s">
        <v>0</v>
      </c>
      <c r="G204" t="s">
        <v>0</v>
      </c>
      <c r="H204" t="s">
        <v>0</v>
      </c>
    </row>
    <row r="205" spans="1:9" x14ac:dyDescent="0.45">
      <c r="A205" t="s">
        <v>793</v>
      </c>
      <c r="B205" t="s">
        <v>72</v>
      </c>
      <c r="C205" t="s">
        <v>35</v>
      </c>
      <c r="D205" t="s">
        <v>3</v>
      </c>
      <c r="E205" t="s">
        <v>178</v>
      </c>
      <c r="F205" t="s">
        <v>1</v>
      </c>
      <c r="G205" t="s">
        <v>0</v>
      </c>
      <c r="H205" t="s">
        <v>1</v>
      </c>
    </row>
    <row r="206" spans="1:9" x14ac:dyDescent="0.45">
      <c r="A206" t="s">
        <v>1948</v>
      </c>
      <c r="B206" t="s">
        <v>72</v>
      </c>
      <c r="C206" t="s">
        <v>112</v>
      </c>
      <c r="D206" t="s">
        <v>3</v>
      </c>
      <c r="E206" t="s">
        <v>178</v>
      </c>
      <c r="F206" t="s">
        <v>1</v>
      </c>
      <c r="G206" t="s">
        <v>0</v>
      </c>
      <c r="H206" t="s">
        <v>1</v>
      </c>
    </row>
    <row r="207" spans="1:9" x14ac:dyDescent="0.45">
      <c r="A207" t="s">
        <v>1947</v>
      </c>
      <c r="B207" t="s">
        <v>48</v>
      </c>
      <c r="C207" t="s">
        <v>61</v>
      </c>
      <c r="D207" t="s">
        <v>4</v>
      </c>
      <c r="E207" t="s">
        <v>107</v>
      </c>
      <c r="F207" t="s">
        <v>0</v>
      </c>
      <c r="G207" t="s">
        <v>0</v>
      </c>
      <c r="H207" t="s">
        <v>0</v>
      </c>
    </row>
    <row r="208" spans="1:9" x14ac:dyDescent="0.45">
      <c r="A208" t="s">
        <v>1946</v>
      </c>
      <c r="B208" t="s">
        <v>31</v>
      </c>
      <c r="C208" t="s">
        <v>35</v>
      </c>
      <c r="D208" t="s">
        <v>3</v>
      </c>
      <c r="E208" t="s">
        <v>20</v>
      </c>
      <c r="F208" t="s">
        <v>1</v>
      </c>
      <c r="G208" t="s">
        <v>0</v>
      </c>
      <c r="H208" t="s">
        <v>1</v>
      </c>
    </row>
    <row r="209" spans="1:9" x14ac:dyDescent="0.45">
      <c r="A209" t="s">
        <v>1945</v>
      </c>
      <c r="B209" t="s">
        <v>72</v>
      </c>
      <c r="C209" t="s">
        <v>40</v>
      </c>
      <c r="D209" t="s">
        <v>3</v>
      </c>
      <c r="E209" t="s">
        <v>46</v>
      </c>
      <c r="F209" t="s">
        <v>0</v>
      </c>
      <c r="G209" t="s">
        <v>0</v>
      </c>
      <c r="H209" t="s">
        <v>0</v>
      </c>
    </row>
    <row r="210" spans="1:9" x14ac:dyDescent="0.45">
      <c r="A210" t="s">
        <v>1944</v>
      </c>
      <c r="B210" t="s">
        <v>72</v>
      </c>
      <c r="C210" t="s">
        <v>40</v>
      </c>
      <c r="D210" t="s">
        <v>3</v>
      </c>
      <c r="E210" t="s">
        <v>178</v>
      </c>
      <c r="F210" t="s">
        <v>1</v>
      </c>
      <c r="G210" t="s">
        <v>0</v>
      </c>
      <c r="H210" t="s">
        <v>1</v>
      </c>
    </row>
    <row r="211" spans="1:9" x14ac:dyDescent="0.45">
      <c r="A211" t="s">
        <v>731</v>
      </c>
      <c r="B211" t="s">
        <v>44</v>
      </c>
      <c r="C211" t="s">
        <v>40</v>
      </c>
      <c r="D211" t="s">
        <v>56</v>
      </c>
      <c r="E211" t="s">
        <v>55</v>
      </c>
      <c r="F211" t="s">
        <v>0</v>
      </c>
      <c r="G211" t="s">
        <v>0</v>
      </c>
      <c r="H211" t="s">
        <v>0</v>
      </c>
    </row>
    <row r="212" spans="1:9" x14ac:dyDescent="0.45">
      <c r="A212" t="s">
        <v>1943</v>
      </c>
      <c r="B212" t="s">
        <v>21</v>
      </c>
      <c r="C212" t="s">
        <v>67</v>
      </c>
      <c r="D212" t="s">
        <v>34</v>
      </c>
      <c r="E212" t="s">
        <v>99</v>
      </c>
      <c r="F212" t="s">
        <v>0</v>
      </c>
      <c r="G212" t="s">
        <v>0</v>
      </c>
      <c r="H212" t="s">
        <v>0</v>
      </c>
    </row>
    <row r="213" spans="1:9" x14ac:dyDescent="0.45">
      <c r="A213" t="s">
        <v>1942</v>
      </c>
      <c r="B213" t="s">
        <v>72</v>
      </c>
      <c r="C213" t="s">
        <v>126</v>
      </c>
      <c r="D213" t="s">
        <v>34</v>
      </c>
      <c r="E213" t="s">
        <v>366</v>
      </c>
      <c r="F213" t="s">
        <v>0</v>
      </c>
      <c r="G213" t="s">
        <v>0</v>
      </c>
      <c r="H213" t="s">
        <v>0</v>
      </c>
    </row>
    <row r="214" spans="1:9" x14ac:dyDescent="0.45">
      <c r="A214" t="s">
        <v>1941</v>
      </c>
      <c r="B214" t="s">
        <v>72</v>
      </c>
      <c r="C214" t="s">
        <v>40</v>
      </c>
      <c r="D214" t="s">
        <v>34</v>
      </c>
      <c r="E214" t="s">
        <v>366</v>
      </c>
      <c r="F214" t="s">
        <v>0</v>
      </c>
      <c r="G214" t="s">
        <v>0</v>
      </c>
      <c r="H214" t="s">
        <v>0</v>
      </c>
    </row>
    <row r="215" spans="1:9" x14ac:dyDescent="0.45">
      <c r="A215" t="s">
        <v>1940</v>
      </c>
      <c r="B215" t="s">
        <v>72</v>
      </c>
      <c r="C215" t="s">
        <v>100</v>
      </c>
      <c r="D215" t="s">
        <v>34</v>
      </c>
      <c r="E215" t="s">
        <v>68</v>
      </c>
      <c r="F215" t="s">
        <v>0</v>
      </c>
      <c r="G215" t="s">
        <v>0</v>
      </c>
      <c r="H215" t="s">
        <v>0</v>
      </c>
    </row>
    <row r="216" spans="1:9" x14ac:dyDescent="0.45">
      <c r="A216" t="s">
        <v>1939</v>
      </c>
      <c r="B216" t="s">
        <v>5</v>
      </c>
      <c r="C216" t="s">
        <v>4</v>
      </c>
      <c r="D216" t="s">
        <v>56</v>
      </c>
      <c r="E216" t="s">
        <v>408</v>
      </c>
      <c r="F216" t="s">
        <v>0</v>
      </c>
      <c r="G216" t="s">
        <v>0</v>
      </c>
      <c r="H216" t="s">
        <v>0</v>
      </c>
    </row>
    <row r="217" spans="1:9" x14ac:dyDescent="0.45">
      <c r="A217" t="s">
        <v>19</v>
      </c>
      <c r="B217" t="s">
        <v>1521</v>
      </c>
      <c r="C217" t="s">
        <v>17</v>
      </c>
      <c r="D217" t="s">
        <v>16</v>
      </c>
      <c r="E217" t="s">
        <v>15</v>
      </c>
      <c r="F217" t="s">
        <v>14</v>
      </c>
      <c r="G217" t="s">
        <v>13</v>
      </c>
      <c r="H217" t="s">
        <v>12</v>
      </c>
      <c r="I217" t="s">
        <v>11</v>
      </c>
    </row>
    <row r="218" spans="1:9" x14ac:dyDescent="0.45">
      <c r="A218" t="s">
        <v>683</v>
      </c>
      <c r="B218" t="s">
        <v>189</v>
      </c>
      <c r="C218" t="s">
        <v>47</v>
      </c>
      <c r="D218" t="s">
        <v>56</v>
      </c>
      <c r="E218" t="s">
        <v>178</v>
      </c>
      <c r="F218" t="s">
        <v>1</v>
      </c>
      <c r="G218" t="s">
        <v>0</v>
      </c>
      <c r="H218" t="s">
        <v>1</v>
      </c>
      <c r="I218" t="s">
        <v>1</v>
      </c>
    </row>
    <row r="219" spans="1:9" x14ac:dyDescent="0.45">
      <c r="A219" t="s">
        <v>1938</v>
      </c>
      <c r="B219" t="s">
        <v>5</v>
      </c>
      <c r="C219" t="s">
        <v>67</v>
      </c>
      <c r="D219" t="s">
        <v>34</v>
      </c>
      <c r="E219" t="s">
        <v>88</v>
      </c>
      <c r="F219" t="s">
        <v>0</v>
      </c>
      <c r="G219" t="s">
        <v>0</v>
      </c>
      <c r="H219" t="s">
        <v>0</v>
      </c>
    </row>
    <row r="220" spans="1:9" x14ac:dyDescent="0.45">
      <c r="A220" t="s">
        <v>1937</v>
      </c>
      <c r="B220" t="s">
        <v>36</v>
      </c>
      <c r="C220" t="s">
        <v>4</v>
      </c>
      <c r="D220" t="s">
        <v>3</v>
      </c>
      <c r="E220" t="s">
        <v>103</v>
      </c>
      <c r="F220" t="s">
        <v>0</v>
      </c>
      <c r="G220" t="s">
        <v>0</v>
      </c>
      <c r="H220" t="s">
        <v>0</v>
      </c>
    </row>
    <row r="221" spans="1:9" x14ac:dyDescent="0.45">
      <c r="A221" t="s">
        <v>1936</v>
      </c>
      <c r="B221" t="s">
        <v>36</v>
      </c>
      <c r="C221" t="s">
        <v>47</v>
      </c>
      <c r="D221" t="s">
        <v>34</v>
      </c>
      <c r="E221" t="s">
        <v>74</v>
      </c>
      <c r="F221" t="s">
        <v>0</v>
      </c>
      <c r="G221" t="s">
        <v>0</v>
      </c>
      <c r="H221" t="s">
        <v>0</v>
      </c>
    </row>
    <row r="222" spans="1:9" x14ac:dyDescent="0.45">
      <c r="A222" t="s">
        <v>1935</v>
      </c>
      <c r="B222" t="s">
        <v>36</v>
      </c>
      <c r="C222" t="s">
        <v>79</v>
      </c>
      <c r="D222" t="s">
        <v>34</v>
      </c>
      <c r="E222" t="s">
        <v>203</v>
      </c>
      <c r="F222" t="s">
        <v>0</v>
      </c>
      <c r="G222" t="s">
        <v>0</v>
      </c>
      <c r="H222" t="s">
        <v>0</v>
      </c>
    </row>
    <row r="223" spans="1:9" x14ac:dyDescent="0.45">
      <c r="A223" t="s">
        <v>699</v>
      </c>
      <c r="B223" t="s">
        <v>28</v>
      </c>
      <c r="C223" t="s">
        <v>56</v>
      </c>
      <c r="D223" t="s">
        <v>34</v>
      </c>
      <c r="E223" t="s">
        <v>324</v>
      </c>
      <c r="F223" t="s">
        <v>0</v>
      </c>
      <c r="G223" t="s">
        <v>0</v>
      </c>
      <c r="H223" t="s">
        <v>0</v>
      </c>
    </row>
    <row r="224" spans="1:9" x14ac:dyDescent="0.45">
      <c r="A224" t="s">
        <v>717</v>
      </c>
      <c r="B224" t="s">
        <v>72</v>
      </c>
      <c r="C224" t="s">
        <v>3</v>
      </c>
      <c r="D224" t="s">
        <v>3</v>
      </c>
      <c r="E224" t="s">
        <v>55</v>
      </c>
      <c r="F224" t="s">
        <v>0</v>
      </c>
      <c r="G224" t="s">
        <v>0</v>
      </c>
      <c r="H224" t="s">
        <v>0</v>
      </c>
    </row>
    <row r="225" spans="1:9" x14ac:dyDescent="0.45">
      <c r="A225" t="s">
        <v>905</v>
      </c>
      <c r="B225" t="s">
        <v>44</v>
      </c>
      <c r="C225" t="s">
        <v>47</v>
      </c>
      <c r="D225" t="s">
        <v>3</v>
      </c>
      <c r="E225" t="s">
        <v>185</v>
      </c>
      <c r="F225" t="s">
        <v>1</v>
      </c>
      <c r="G225" t="s">
        <v>0</v>
      </c>
      <c r="H225" t="s">
        <v>1</v>
      </c>
    </row>
    <row r="226" spans="1:9" x14ac:dyDescent="0.45">
      <c r="A226" t="s">
        <v>1934</v>
      </c>
      <c r="B226" t="s">
        <v>36</v>
      </c>
      <c r="C226" t="s">
        <v>47</v>
      </c>
      <c r="D226" t="s">
        <v>3</v>
      </c>
      <c r="E226" t="s">
        <v>203</v>
      </c>
      <c r="F226" t="s">
        <v>0</v>
      </c>
      <c r="G226" t="s">
        <v>0</v>
      </c>
      <c r="H226" t="s">
        <v>0</v>
      </c>
    </row>
    <row r="227" spans="1:9" x14ac:dyDescent="0.45">
      <c r="A227" t="s">
        <v>19</v>
      </c>
      <c r="B227" t="s">
        <v>1519</v>
      </c>
      <c r="C227" t="s">
        <v>17</v>
      </c>
      <c r="D227" t="s">
        <v>16</v>
      </c>
      <c r="E227" t="s">
        <v>15</v>
      </c>
      <c r="F227" t="s">
        <v>14</v>
      </c>
      <c r="G227" t="s">
        <v>13</v>
      </c>
      <c r="H227" t="s">
        <v>12</v>
      </c>
      <c r="I227" t="s">
        <v>11</v>
      </c>
    </row>
    <row r="228" spans="1:9" x14ac:dyDescent="0.45">
      <c r="A228" t="s">
        <v>1933</v>
      </c>
      <c r="B228" t="s">
        <v>89</v>
      </c>
      <c r="C228" t="s">
        <v>170</v>
      </c>
      <c r="D228" t="s">
        <v>4</v>
      </c>
      <c r="E228" t="s">
        <v>91</v>
      </c>
      <c r="F228" t="s">
        <v>0</v>
      </c>
      <c r="G228" t="s">
        <v>0</v>
      </c>
      <c r="H228" t="s">
        <v>0</v>
      </c>
    </row>
    <row r="229" spans="1:9" x14ac:dyDescent="0.45">
      <c r="A229" t="s">
        <v>1932</v>
      </c>
      <c r="B229" t="s">
        <v>89</v>
      </c>
      <c r="C229" t="s">
        <v>170</v>
      </c>
      <c r="D229" t="s">
        <v>4</v>
      </c>
      <c r="E229" t="s">
        <v>91</v>
      </c>
      <c r="F229" t="s">
        <v>0</v>
      </c>
      <c r="G229" t="s">
        <v>0</v>
      </c>
      <c r="H229" t="s">
        <v>0</v>
      </c>
    </row>
    <row r="230" spans="1:9" x14ac:dyDescent="0.45">
      <c r="A230" t="s">
        <v>759</v>
      </c>
      <c r="B230" t="s">
        <v>28</v>
      </c>
      <c r="C230" t="s">
        <v>67</v>
      </c>
      <c r="D230" t="s">
        <v>4</v>
      </c>
      <c r="E230" t="s">
        <v>114</v>
      </c>
      <c r="F230" t="s">
        <v>0</v>
      </c>
      <c r="G230" t="s">
        <v>0</v>
      </c>
      <c r="H230" t="s">
        <v>0</v>
      </c>
    </row>
    <row r="231" spans="1:9" x14ac:dyDescent="0.45">
      <c r="A231" t="s">
        <v>1931</v>
      </c>
      <c r="B231" t="s">
        <v>115</v>
      </c>
      <c r="C231" t="s">
        <v>199</v>
      </c>
      <c r="D231" t="s">
        <v>56</v>
      </c>
      <c r="E231" t="s">
        <v>26</v>
      </c>
      <c r="F231" t="s">
        <v>0</v>
      </c>
      <c r="G231" t="s">
        <v>0</v>
      </c>
      <c r="H231" t="s">
        <v>0</v>
      </c>
    </row>
    <row r="232" spans="1:9" x14ac:dyDescent="0.45">
      <c r="A232" t="s">
        <v>761</v>
      </c>
      <c r="B232" t="s">
        <v>48</v>
      </c>
      <c r="C232" t="s">
        <v>1774</v>
      </c>
      <c r="D232" t="s">
        <v>100</v>
      </c>
      <c r="E232" t="s">
        <v>111</v>
      </c>
      <c r="F232" t="s">
        <v>1</v>
      </c>
      <c r="G232" t="s">
        <v>0</v>
      </c>
      <c r="H232" t="s">
        <v>1</v>
      </c>
      <c r="I232" t="s">
        <v>1</v>
      </c>
    </row>
    <row r="233" spans="1:9" x14ac:dyDescent="0.45">
      <c r="A233" t="s">
        <v>881</v>
      </c>
      <c r="B233" t="s">
        <v>89</v>
      </c>
      <c r="C233" t="s">
        <v>269</v>
      </c>
      <c r="D233" t="s">
        <v>43</v>
      </c>
      <c r="E233" t="s">
        <v>91</v>
      </c>
      <c r="F233" t="s">
        <v>0</v>
      </c>
      <c r="G233" t="s">
        <v>0</v>
      </c>
      <c r="H233" t="s">
        <v>0</v>
      </c>
    </row>
    <row r="234" spans="1:9" x14ac:dyDescent="0.45">
      <c r="A234" t="s">
        <v>792</v>
      </c>
      <c r="B234" t="s">
        <v>89</v>
      </c>
      <c r="C234" t="s">
        <v>127</v>
      </c>
      <c r="D234" t="s">
        <v>92</v>
      </c>
      <c r="E234" t="s">
        <v>91</v>
      </c>
      <c r="F234" t="s">
        <v>0</v>
      </c>
      <c r="G234" t="s">
        <v>0</v>
      </c>
      <c r="H234" t="s">
        <v>0</v>
      </c>
    </row>
    <row r="235" spans="1:9" x14ac:dyDescent="0.45">
      <c r="A235" t="s">
        <v>854</v>
      </c>
      <c r="B235" t="s">
        <v>175</v>
      </c>
      <c r="C235" t="s">
        <v>34</v>
      </c>
      <c r="D235" t="s">
        <v>127</v>
      </c>
      <c r="E235" t="s">
        <v>20</v>
      </c>
      <c r="F235" t="s">
        <v>1</v>
      </c>
      <c r="G235" t="s">
        <v>0</v>
      </c>
      <c r="H235" t="s">
        <v>1</v>
      </c>
    </row>
    <row r="236" spans="1:9" x14ac:dyDescent="0.45">
      <c r="A236" t="s">
        <v>722</v>
      </c>
      <c r="B236" t="s">
        <v>44</v>
      </c>
      <c r="C236" t="s">
        <v>124</v>
      </c>
      <c r="D236" t="s">
        <v>100</v>
      </c>
      <c r="E236" t="s">
        <v>185</v>
      </c>
      <c r="F236" t="s">
        <v>1</v>
      </c>
      <c r="G236" t="s">
        <v>0</v>
      </c>
      <c r="H236" t="s">
        <v>1</v>
      </c>
    </row>
    <row r="237" spans="1:9" x14ac:dyDescent="0.45">
      <c r="A237" t="s">
        <v>702</v>
      </c>
      <c r="B237" t="s">
        <v>28</v>
      </c>
      <c r="C237" t="s">
        <v>148</v>
      </c>
      <c r="D237" t="s">
        <v>27</v>
      </c>
      <c r="E237" t="s">
        <v>114</v>
      </c>
      <c r="F237" t="s">
        <v>0</v>
      </c>
      <c r="G237" t="s">
        <v>0</v>
      </c>
      <c r="H237" t="s">
        <v>0</v>
      </c>
    </row>
    <row r="238" spans="1:9" x14ac:dyDescent="0.45">
      <c r="A238" t="s">
        <v>1819</v>
      </c>
      <c r="B238" t="s">
        <v>28</v>
      </c>
      <c r="C238" t="s">
        <v>772</v>
      </c>
      <c r="D238" t="s">
        <v>92</v>
      </c>
      <c r="E238" t="s">
        <v>114</v>
      </c>
      <c r="F238" t="s">
        <v>0</v>
      </c>
      <c r="G238" t="s">
        <v>0</v>
      </c>
      <c r="H238" t="s">
        <v>0</v>
      </c>
    </row>
    <row r="239" spans="1:9" x14ac:dyDescent="0.45">
      <c r="A239" t="s">
        <v>699</v>
      </c>
      <c r="B239" t="s">
        <v>28</v>
      </c>
      <c r="C239" t="s">
        <v>56</v>
      </c>
      <c r="D239" t="s">
        <v>79</v>
      </c>
      <c r="E239" t="s">
        <v>324</v>
      </c>
      <c r="F239" t="s">
        <v>0</v>
      </c>
      <c r="G239" t="s">
        <v>0</v>
      </c>
      <c r="H239" t="s">
        <v>0</v>
      </c>
    </row>
    <row r="240" spans="1:9" x14ac:dyDescent="0.45">
      <c r="A240" t="s">
        <v>804</v>
      </c>
      <c r="B240" t="s">
        <v>5</v>
      </c>
      <c r="C240" t="s">
        <v>112</v>
      </c>
      <c r="D240" t="s">
        <v>56</v>
      </c>
      <c r="E240" t="s">
        <v>408</v>
      </c>
      <c r="F240" t="s">
        <v>0</v>
      </c>
      <c r="G240" t="s">
        <v>0</v>
      </c>
      <c r="H240" t="s">
        <v>0</v>
      </c>
    </row>
    <row r="241" spans="1:9" x14ac:dyDescent="0.45">
      <c r="A241" t="s">
        <v>781</v>
      </c>
      <c r="B241" t="s">
        <v>5</v>
      </c>
      <c r="C241" t="s">
        <v>148</v>
      </c>
      <c r="D241" t="s">
        <v>56</v>
      </c>
      <c r="E241" t="s">
        <v>88</v>
      </c>
      <c r="F241" t="s">
        <v>0</v>
      </c>
      <c r="G241" t="s">
        <v>0</v>
      </c>
      <c r="H241" t="s">
        <v>0</v>
      </c>
    </row>
    <row r="242" spans="1:9" x14ac:dyDescent="0.45">
      <c r="A242" t="s">
        <v>19</v>
      </c>
      <c r="B242" t="s">
        <v>1518</v>
      </c>
      <c r="C242" t="s">
        <v>17</v>
      </c>
      <c r="D242" t="s">
        <v>16</v>
      </c>
      <c r="E242" t="s">
        <v>15</v>
      </c>
      <c r="F242" t="s">
        <v>14</v>
      </c>
      <c r="G242" t="s">
        <v>13</v>
      </c>
      <c r="H242" t="s">
        <v>12</v>
      </c>
      <c r="I242" t="s">
        <v>11</v>
      </c>
    </row>
    <row r="243" spans="1:9" x14ac:dyDescent="0.45">
      <c r="A243" t="s">
        <v>683</v>
      </c>
      <c r="B243" t="s">
        <v>72</v>
      </c>
      <c r="C243" t="s">
        <v>47</v>
      </c>
      <c r="D243" t="s">
        <v>34</v>
      </c>
      <c r="E243" t="s">
        <v>178</v>
      </c>
      <c r="F243" t="s">
        <v>1</v>
      </c>
      <c r="G243" t="s">
        <v>0</v>
      </c>
      <c r="H243" t="s">
        <v>1</v>
      </c>
      <c r="I243" t="s">
        <v>1</v>
      </c>
    </row>
    <row r="244" spans="1:9" x14ac:dyDescent="0.45">
      <c r="A244" t="s">
        <v>767</v>
      </c>
      <c r="B244" t="s">
        <v>89</v>
      </c>
      <c r="C244" t="s">
        <v>67</v>
      </c>
      <c r="D244" t="s">
        <v>79</v>
      </c>
      <c r="E244" t="s">
        <v>7</v>
      </c>
      <c r="F244" t="s">
        <v>0</v>
      </c>
      <c r="G244" t="s">
        <v>0</v>
      </c>
      <c r="H244" t="s">
        <v>0</v>
      </c>
    </row>
    <row r="245" spans="1:9" x14ac:dyDescent="0.45">
      <c r="A245" t="s">
        <v>1930</v>
      </c>
      <c r="B245" t="s">
        <v>21</v>
      </c>
      <c r="C245" t="s">
        <v>82</v>
      </c>
      <c r="D245" t="s">
        <v>34</v>
      </c>
      <c r="E245" t="s">
        <v>39</v>
      </c>
      <c r="F245" t="s">
        <v>0</v>
      </c>
      <c r="G245" t="s">
        <v>0</v>
      </c>
      <c r="H245" t="s">
        <v>0</v>
      </c>
    </row>
    <row r="246" spans="1:9" x14ac:dyDescent="0.45">
      <c r="A246" t="s">
        <v>1929</v>
      </c>
      <c r="B246" t="s">
        <v>36</v>
      </c>
      <c r="C246" t="s">
        <v>79</v>
      </c>
      <c r="D246" t="s">
        <v>34</v>
      </c>
      <c r="E246" t="s">
        <v>39</v>
      </c>
      <c r="F246" t="s">
        <v>0</v>
      </c>
      <c r="G246" t="s">
        <v>0</v>
      </c>
      <c r="H246" t="s">
        <v>0</v>
      </c>
    </row>
    <row r="247" spans="1:9" x14ac:dyDescent="0.45">
      <c r="A247" t="s">
        <v>1928</v>
      </c>
      <c r="B247" t="s">
        <v>115</v>
      </c>
      <c r="C247" t="s">
        <v>170</v>
      </c>
      <c r="D247" t="s">
        <v>3</v>
      </c>
      <c r="E247" t="s">
        <v>419</v>
      </c>
      <c r="F247" t="s">
        <v>0</v>
      </c>
      <c r="G247" t="s">
        <v>1</v>
      </c>
      <c r="H247" t="s">
        <v>0</v>
      </c>
    </row>
    <row r="248" spans="1:9" x14ac:dyDescent="0.45">
      <c r="A248" t="s">
        <v>1927</v>
      </c>
      <c r="B248" t="s">
        <v>36</v>
      </c>
      <c r="C248" t="s">
        <v>61</v>
      </c>
      <c r="D248" t="s">
        <v>34</v>
      </c>
      <c r="E248" t="s">
        <v>188</v>
      </c>
      <c r="F248" t="s">
        <v>1</v>
      </c>
      <c r="G248" t="s">
        <v>0</v>
      </c>
      <c r="H248" t="s">
        <v>1</v>
      </c>
    </row>
    <row r="249" spans="1:9" x14ac:dyDescent="0.45">
      <c r="A249" t="s">
        <v>1926</v>
      </c>
      <c r="B249" t="s">
        <v>21</v>
      </c>
      <c r="C249" t="s">
        <v>4</v>
      </c>
      <c r="D249" t="s">
        <v>3</v>
      </c>
      <c r="E249" t="s">
        <v>99</v>
      </c>
      <c r="F249" t="s">
        <v>0</v>
      </c>
      <c r="G249" t="s">
        <v>0</v>
      </c>
      <c r="H249" t="s">
        <v>0</v>
      </c>
    </row>
    <row r="250" spans="1:9" x14ac:dyDescent="0.45">
      <c r="A250" t="s">
        <v>691</v>
      </c>
      <c r="B250" t="s">
        <v>115</v>
      </c>
      <c r="C250" t="s">
        <v>67</v>
      </c>
      <c r="D250" t="s">
        <v>56</v>
      </c>
      <c r="E250" t="s">
        <v>53</v>
      </c>
      <c r="F250" t="s">
        <v>0</v>
      </c>
      <c r="G250" t="s">
        <v>0</v>
      </c>
      <c r="H250" t="s">
        <v>0</v>
      </c>
    </row>
    <row r="251" spans="1:9" x14ac:dyDescent="0.45">
      <c r="A251" t="s">
        <v>1925</v>
      </c>
      <c r="B251" t="s">
        <v>21</v>
      </c>
      <c r="C251" t="s">
        <v>61</v>
      </c>
      <c r="D251" t="s">
        <v>34</v>
      </c>
      <c r="E251" t="s">
        <v>188</v>
      </c>
      <c r="F251" t="s">
        <v>1</v>
      </c>
      <c r="G251" t="s">
        <v>0</v>
      </c>
      <c r="H251" t="s">
        <v>1</v>
      </c>
    </row>
    <row r="252" spans="1:9" x14ac:dyDescent="0.45">
      <c r="A252" t="s">
        <v>1924</v>
      </c>
      <c r="B252" t="s">
        <v>72</v>
      </c>
      <c r="C252" t="s">
        <v>112</v>
      </c>
      <c r="D252" t="s">
        <v>34</v>
      </c>
      <c r="E252" t="s">
        <v>159</v>
      </c>
      <c r="F252" t="s">
        <v>0</v>
      </c>
      <c r="G252" t="s">
        <v>0</v>
      </c>
      <c r="H252" t="s">
        <v>0</v>
      </c>
    </row>
    <row r="253" spans="1:9" x14ac:dyDescent="0.45">
      <c r="A253" t="s">
        <v>1923</v>
      </c>
      <c r="B253" t="s">
        <v>21</v>
      </c>
      <c r="C253" t="s">
        <v>79</v>
      </c>
      <c r="D253" t="s">
        <v>34</v>
      </c>
      <c r="E253" t="s">
        <v>39</v>
      </c>
      <c r="F253" t="s">
        <v>0</v>
      </c>
      <c r="G253" t="s">
        <v>0</v>
      </c>
      <c r="H253" t="s">
        <v>0</v>
      </c>
    </row>
    <row r="254" spans="1:9" x14ac:dyDescent="0.45">
      <c r="A254" t="s">
        <v>19</v>
      </c>
      <c r="B254" t="s">
        <v>1516</v>
      </c>
      <c r="C254" t="s">
        <v>17</v>
      </c>
      <c r="D254" t="s">
        <v>16</v>
      </c>
      <c r="E254" t="s">
        <v>15</v>
      </c>
      <c r="F254" t="s">
        <v>14</v>
      </c>
      <c r="G254" t="s">
        <v>13</v>
      </c>
      <c r="H254" t="s">
        <v>12</v>
      </c>
      <c r="I254" t="s">
        <v>11</v>
      </c>
    </row>
    <row r="255" spans="1:9" x14ac:dyDescent="0.45">
      <c r="A255" t="s">
        <v>691</v>
      </c>
      <c r="B255" t="s">
        <v>115</v>
      </c>
      <c r="C255" t="s">
        <v>4</v>
      </c>
      <c r="D255" t="s">
        <v>56</v>
      </c>
      <c r="E255" t="s">
        <v>53</v>
      </c>
      <c r="F255" t="s">
        <v>0</v>
      </c>
      <c r="G255" t="s">
        <v>0</v>
      </c>
      <c r="H255" t="s">
        <v>0</v>
      </c>
    </row>
    <row r="256" spans="1:9" x14ac:dyDescent="0.45">
      <c r="A256" t="s">
        <v>871</v>
      </c>
      <c r="B256" t="s">
        <v>115</v>
      </c>
      <c r="C256" t="s">
        <v>269</v>
      </c>
      <c r="D256" t="s">
        <v>92</v>
      </c>
      <c r="E256" t="s">
        <v>26</v>
      </c>
      <c r="F256" t="s">
        <v>0</v>
      </c>
      <c r="G256" t="s">
        <v>0</v>
      </c>
      <c r="H256" t="s">
        <v>0</v>
      </c>
    </row>
    <row r="257" spans="1:9" x14ac:dyDescent="0.45">
      <c r="A257" t="s">
        <v>1849</v>
      </c>
      <c r="B257" t="s">
        <v>44</v>
      </c>
      <c r="C257" t="s">
        <v>267</v>
      </c>
      <c r="D257" t="s">
        <v>92</v>
      </c>
      <c r="E257" t="s">
        <v>178</v>
      </c>
      <c r="F257" t="s">
        <v>1</v>
      </c>
      <c r="G257" t="s">
        <v>1</v>
      </c>
      <c r="H257" t="s">
        <v>0</v>
      </c>
    </row>
    <row r="258" spans="1:9" x14ac:dyDescent="0.45">
      <c r="A258" t="s">
        <v>702</v>
      </c>
      <c r="B258" t="s">
        <v>28</v>
      </c>
      <c r="C258" t="s">
        <v>906</v>
      </c>
      <c r="D258" t="s">
        <v>92</v>
      </c>
      <c r="E258" t="s">
        <v>114</v>
      </c>
      <c r="F258" t="s">
        <v>0</v>
      </c>
      <c r="G258" t="s">
        <v>0</v>
      </c>
      <c r="H258" t="s">
        <v>0</v>
      </c>
    </row>
    <row r="259" spans="1:9" x14ac:dyDescent="0.45">
      <c r="A259" t="s">
        <v>1922</v>
      </c>
      <c r="B259" t="s">
        <v>21</v>
      </c>
      <c r="C259" t="s">
        <v>61</v>
      </c>
      <c r="D259" t="s">
        <v>3</v>
      </c>
      <c r="E259" t="s">
        <v>180</v>
      </c>
      <c r="F259" t="s">
        <v>0</v>
      </c>
      <c r="G259" t="s">
        <v>0</v>
      </c>
      <c r="H259" t="s">
        <v>0</v>
      </c>
    </row>
    <row r="260" spans="1:9" x14ac:dyDescent="0.45">
      <c r="A260" t="s">
        <v>698</v>
      </c>
      <c r="B260" t="s">
        <v>89</v>
      </c>
      <c r="C260" t="s">
        <v>61</v>
      </c>
      <c r="D260" t="s">
        <v>228</v>
      </c>
      <c r="E260" t="s">
        <v>399</v>
      </c>
      <c r="F260" t="s">
        <v>0</v>
      </c>
      <c r="G260" t="s">
        <v>0</v>
      </c>
      <c r="H260" t="s">
        <v>0</v>
      </c>
      <c r="I260" t="s">
        <v>1</v>
      </c>
    </row>
    <row r="261" spans="1:9" x14ac:dyDescent="0.45">
      <c r="A261" t="s">
        <v>19</v>
      </c>
      <c r="B261" t="s">
        <v>1513</v>
      </c>
      <c r="C261" t="s">
        <v>17</v>
      </c>
      <c r="D261" t="s">
        <v>16</v>
      </c>
      <c r="E261" t="s">
        <v>15</v>
      </c>
      <c r="F261" t="s">
        <v>14</v>
      </c>
      <c r="G261" t="s">
        <v>13</v>
      </c>
      <c r="H261" t="s">
        <v>12</v>
      </c>
      <c r="I261" t="s">
        <v>11</v>
      </c>
    </row>
    <row r="262" spans="1:9" x14ac:dyDescent="0.45">
      <c r="A262" t="s">
        <v>683</v>
      </c>
      <c r="B262" t="s">
        <v>72</v>
      </c>
      <c r="C262" t="s">
        <v>56</v>
      </c>
      <c r="D262" t="s">
        <v>56</v>
      </c>
      <c r="E262" t="s">
        <v>178</v>
      </c>
      <c r="F262" t="s">
        <v>1</v>
      </c>
      <c r="G262" t="s">
        <v>0</v>
      </c>
      <c r="H262" t="s">
        <v>1</v>
      </c>
      <c r="I262" t="s">
        <v>1</v>
      </c>
    </row>
    <row r="263" spans="1:9" x14ac:dyDescent="0.45">
      <c r="A263" t="s">
        <v>1921</v>
      </c>
      <c r="B263" t="s">
        <v>36</v>
      </c>
      <c r="C263" t="s">
        <v>82</v>
      </c>
      <c r="D263" t="s">
        <v>34</v>
      </c>
      <c r="E263" t="s">
        <v>99</v>
      </c>
      <c r="F263" t="s">
        <v>0</v>
      </c>
      <c r="G263" t="s">
        <v>0</v>
      </c>
      <c r="H263" t="s">
        <v>0</v>
      </c>
    </row>
    <row r="264" spans="1:9" x14ac:dyDescent="0.45">
      <c r="A264" t="s">
        <v>1920</v>
      </c>
      <c r="B264" t="s">
        <v>21</v>
      </c>
      <c r="C264" t="s">
        <v>34</v>
      </c>
      <c r="D264" t="s">
        <v>34</v>
      </c>
      <c r="E264" t="s">
        <v>131</v>
      </c>
      <c r="F264" t="s">
        <v>0</v>
      </c>
      <c r="G264" t="s">
        <v>0</v>
      </c>
      <c r="H264" t="s">
        <v>0</v>
      </c>
    </row>
    <row r="265" spans="1:9" x14ac:dyDescent="0.45">
      <c r="A265" t="s">
        <v>767</v>
      </c>
      <c r="B265" t="s">
        <v>89</v>
      </c>
      <c r="C265" t="s">
        <v>100</v>
      </c>
      <c r="D265" t="s">
        <v>34</v>
      </c>
      <c r="E265" t="s">
        <v>7</v>
      </c>
      <c r="F265" t="s">
        <v>0</v>
      </c>
      <c r="G265" t="s">
        <v>0</v>
      </c>
      <c r="H265" t="s">
        <v>0</v>
      </c>
    </row>
    <row r="266" spans="1:9" x14ac:dyDescent="0.45">
      <c r="A266" t="s">
        <v>1919</v>
      </c>
      <c r="B266" t="s">
        <v>44</v>
      </c>
      <c r="C266" t="s">
        <v>92</v>
      </c>
      <c r="D266" t="s">
        <v>34</v>
      </c>
      <c r="E266" t="s">
        <v>648</v>
      </c>
      <c r="F266" t="s">
        <v>0</v>
      </c>
      <c r="G266" t="s">
        <v>0</v>
      </c>
      <c r="H266" t="s">
        <v>0</v>
      </c>
    </row>
    <row r="267" spans="1:9" x14ac:dyDescent="0.45">
      <c r="A267" t="s">
        <v>1918</v>
      </c>
      <c r="B267" t="s">
        <v>5</v>
      </c>
      <c r="C267" t="s">
        <v>3</v>
      </c>
      <c r="D267" t="s">
        <v>34</v>
      </c>
      <c r="E267" t="s">
        <v>408</v>
      </c>
      <c r="F267" t="s">
        <v>0</v>
      </c>
      <c r="G267" t="s">
        <v>0</v>
      </c>
      <c r="H267" t="s">
        <v>0</v>
      </c>
    </row>
    <row r="268" spans="1:9" x14ac:dyDescent="0.45">
      <c r="A268" t="s">
        <v>699</v>
      </c>
      <c r="B268" t="s">
        <v>28</v>
      </c>
      <c r="C268" t="s">
        <v>228</v>
      </c>
      <c r="D268" t="s">
        <v>92</v>
      </c>
      <c r="E268" t="s">
        <v>324</v>
      </c>
      <c r="F268" t="s">
        <v>0</v>
      </c>
      <c r="G268" t="s">
        <v>0</v>
      </c>
      <c r="H268" t="s">
        <v>0</v>
      </c>
    </row>
    <row r="269" spans="1:9" x14ac:dyDescent="0.45">
      <c r="A269" t="s">
        <v>839</v>
      </c>
      <c r="B269" t="s">
        <v>89</v>
      </c>
      <c r="C269" t="s">
        <v>446</v>
      </c>
      <c r="D269" t="s">
        <v>79</v>
      </c>
      <c r="E269" t="s">
        <v>91</v>
      </c>
      <c r="F269" t="s">
        <v>0</v>
      </c>
      <c r="G269" t="s">
        <v>0</v>
      </c>
      <c r="H269" t="s">
        <v>0</v>
      </c>
    </row>
    <row r="270" spans="1:9" x14ac:dyDescent="0.45">
      <c r="A270" t="s">
        <v>1917</v>
      </c>
      <c r="B270" t="s">
        <v>21</v>
      </c>
      <c r="C270" t="s">
        <v>67</v>
      </c>
      <c r="D270" t="s">
        <v>3</v>
      </c>
      <c r="E270" t="s">
        <v>103</v>
      </c>
      <c r="F270" t="s">
        <v>0</v>
      </c>
      <c r="G270" t="s">
        <v>0</v>
      </c>
      <c r="H270" t="s">
        <v>0</v>
      </c>
    </row>
    <row r="271" spans="1:9" x14ac:dyDescent="0.45">
      <c r="A271" t="s">
        <v>1895</v>
      </c>
      <c r="B271" t="s">
        <v>21</v>
      </c>
      <c r="C271" t="s">
        <v>79</v>
      </c>
      <c r="D271" t="s">
        <v>34</v>
      </c>
      <c r="E271" t="s">
        <v>131</v>
      </c>
      <c r="F271" t="s">
        <v>0</v>
      </c>
      <c r="G271" t="s">
        <v>0</v>
      </c>
      <c r="H271" t="s">
        <v>0</v>
      </c>
    </row>
    <row r="272" spans="1:9" x14ac:dyDescent="0.45">
      <c r="A272" t="s">
        <v>19</v>
      </c>
      <c r="B272" t="s">
        <v>1511</v>
      </c>
      <c r="C272" t="s">
        <v>17</v>
      </c>
      <c r="D272" t="s">
        <v>16</v>
      </c>
      <c r="E272" t="s">
        <v>15</v>
      </c>
      <c r="F272" t="s">
        <v>14</v>
      </c>
      <c r="G272" t="s">
        <v>13</v>
      </c>
      <c r="H272" t="s">
        <v>12</v>
      </c>
      <c r="I272" t="s">
        <v>11</v>
      </c>
    </row>
    <row r="273" spans="1:9" x14ac:dyDescent="0.45">
      <c r="A273" t="s">
        <v>1916</v>
      </c>
      <c r="B273" t="s">
        <v>36</v>
      </c>
      <c r="C273" t="s">
        <v>112</v>
      </c>
      <c r="D273" t="s">
        <v>34</v>
      </c>
      <c r="E273" t="s">
        <v>103</v>
      </c>
      <c r="F273" t="s">
        <v>0</v>
      </c>
      <c r="G273" t="s">
        <v>0</v>
      </c>
      <c r="H273" t="s">
        <v>0</v>
      </c>
    </row>
    <row r="274" spans="1:9" x14ac:dyDescent="0.45">
      <c r="A274" t="s">
        <v>683</v>
      </c>
      <c r="B274" t="s">
        <v>72</v>
      </c>
      <c r="C274" t="s">
        <v>35</v>
      </c>
      <c r="D274" t="s">
        <v>3</v>
      </c>
      <c r="E274" t="s">
        <v>178</v>
      </c>
      <c r="F274" t="s">
        <v>1</v>
      </c>
      <c r="G274" t="s">
        <v>0</v>
      </c>
      <c r="H274" t="s">
        <v>1</v>
      </c>
      <c r="I274" t="s">
        <v>1</v>
      </c>
    </row>
    <row r="275" spans="1:9" x14ac:dyDescent="0.45">
      <c r="A275" t="s">
        <v>1809</v>
      </c>
      <c r="B275" t="s">
        <v>36</v>
      </c>
      <c r="C275" t="s">
        <v>34</v>
      </c>
      <c r="D275" t="s">
        <v>34</v>
      </c>
      <c r="E275" t="s">
        <v>278</v>
      </c>
      <c r="F275" t="s">
        <v>1</v>
      </c>
      <c r="G275" t="s">
        <v>0</v>
      </c>
      <c r="H275" t="s">
        <v>1</v>
      </c>
    </row>
    <row r="276" spans="1:9" x14ac:dyDescent="0.45">
      <c r="A276" t="s">
        <v>1915</v>
      </c>
      <c r="B276" t="s">
        <v>72</v>
      </c>
      <c r="C276" t="s">
        <v>34</v>
      </c>
      <c r="D276" t="s">
        <v>34</v>
      </c>
      <c r="E276" t="s">
        <v>138</v>
      </c>
      <c r="F276" t="s">
        <v>0</v>
      </c>
      <c r="G276" t="s">
        <v>0</v>
      </c>
      <c r="H276" t="s">
        <v>0</v>
      </c>
    </row>
    <row r="277" spans="1:9" x14ac:dyDescent="0.45">
      <c r="A277" t="s">
        <v>1914</v>
      </c>
      <c r="B277" t="s">
        <v>21</v>
      </c>
      <c r="C277" t="s">
        <v>34</v>
      </c>
      <c r="D277" t="s">
        <v>34</v>
      </c>
      <c r="E277" t="s">
        <v>74</v>
      </c>
      <c r="F277" t="s">
        <v>0</v>
      </c>
      <c r="G277" t="s">
        <v>0</v>
      </c>
      <c r="H277" t="s">
        <v>0</v>
      </c>
    </row>
    <row r="278" spans="1:9" x14ac:dyDescent="0.45">
      <c r="A278" t="s">
        <v>702</v>
      </c>
      <c r="B278" t="s">
        <v>28</v>
      </c>
      <c r="C278" t="s">
        <v>79</v>
      </c>
      <c r="D278" t="s">
        <v>92</v>
      </c>
      <c r="E278" t="s">
        <v>114</v>
      </c>
      <c r="F278" t="s">
        <v>0</v>
      </c>
      <c r="G278" t="s">
        <v>0</v>
      </c>
      <c r="H278" t="s">
        <v>0</v>
      </c>
    </row>
    <row r="279" spans="1:9" x14ac:dyDescent="0.45">
      <c r="A279" t="s">
        <v>1913</v>
      </c>
      <c r="B279" t="s">
        <v>200</v>
      </c>
      <c r="C279" t="s">
        <v>40</v>
      </c>
      <c r="D279" t="s">
        <v>79</v>
      </c>
      <c r="E279" t="s">
        <v>114</v>
      </c>
      <c r="F279" t="s">
        <v>0</v>
      </c>
      <c r="G279" t="s">
        <v>0</v>
      </c>
      <c r="H279" t="s">
        <v>0</v>
      </c>
    </row>
    <row r="280" spans="1:9" x14ac:dyDescent="0.45">
      <c r="A280" t="s">
        <v>701</v>
      </c>
      <c r="B280" t="s">
        <v>28</v>
      </c>
      <c r="C280" t="s">
        <v>67</v>
      </c>
      <c r="D280" t="s">
        <v>56</v>
      </c>
      <c r="E280" t="s">
        <v>114</v>
      </c>
      <c r="F280" t="s">
        <v>0</v>
      </c>
      <c r="G280" t="s">
        <v>0</v>
      </c>
      <c r="H280" t="s">
        <v>0</v>
      </c>
    </row>
    <row r="281" spans="1:9" x14ac:dyDescent="0.45">
      <c r="A281" t="s">
        <v>699</v>
      </c>
      <c r="B281" t="s">
        <v>28</v>
      </c>
      <c r="C281" t="s">
        <v>4</v>
      </c>
      <c r="D281" t="s">
        <v>79</v>
      </c>
      <c r="E281" t="s">
        <v>324</v>
      </c>
      <c r="F281" t="s">
        <v>0</v>
      </c>
      <c r="G281" t="s">
        <v>0</v>
      </c>
      <c r="H281" t="s">
        <v>0</v>
      </c>
    </row>
    <row r="282" spans="1:9" x14ac:dyDescent="0.45">
      <c r="A282" t="s">
        <v>1912</v>
      </c>
      <c r="B282" t="s">
        <v>115</v>
      </c>
      <c r="C282" t="s">
        <v>148</v>
      </c>
      <c r="D282" t="s">
        <v>34</v>
      </c>
      <c r="E282" t="s">
        <v>1534</v>
      </c>
      <c r="F282" t="s">
        <v>0</v>
      </c>
      <c r="G282" t="s">
        <v>0</v>
      </c>
      <c r="H282" t="s">
        <v>0</v>
      </c>
    </row>
    <row r="283" spans="1:9" x14ac:dyDescent="0.45">
      <c r="A283" t="s">
        <v>688</v>
      </c>
      <c r="B283" t="s">
        <v>342</v>
      </c>
      <c r="C283" t="s">
        <v>47</v>
      </c>
      <c r="D283" t="s">
        <v>112</v>
      </c>
      <c r="E283" t="s">
        <v>65</v>
      </c>
      <c r="F283" t="s">
        <v>0</v>
      </c>
      <c r="G283" t="s">
        <v>0</v>
      </c>
      <c r="H283" t="s">
        <v>0</v>
      </c>
      <c r="I283" t="s">
        <v>1</v>
      </c>
    </row>
    <row r="284" spans="1:9" x14ac:dyDescent="0.45">
      <c r="A284" t="s">
        <v>736</v>
      </c>
      <c r="B284" t="s">
        <v>189</v>
      </c>
      <c r="C284" t="s">
        <v>47</v>
      </c>
      <c r="D284" t="s">
        <v>59</v>
      </c>
      <c r="E284" t="s">
        <v>58</v>
      </c>
      <c r="F284" t="s">
        <v>1</v>
      </c>
      <c r="G284" t="s">
        <v>0</v>
      </c>
      <c r="H284" t="s">
        <v>1</v>
      </c>
      <c r="I284" t="s">
        <v>1</v>
      </c>
    </row>
    <row r="285" spans="1:9" x14ac:dyDescent="0.45">
      <c r="A285" t="s">
        <v>1911</v>
      </c>
      <c r="B285" t="s">
        <v>36</v>
      </c>
      <c r="C285" t="s">
        <v>112</v>
      </c>
      <c r="D285" t="s">
        <v>3</v>
      </c>
      <c r="E285" t="s">
        <v>397</v>
      </c>
      <c r="F285" t="s">
        <v>0</v>
      </c>
      <c r="G285" t="s">
        <v>0</v>
      </c>
      <c r="H285" t="s">
        <v>0</v>
      </c>
    </row>
    <row r="286" spans="1:9" x14ac:dyDescent="0.45">
      <c r="A286" t="s">
        <v>1910</v>
      </c>
      <c r="B286" t="s">
        <v>36</v>
      </c>
      <c r="C286" t="s">
        <v>126</v>
      </c>
      <c r="D286" t="s">
        <v>34</v>
      </c>
      <c r="E286" t="s">
        <v>20</v>
      </c>
      <c r="F286" t="s">
        <v>1</v>
      </c>
      <c r="G286" t="s">
        <v>0</v>
      </c>
      <c r="H286" t="s">
        <v>1</v>
      </c>
    </row>
    <row r="287" spans="1:9" x14ac:dyDescent="0.45">
      <c r="A287" t="s">
        <v>1909</v>
      </c>
      <c r="B287" t="s">
        <v>72</v>
      </c>
      <c r="C287" t="s">
        <v>43</v>
      </c>
      <c r="D287" t="s">
        <v>34</v>
      </c>
      <c r="E287" t="s">
        <v>46</v>
      </c>
      <c r="F287" t="s">
        <v>0</v>
      </c>
      <c r="G287" t="s">
        <v>0</v>
      </c>
      <c r="H287" t="s">
        <v>0</v>
      </c>
    </row>
    <row r="288" spans="1:9" x14ac:dyDescent="0.45">
      <c r="A288" t="s">
        <v>670</v>
      </c>
      <c r="B288" t="s">
        <v>48</v>
      </c>
      <c r="C288" t="s">
        <v>79</v>
      </c>
      <c r="D288" t="s">
        <v>56</v>
      </c>
      <c r="E288" t="s">
        <v>185</v>
      </c>
      <c r="F288" t="s">
        <v>1</v>
      </c>
      <c r="G288" t="s">
        <v>0</v>
      </c>
      <c r="H288" t="s">
        <v>1</v>
      </c>
      <c r="I288" t="s">
        <v>1</v>
      </c>
    </row>
    <row r="289" spans="1:9" x14ac:dyDescent="0.45">
      <c r="A289" t="s">
        <v>19</v>
      </c>
      <c r="B289" t="s">
        <v>1510</v>
      </c>
      <c r="C289" t="s">
        <v>17</v>
      </c>
      <c r="D289" t="s">
        <v>16</v>
      </c>
      <c r="E289" t="s">
        <v>15</v>
      </c>
      <c r="F289" t="s">
        <v>14</v>
      </c>
      <c r="G289" t="s">
        <v>13</v>
      </c>
      <c r="H289" t="s">
        <v>12</v>
      </c>
      <c r="I289" t="s">
        <v>11</v>
      </c>
    </row>
    <row r="290" spans="1:9" x14ac:dyDescent="0.45">
      <c r="A290" t="s">
        <v>1857</v>
      </c>
      <c r="B290" t="s">
        <v>44</v>
      </c>
      <c r="C290" t="s">
        <v>170</v>
      </c>
      <c r="D290" t="s">
        <v>34</v>
      </c>
      <c r="E290" t="s">
        <v>178</v>
      </c>
      <c r="F290" t="s">
        <v>1</v>
      </c>
      <c r="G290" t="s">
        <v>1</v>
      </c>
      <c r="H290" t="s">
        <v>0</v>
      </c>
    </row>
    <row r="291" spans="1:9" x14ac:dyDescent="0.45">
      <c r="A291" t="s">
        <v>1908</v>
      </c>
      <c r="B291" t="s">
        <v>72</v>
      </c>
      <c r="C291" t="s">
        <v>67</v>
      </c>
      <c r="D291" t="s">
        <v>3</v>
      </c>
      <c r="E291" t="s">
        <v>138</v>
      </c>
      <c r="F291" t="s">
        <v>0</v>
      </c>
      <c r="G291" t="s">
        <v>0</v>
      </c>
      <c r="H291" t="s">
        <v>0</v>
      </c>
    </row>
    <row r="292" spans="1:9" x14ac:dyDescent="0.45">
      <c r="A292" t="s">
        <v>1907</v>
      </c>
      <c r="B292" t="s">
        <v>44</v>
      </c>
      <c r="C292" t="s">
        <v>119</v>
      </c>
      <c r="D292" t="s">
        <v>3</v>
      </c>
      <c r="E292" t="s">
        <v>138</v>
      </c>
      <c r="F292" t="s">
        <v>0</v>
      </c>
      <c r="G292" t="s">
        <v>1</v>
      </c>
      <c r="H292" t="s">
        <v>0</v>
      </c>
    </row>
    <row r="293" spans="1:9" x14ac:dyDescent="0.45">
      <c r="A293" t="s">
        <v>832</v>
      </c>
      <c r="B293" t="s">
        <v>72</v>
      </c>
      <c r="C293" t="s">
        <v>8</v>
      </c>
      <c r="D293" t="s">
        <v>34</v>
      </c>
      <c r="E293" t="s">
        <v>138</v>
      </c>
      <c r="F293" t="s">
        <v>0</v>
      </c>
      <c r="G293" t="s">
        <v>0</v>
      </c>
      <c r="H293" t="s">
        <v>0</v>
      </c>
    </row>
    <row r="294" spans="1:9" x14ac:dyDescent="0.45">
      <c r="A294" t="s">
        <v>1906</v>
      </c>
      <c r="B294" t="s">
        <v>21</v>
      </c>
      <c r="C294" t="s">
        <v>4</v>
      </c>
      <c r="D294" t="s">
        <v>3</v>
      </c>
      <c r="E294" t="s">
        <v>99</v>
      </c>
      <c r="F294" t="s">
        <v>0</v>
      </c>
      <c r="G294" t="s">
        <v>0</v>
      </c>
      <c r="H294" t="s">
        <v>0</v>
      </c>
    </row>
    <row r="295" spans="1:9" x14ac:dyDescent="0.45">
      <c r="A295" t="s">
        <v>1333</v>
      </c>
      <c r="B295" t="s">
        <v>48</v>
      </c>
      <c r="C295" t="s">
        <v>4</v>
      </c>
      <c r="D295" t="s">
        <v>112</v>
      </c>
      <c r="E295" t="s">
        <v>138</v>
      </c>
      <c r="F295" t="s">
        <v>0</v>
      </c>
      <c r="G295" t="s">
        <v>0</v>
      </c>
      <c r="H295" t="s">
        <v>0</v>
      </c>
    </row>
    <row r="296" spans="1:9" x14ac:dyDescent="0.45">
      <c r="A296" t="s">
        <v>19</v>
      </c>
      <c r="B296" t="s">
        <v>1509</v>
      </c>
      <c r="C296" t="s">
        <v>17</v>
      </c>
      <c r="D296" t="s">
        <v>16</v>
      </c>
      <c r="E296" t="s">
        <v>15</v>
      </c>
      <c r="F296" t="s">
        <v>14</v>
      </c>
      <c r="G296" t="s">
        <v>13</v>
      </c>
      <c r="H296" t="s">
        <v>12</v>
      </c>
      <c r="I296" t="s">
        <v>11</v>
      </c>
    </row>
    <row r="297" spans="1:9" x14ac:dyDescent="0.45">
      <c r="A297" t="s">
        <v>855</v>
      </c>
      <c r="B297" t="s">
        <v>72</v>
      </c>
      <c r="C297" t="s">
        <v>56</v>
      </c>
      <c r="D297" t="s">
        <v>8</v>
      </c>
      <c r="E297" t="s">
        <v>159</v>
      </c>
      <c r="F297" t="s">
        <v>0</v>
      </c>
      <c r="G297" t="s">
        <v>0</v>
      </c>
      <c r="H297" t="s">
        <v>0</v>
      </c>
      <c r="I297" t="s">
        <v>1</v>
      </c>
    </row>
    <row r="298" spans="1:9" x14ac:dyDescent="0.45">
      <c r="A298" t="s">
        <v>691</v>
      </c>
      <c r="B298" t="s">
        <v>115</v>
      </c>
      <c r="C298" t="s">
        <v>61</v>
      </c>
      <c r="D298" t="s">
        <v>56</v>
      </c>
      <c r="E298" t="s">
        <v>53</v>
      </c>
      <c r="F298" t="s">
        <v>0</v>
      </c>
      <c r="G298" t="s">
        <v>0</v>
      </c>
      <c r="H298" t="s">
        <v>0</v>
      </c>
    </row>
    <row r="299" spans="1:9" x14ac:dyDescent="0.45">
      <c r="A299" t="s">
        <v>688</v>
      </c>
      <c r="B299" t="s">
        <v>200</v>
      </c>
      <c r="C299" t="s">
        <v>40</v>
      </c>
      <c r="D299" t="s">
        <v>40</v>
      </c>
      <c r="E299" t="s">
        <v>65</v>
      </c>
      <c r="F299" t="s">
        <v>0</v>
      </c>
      <c r="G299" t="s">
        <v>0</v>
      </c>
      <c r="H299" t="s">
        <v>0</v>
      </c>
      <c r="I299" t="s">
        <v>1</v>
      </c>
    </row>
    <row r="300" spans="1:9" x14ac:dyDescent="0.45">
      <c r="A300" t="s">
        <v>1905</v>
      </c>
      <c r="B300" t="s">
        <v>72</v>
      </c>
      <c r="C300" t="s">
        <v>40</v>
      </c>
      <c r="D300" t="s">
        <v>4</v>
      </c>
      <c r="E300" t="s">
        <v>55</v>
      </c>
      <c r="F300" t="s">
        <v>0</v>
      </c>
      <c r="G300" t="s">
        <v>0</v>
      </c>
      <c r="H300" t="s">
        <v>0</v>
      </c>
    </row>
    <row r="301" spans="1:9" x14ac:dyDescent="0.45">
      <c r="A301" t="s">
        <v>850</v>
      </c>
      <c r="B301" t="s">
        <v>48</v>
      </c>
      <c r="C301" t="s">
        <v>3</v>
      </c>
      <c r="D301" t="s">
        <v>112</v>
      </c>
      <c r="E301" t="s">
        <v>107</v>
      </c>
      <c r="F301" t="s">
        <v>0</v>
      </c>
      <c r="G301" t="s">
        <v>0</v>
      </c>
      <c r="H301" t="s">
        <v>0</v>
      </c>
    </row>
    <row r="302" spans="1:9" x14ac:dyDescent="0.45">
      <c r="A302" t="s">
        <v>1904</v>
      </c>
      <c r="B302" t="s">
        <v>72</v>
      </c>
      <c r="C302" t="s">
        <v>112</v>
      </c>
      <c r="D302" t="s">
        <v>34</v>
      </c>
      <c r="E302" t="s">
        <v>111</v>
      </c>
      <c r="F302" t="s">
        <v>1</v>
      </c>
      <c r="G302" t="s">
        <v>0</v>
      </c>
      <c r="H302" t="s">
        <v>1</v>
      </c>
    </row>
    <row r="303" spans="1:9" x14ac:dyDescent="0.45">
      <c r="A303" t="s">
        <v>1903</v>
      </c>
      <c r="B303" t="s">
        <v>21</v>
      </c>
      <c r="C303" t="s">
        <v>8</v>
      </c>
      <c r="D303" t="s">
        <v>3</v>
      </c>
      <c r="E303" t="s">
        <v>203</v>
      </c>
      <c r="F303" t="s">
        <v>0</v>
      </c>
      <c r="G303" t="s">
        <v>0</v>
      </c>
      <c r="H303" t="s">
        <v>0</v>
      </c>
    </row>
    <row r="304" spans="1:9" x14ac:dyDescent="0.45">
      <c r="A304" t="s">
        <v>19</v>
      </c>
      <c r="B304" t="s">
        <v>1508</v>
      </c>
      <c r="C304" t="s">
        <v>17</v>
      </c>
      <c r="D304" t="s">
        <v>16</v>
      </c>
      <c r="E304" t="s">
        <v>15</v>
      </c>
      <c r="F304" t="s">
        <v>14</v>
      </c>
      <c r="G304" t="s">
        <v>13</v>
      </c>
      <c r="H304" t="s">
        <v>12</v>
      </c>
      <c r="I304" t="s">
        <v>11</v>
      </c>
    </row>
    <row r="305" spans="1:9" x14ac:dyDescent="0.45">
      <c r="A305" t="s">
        <v>817</v>
      </c>
      <c r="B305" t="s">
        <v>48</v>
      </c>
      <c r="C305" t="s">
        <v>67</v>
      </c>
      <c r="D305" t="s">
        <v>34</v>
      </c>
      <c r="E305" t="s">
        <v>68</v>
      </c>
      <c r="F305" t="s">
        <v>0</v>
      </c>
      <c r="G305" t="s">
        <v>0</v>
      </c>
      <c r="H305" t="s">
        <v>0</v>
      </c>
    </row>
    <row r="306" spans="1:9" x14ac:dyDescent="0.45">
      <c r="A306" t="s">
        <v>1902</v>
      </c>
      <c r="B306" t="s">
        <v>21</v>
      </c>
      <c r="C306" t="s">
        <v>56</v>
      </c>
      <c r="D306" t="s">
        <v>3</v>
      </c>
      <c r="E306" t="s">
        <v>188</v>
      </c>
      <c r="F306" t="s">
        <v>1</v>
      </c>
      <c r="G306" t="s">
        <v>0</v>
      </c>
      <c r="H306" t="s">
        <v>1</v>
      </c>
    </row>
    <row r="307" spans="1:9" x14ac:dyDescent="0.45">
      <c r="A307" t="s">
        <v>767</v>
      </c>
      <c r="B307" t="s">
        <v>89</v>
      </c>
      <c r="C307" t="s">
        <v>772</v>
      </c>
      <c r="D307" t="s">
        <v>92</v>
      </c>
      <c r="E307" t="s">
        <v>7</v>
      </c>
      <c r="F307" t="s">
        <v>0</v>
      </c>
      <c r="G307" t="s">
        <v>0</v>
      </c>
      <c r="H307" t="s">
        <v>0</v>
      </c>
    </row>
    <row r="308" spans="1:9" x14ac:dyDescent="0.45">
      <c r="A308" t="s">
        <v>702</v>
      </c>
      <c r="B308" t="s">
        <v>28</v>
      </c>
      <c r="C308" t="s">
        <v>69</v>
      </c>
      <c r="D308" t="s">
        <v>27</v>
      </c>
      <c r="E308" t="s">
        <v>114</v>
      </c>
      <c r="F308" t="s">
        <v>0</v>
      </c>
      <c r="G308" t="s">
        <v>0</v>
      </c>
      <c r="H308" t="s">
        <v>0</v>
      </c>
    </row>
    <row r="309" spans="1:9" x14ac:dyDescent="0.45">
      <c r="A309" t="s">
        <v>699</v>
      </c>
      <c r="B309" t="s">
        <v>28</v>
      </c>
      <c r="C309" t="s">
        <v>40</v>
      </c>
      <c r="D309" t="s">
        <v>79</v>
      </c>
      <c r="E309" t="s">
        <v>324</v>
      </c>
      <c r="F309" t="s">
        <v>0</v>
      </c>
      <c r="G309" t="s">
        <v>0</v>
      </c>
      <c r="H309" t="s">
        <v>0</v>
      </c>
    </row>
    <row r="310" spans="1:9" x14ac:dyDescent="0.45">
      <c r="A310" t="s">
        <v>19</v>
      </c>
      <c r="B310" t="s">
        <v>1506</v>
      </c>
      <c r="C310" t="s">
        <v>17</v>
      </c>
      <c r="D310" t="s">
        <v>16</v>
      </c>
      <c r="E310" t="s">
        <v>15</v>
      </c>
      <c r="F310" t="s">
        <v>14</v>
      </c>
      <c r="G310" t="s">
        <v>13</v>
      </c>
      <c r="H310" t="s">
        <v>12</v>
      </c>
      <c r="I310" t="s">
        <v>11</v>
      </c>
    </row>
    <row r="311" spans="1:9" x14ac:dyDescent="0.45">
      <c r="A311" t="s">
        <v>1435</v>
      </c>
      <c r="B311" t="s">
        <v>48</v>
      </c>
      <c r="C311" t="s">
        <v>112</v>
      </c>
      <c r="D311" t="s">
        <v>56</v>
      </c>
      <c r="E311" t="s">
        <v>138</v>
      </c>
      <c r="F311" t="s">
        <v>0</v>
      </c>
      <c r="G311" t="s">
        <v>0</v>
      </c>
      <c r="H311" t="s">
        <v>0</v>
      </c>
    </row>
    <row r="312" spans="1:9" x14ac:dyDescent="0.45">
      <c r="A312" t="s">
        <v>1901</v>
      </c>
      <c r="B312" t="s">
        <v>21</v>
      </c>
      <c r="C312" t="s">
        <v>112</v>
      </c>
      <c r="D312" t="s">
        <v>3</v>
      </c>
      <c r="E312" t="s">
        <v>99</v>
      </c>
      <c r="F312" t="s">
        <v>0</v>
      </c>
      <c r="G312" t="s">
        <v>0</v>
      </c>
      <c r="H312" t="s">
        <v>0</v>
      </c>
    </row>
    <row r="313" spans="1:9" x14ac:dyDescent="0.45">
      <c r="A313" t="s">
        <v>19</v>
      </c>
      <c r="B313" t="s">
        <v>1502</v>
      </c>
      <c r="C313" t="s">
        <v>17</v>
      </c>
      <c r="D313" t="s">
        <v>16</v>
      </c>
      <c r="E313" t="s">
        <v>15</v>
      </c>
      <c r="F313" t="s">
        <v>14</v>
      </c>
      <c r="G313" t="s">
        <v>13</v>
      </c>
      <c r="H313" t="s">
        <v>12</v>
      </c>
      <c r="I313" t="s">
        <v>11</v>
      </c>
    </row>
    <row r="314" spans="1:9" x14ac:dyDescent="0.45">
      <c r="A314" t="s">
        <v>1900</v>
      </c>
      <c r="B314" t="s">
        <v>21</v>
      </c>
      <c r="C314" t="s">
        <v>56</v>
      </c>
      <c r="D314" t="s">
        <v>3</v>
      </c>
      <c r="E314" t="s">
        <v>99</v>
      </c>
      <c r="F314" t="s">
        <v>0</v>
      </c>
      <c r="G314" t="s">
        <v>0</v>
      </c>
      <c r="H314" t="s">
        <v>0</v>
      </c>
    </row>
    <row r="315" spans="1:9" x14ac:dyDescent="0.45">
      <c r="A315" t="s">
        <v>1899</v>
      </c>
      <c r="B315" t="s">
        <v>200</v>
      </c>
      <c r="C315" t="s">
        <v>82</v>
      </c>
      <c r="D315" t="s">
        <v>56</v>
      </c>
      <c r="E315" t="s">
        <v>26</v>
      </c>
      <c r="F315" t="s">
        <v>0</v>
      </c>
      <c r="G315" t="s">
        <v>0</v>
      </c>
      <c r="H315" t="s">
        <v>0</v>
      </c>
    </row>
    <row r="316" spans="1:9" x14ac:dyDescent="0.45">
      <c r="A316" t="s">
        <v>1855</v>
      </c>
      <c r="B316" t="s">
        <v>72</v>
      </c>
      <c r="C316" t="s">
        <v>170</v>
      </c>
      <c r="D316" t="s">
        <v>34</v>
      </c>
      <c r="E316" t="s">
        <v>138</v>
      </c>
      <c r="F316" t="s">
        <v>0</v>
      </c>
      <c r="G316" t="s">
        <v>0</v>
      </c>
      <c r="H316" t="s">
        <v>0</v>
      </c>
    </row>
    <row r="317" spans="1:9" x14ac:dyDescent="0.45">
      <c r="A317" t="s">
        <v>1898</v>
      </c>
      <c r="B317" t="s">
        <v>115</v>
      </c>
      <c r="C317" t="s">
        <v>43</v>
      </c>
      <c r="D317" t="s">
        <v>34</v>
      </c>
      <c r="E317" t="s">
        <v>477</v>
      </c>
      <c r="F317" t="s">
        <v>0</v>
      </c>
      <c r="G317" t="s">
        <v>0</v>
      </c>
      <c r="H317" t="s">
        <v>0</v>
      </c>
    </row>
    <row r="318" spans="1:9" x14ac:dyDescent="0.45">
      <c r="A318" t="s">
        <v>725</v>
      </c>
      <c r="B318" t="s">
        <v>28</v>
      </c>
      <c r="C318" t="s">
        <v>112</v>
      </c>
      <c r="D318" t="s">
        <v>79</v>
      </c>
      <c r="E318" t="s">
        <v>324</v>
      </c>
      <c r="F318" t="s">
        <v>0</v>
      </c>
      <c r="G318" t="s">
        <v>0</v>
      </c>
      <c r="H318" t="s">
        <v>0</v>
      </c>
    </row>
    <row r="319" spans="1:9" x14ac:dyDescent="0.45">
      <c r="A319" t="s">
        <v>1897</v>
      </c>
      <c r="B319" t="s">
        <v>21</v>
      </c>
      <c r="C319" t="s">
        <v>43</v>
      </c>
      <c r="D319" t="s">
        <v>3</v>
      </c>
      <c r="E319" t="s">
        <v>20</v>
      </c>
      <c r="F319" t="s">
        <v>1</v>
      </c>
      <c r="G319" t="s">
        <v>0</v>
      </c>
      <c r="H319" t="s">
        <v>1</v>
      </c>
    </row>
    <row r="320" spans="1:9" x14ac:dyDescent="0.45">
      <c r="A320" t="s">
        <v>691</v>
      </c>
      <c r="B320" t="s">
        <v>115</v>
      </c>
      <c r="C320" t="s">
        <v>69</v>
      </c>
      <c r="D320" t="s">
        <v>56</v>
      </c>
      <c r="E320" t="s">
        <v>53</v>
      </c>
      <c r="F320" t="s">
        <v>0</v>
      </c>
      <c r="G320" t="s">
        <v>0</v>
      </c>
      <c r="H320" t="s">
        <v>0</v>
      </c>
    </row>
    <row r="321" spans="1:9" x14ac:dyDescent="0.45">
      <c r="A321" t="s">
        <v>1896</v>
      </c>
      <c r="B321" t="s">
        <v>72</v>
      </c>
      <c r="C321" t="s">
        <v>35</v>
      </c>
      <c r="D321" t="s">
        <v>3</v>
      </c>
      <c r="E321" t="s">
        <v>159</v>
      </c>
      <c r="F321" t="s">
        <v>0</v>
      </c>
      <c r="G321" t="s">
        <v>0</v>
      </c>
      <c r="H321" t="s">
        <v>0</v>
      </c>
    </row>
    <row r="322" spans="1:9" x14ac:dyDescent="0.45">
      <c r="A322" t="s">
        <v>699</v>
      </c>
      <c r="B322" t="s">
        <v>28</v>
      </c>
      <c r="C322" t="s">
        <v>59</v>
      </c>
      <c r="D322" t="s">
        <v>79</v>
      </c>
      <c r="E322" t="s">
        <v>324</v>
      </c>
      <c r="F322" t="s">
        <v>0</v>
      </c>
      <c r="G322" t="s">
        <v>0</v>
      </c>
      <c r="H322" t="s">
        <v>0</v>
      </c>
    </row>
    <row r="323" spans="1:9" x14ac:dyDescent="0.45">
      <c r="A323" t="s">
        <v>1895</v>
      </c>
      <c r="B323" t="s">
        <v>36</v>
      </c>
      <c r="C323" t="s">
        <v>79</v>
      </c>
      <c r="D323" t="s">
        <v>3</v>
      </c>
      <c r="E323" t="s">
        <v>131</v>
      </c>
      <c r="F323" t="s">
        <v>0</v>
      </c>
      <c r="G323" t="s">
        <v>0</v>
      </c>
      <c r="H323" t="s">
        <v>0</v>
      </c>
    </row>
    <row r="324" spans="1:9" x14ac:dyDescent="0.45">
      <c r="A324" t="s">
        <v>1894</v>
      </c>
      <c r="B324" t="s">
        <v>115</v>
      </c>
      <c r="C324" t="s">
        <v>47</v>
      </c>
      <c r="D324" t="s">
        <v>3</v>
      </c>
      <c r="E324" t="s">
        <v>26</v>
      </c>
      <c r="F324" t="s">
        <v>0</v>
      </c>
      <c r="G324" t="s">
        <v>0</v>
      </c>
      <c r="H324" t="s">
        <v>0</v>
      </c>
    </row>
    <row r="325" spans="1:9" x14ac:dyDescent="0.45">
      <c r="A325" t="s">
        <v>1893</v>
      </c>
      <c r="B325" t="s">
        <v>48</v>
      </c>
      <c r="C325" t="s">
        <v>79</v>
      </c>
      <c r="D325" t="s">
        <v>3</v>
      </c>
      <c r="E325" t="s">
        <v>185</v>
      </c>
      <c r="F325" t="s">
        <v>1</v>
      </c>
      <c r="G325" t="s">
        <v>0</v>
      </c>
      <c r="H325" t="s">
        <v>1</v>
      </c>
    </row>
    <row r="326" spans="1:9" x14ac:dyDescent="0.45">
      <c r="A326" t="s">
        <v>1892</v>
      </c>
      <c r="B326" t="s">
        <v>31</v>
      </c>
      <c r="C326" t="s">
        <v>34</v>
      </c>
      <c r="D326" t="s">
        <v>34</v>
      </c>
      <c r="E326" t="s">
        <v>74</v>
      </c>
      <c r="F326" t="s">
        <v>0</v>
      </c>
      <c r="G326" t="s">
        <v>1</v>
      </c>
      <c r="H326" t="s">
        <v>0</v>
      </c>
    </row>
    <row r="327" spans="1:9" x14ac:dyDescent="0.45">
      <c r="A327" t="s">
        <v>1891</v>
      </c>
      <c r="B327" t="s">
        <v>89</v>
      </c>
      <c r="C327" t="s">
        <v>34</v>
      </c>
      <c r="D327" t="s">
        <v>34</v>
      </c>
      <c r="E327" t="s">
        <v>50</v>
      </c>
      <c r="F327" t="s">
        <v>0</v>
      </c>
      <c r="G327" t="s">
        <v>0</v>
      </c>
      <c r="H327" t="s">
        <v>0</v>
      </c>
    </row>
    <row r="328" spans="1:9" x14ac:dyDescent="0.45">
      <c r="A328" t="s">
        <v>19</v>
      </c>
      <c r="B328" t="s">
        <v>1500</v>
      </c>
      <c r="C328" t="s">
        <v>17</v>
      </c>
      <c r="D328" t="s">
        <v>16</v>
      </c>
      <c r="E328" t="s">
        <v>15</v>
      </c>
      <c r="F328" t="s">
        <v>14</v>
      </c>
      <c r="G328" t="s">
        <v>13</v>
      </c>
      <c r="H328" t="s">
        <v>12</v>
      </c>
      <c r="I328" t="s">
        <v>11</v>
      </c>
    </row>
    <row r="329" spans="1:9" x14ac:dyDescent="0.45">
      <c r="A329" t="s">
        <v>767</v>
      </c>
      <c r="B329" t="s">
        <v>89</v>
      </c>
      <c r="C329" t="s">
        <v>67</v>
      </c>
      <c r="D329" t="s">
        <v>79</v>
      </c>
      <c r="E329" t="s">
        <v>7</v>
      </c>
      <c r="F329" t="s">
        <v>0</v>
      </c>
      <c r="G329" t="s">
        <v>0</v>
      </c>
      <c r="H329" t="s">
        <v>0</v>
      </c>
    </row>
    <row r="330" spans="1:9" x14ac:dyDescent="0.45">
      <c r="A330" t="s">
        <v>742</v>
      </c>
      <c r="B330" t="s">
        <v>5</v>
      </c>
      <c r="C330" t="s">
        <v>69</v>
      </c>
      <c r="D330" t="s">
        <v>100</v>
      </c>
      <c r="E330" t="s">
        <v>88</v>
      </c>
      <c r="F330" t="s">
        <v>0</v>
      </c>
      <c r="G330" t="s">
        <v>0</v>
      </c>
      <c r="H330" t="s">
        <v>0</v>
      </c>
    </row>
    <row r="331" spans="1:9" x14ac:dyDescent="0.45">
      <c r="A331" t="s">
        <v>1890</v>
      </c>
      <c r="B331" t="s">
        <v>200</v>
      </c>
      <c r="C331" t="s">
        <v>61</v>
      </c>
      <c r="D331" t="s">
        <v>56</v>
      </c>
      <c r="E331" t="s">
        <v>496</v>
      </c>
      <c r="F331" t="s">
        <v>0</v>
      </c>
      <c r="G331" t="s">
        <v>0</v>
      </c>
      <c r="H331" t="s">
        <v>0</v>
      </c>
    </row>
    <row r="332" spans="1:9" x14ac:dyDescent="0.45">
      <c r="A332" t="s">
        <v>19</v>
      </c>
      <c r="B332" t="s">
        <v>1497</v>
      </c>
      <c r="C332" t="s">
        <v>17</v>
      </c>
      <c r="D332" t="s">
        <v>16</v>
      </c>
      <c r="E332" t="s">
        <v>15</v>
      </c>
      <c r="F332" t="s">
        <v>14</v>
      </c>
      <c r="G332" t="s">
        <v>13</v>
      </c>
      <c r="H332" t="s">
        <v>12</v>
      </c>
      <c r="I332" t="s">
        <v>11</v>
      </c>
    </row>
    <row r="333" spans="1:9" x14ac:dyDescent="0.45">
      <c r="A333" t="s">
        <v>701</v>
      </c>
      <c r="B333" t="s">
        <v>28</v>
      </c>
      <c r="C333" t="s">
        <v>69</v>
      </c>
      <c r="D333" t="s">
        <v>4</v>
      </c>
      <c r="E333" t="s">
        <v>114</v>
      </c>
      <c r="F333" t="s">
        <v>0</v>
      </c>
      <c r="G333" t="s">
        <v>0</v>
      </c>
      <c r="H333" t="s">
        <v>0</v>
      </c>
    </row>
    <row r="334" spans="1:9" x14ac:dyDescent="0.45">
      <c r="A334" t="s">
        <v>699</v>
      </c>
      <c r="B334" t="s">
        <v>28</v>
      </c>
      <c r="C334" t="s">
        <v>199</v>
      </c>
      <c r="D334" t="s">
        <v>126</v>
      </c>
      <c r="E334" t="s">
        <v>324</v>
      </c>
      <c r="F334" t="s">
        <v>0</v>
      </c>
      <c r="G334" t="s">
        <v>0</v>
      </c>
      <c r="H334" t="s">
        <v>0</v>
      </c>
    </row>
    <row r="335" spans="1:9" x14ac:dyDescent="0.45">
      <c r="A335" t="s">
        <v>19</v>
      </c>
      <c r="B335" t="s">
        <v>1496</v>
      </c>
      <c r="C335" t="s">
        <v>17</v>
      </c>
      <c r="D335" t="s">
        <v>16</v>
      </c>
      <c r="E335" t="s">
        <v>15</v>
      </c>
      <c r="F335" t="s">
        <v>14</v>
      </c>
      <c r="G335" t="s">
        <v>13</v>
      </c>
      <c r="H335" t="s">
        <v>12</v>
      </c>
      <c r="I335" t="s">
        <v>11</v>
      </c>
    </row>
    <row r="336" spans="1:9" x14ac:dyDescent="0.45">
      <c r="A336" t="s">
        <v>683</v>
      </c>
      <c r="B336" t="s">
        <v>72</v>
      </c>
      <c r="C336" t="s">
        <v>430</v>
      </c>
      <c r="D336" t="s">
        <v>802</v>
      </c>
      <c r="E336" t="s">
        <v>178</v>
      </c>
      <c r="F336" t="s">
        <v>1</v>
      </c>
      <c r="G336" t="s">
        <v>0</v>
      </c>
      <c r="H336" t="s">
        <v>1</v>
      </c>
      <c r="I336" t="s">
        <v>1</v>
      </c>
    </row>
    <row r="337" spans="1:9" x14ac:dyDescent="0.45">
      <c r="A337" t="s">
        <v>677</v>
      </c>
      <c r="B337" t="s">
        <v>31</v>
      </c>
      <c r="C337" t="s">
        <v>449</v>
      </c>
      <c r="D337" t="s">
        <v>112</v>
      </c>
      <c r="E337" t="s">
        <v>39</v>
      </c>
      <c r="F337" t="s">
        <v>0</v>
      </c>
      <c r="G337" t="s">
        <v>0</v>
      </c>
      <c r="H337" t="s">
        <v>0</v>
      </c>
    </row>
    <row r="338" spans="1:9" x14ac:dyDescent="0.45">
      <c r="A338" t="s">
        <v>1889</v>
      </c>
      <c r="B338" t="s">
        <v>200</v>
      </c>
      <c r="C338" t="s">
        <v>196</v>
      </c>
      <c r="D338" t="s">
        <v>4</v>
      </c>
      <c r="E338" t="s">
        <v>338</v>
      </c>
      <c r="F338" t="s">
        <v>0</v>
      </c>
      <c r="G338" t="s">
        <v>0</v>
      </c>
      <c r="H338" t="s">
        <v>0</v>
      </c>
    </row>
    <row r="339" spans="1:9" x14ac:dyDescent="0.45">
      <c r="A339" t="s">
        <v>702</v>
      </c>
      <c r="B339" t="s">
        <v>28</v>
      </c>
      <c r="C339" t="s">
        <v>199</v>
      </c>
      <c r="D339" t="s">
        <v>27</v>
      </c>
      <c r="E339" t="s">
        <v>114</v>
      </c>
      <c r="F339" t="s">
        <v>0</v>
      </c>
      <c r="G339" t="s">
        <v>0</v>
      </c>
      <c r="H339" t="s">
        <v>0</v>
      </c>
    </row>
    <row r="340" spans="1:9" x14ac:dyDescent="0.45">
      <c r="A340" t="s">
        <v>1888</v>
      </c>
      <c r="B340" t="s">
        <v>72</v>
      </c>
      <c r="C340" t="s">
        <v>865</v>
      </c>
      <c r="D340" t="s">
        <v>4</v>
      </c>
      <c r="E340" t="s">
        <v>68</v>
      </c>
      <c r="F340" t="s">
        <v>0</v>
      </c>
      <c r="G340" t="s">
        <v>0</v>
      </c>
      <c r="H340" t="s">
        <v>0</v>
      </c>
    </row>
    <row r="341" spans="1:9" x14ac:dyDescent="0.45">
      <c r="A341" t="s">
        <v>19</v>
      </c>
      <c r="B341" t="s">
        <v>1493</v>
      </c>
      <c r="C341" t="s">
        <v>17</v>
      </c>
      <c r="D341" t="s">
        <v>16</v>
      </c>
      <c r="E341" t="s">
        <v>15</v>
      </c>
      <c r="F341" t="s">
        <v>14</v>
      </c>
      <c r="G341" t="s">
        <v>13</v>
      </c>
      <c r="H341" t="s">
        <v>12</v>
      </c>
      <c r="I341" t="s">
        <v>11</v>
      </c>
    </row>
    <row r="342" spans="1:9" x14ac:dyDescent="0.45">
      <c r="A342" t="s">
        <v>1887</v>
      </c>
      <c r="B342" t="s">
        <v>36</v>
      </c>
      <c r="C342" t="s">
        <v>43</v>
      </c>
      <c r="D342" t="s">
        <v>56</v>
      </c>
      <c r="E342" t="s">
        <v>180</v>
      </c>
      <c r="F342" t="s">
        <v>0</v>
      </c>
      <c r="G342" t="s">
        <v>0</v>
      </c>
      <c r="H342" t="s">
        <v>0</v>
      </c>
    </row>
    <row r="343" spans="1:9" x14ac:dyDescent="0.45">
      <c r="A343" t="s">
        <v>683</v>
      </c>
      <c r="B343" t="s">
        <v>72</v>
      </c>
      <c r="C343" t="s">
        <v>79</v>
      </c>
      <c r="D343" t="s">
        <v>100</v>
      </c>
      <c r="E343" t="s">
        <v>178</v>
      </c>
      <c r="F343" t="s">
        <v>1</v>
      </c>
      <c r="G343" t="s">
        <v>0</v>
      </c>
      <c r="H343" t="s">
        <v>1</v>
      </c>
      <c r="I343" t="s">
        <v>1</v>
      </c>
    </row>
    <row r="344" spans="1:9" x14ac:dyDescent="0.45">
      <c r="A344" t="s">
        <v>758</v>
      </c>
      <c r="B344" t="s">
        <v>48</v>
      </c>
      <c r="C344" t="s">
        <v>71</v>
      </c>
      <c r="D344" t="s">
        <v>34</v>
      </c>
      <c r="E344" t="s">
        <v>55</v>
      </c>
      <c r="F344" t="s">
        <v>0</v>
      </c>
      <c r="G344" t="s">
        <v>0</v>
      </c>
      <c r="H344" t="s">
        <v>0</v>
      </c>
    </row>
    <row r="345" spans="1:9" x14ac:dyDescent="0.45">
      <c r="A345" t="s">
        <v>729</v>
      </c>
      <c r="B345" t="s">
        <v>5</v>
      </c>
      <c r="C345" t="s">
        <v>82</v>
      </c>
      <c r="D345" t="s">
        <v>59</v>
      </c>
      <c r="E345" t="s">
        <v>88</v>
      </c>
      <c r="F345" t="s">
        <v>0</v>
      </c>
      <c r="G345" t="s">
        <v>0</v>
      </c>
      <c r="H345" t="s">
        <v>0</v>
      </c>
    </row>
    <row r="346" spans="1:9" x14ac:dyDescent="0.45">
      <c r="A346" t="s">
        <v>728</v>
      </c>
      <c r="B346" t="s">
        <v>115</v>
      </c>
      <c r="C346" t="s">
        <v>700</v>
      </c>
      <c r="D346" t="s">
        <v>446</v>
      </c>
      <c r="E346" t="s">
        <v>182</v>
      </c>
      <c r="F346" t="s">
        <v>0</v>
      </c>
      <c r="G346" t="s">
        <v>0</v>
      </c>
      <c r="H346" t="s">
        <v>0</v>
      </c>
    </row>
    <row r="347" spans="1:9" x14ac:dyDescent="0.45">
      <c r="A347" t="s">
        <v>1842</v>
      </c>
      <c r="B347" t="s">
        <v>9</v>
      </c>
      <c r="C347" t="s">
        <v>100</v>
      </c>
      <c r="D347" t="s">
        <v>56</v>
      </c>
      <c r="E347" t="s">
        <v>574</v>
      </c>
      <c r="F347" t="s">
        <v>0</v>
      </c>
      <c r="G347" t="s">
        <v>0</v>
      </c>
      <c r="H347" t="s">
        <v>0</v>
      </c>
    </row>
    <row r="348" spans="1:9" x14ac:dyDescent="0.45">
      <c r="A348" t="s">
        <v>699</v>
      </c>
      <c r="B348" t="s">
        <v>28</v>
      </c>
      <c r="C348" t="s">
        <v>92</v>
      </c>
      <c r="D348" t="s">
        <v>34</v>
      </c>
      <c r="E348" t="s">
        <v>324</v>
      </c>
      <c r="F348" t="s">
        <v>0</v>
      </c>
      <c r="G348" t="s">
        <v>0</v>
      </c>
      <c r="H348" t="s">
        <v>0</v>
      </c>
    </row>
    <row r="349" spans="1:9" x14ac:dyDescent="0.45">
      <c r="A349" t="s">
        <v>688</v>
      </c>
      <c r="B349" t="s">
        <v>200</v>
      </c>
      <c r="C349" t="s">
        <v>126</v>
      </c>
      <c r="D349" t="s">
        <v>411</v>
      </c>
      <c r="E349" t="s">
        <v>65</v>
      </c>
      <c r="F349" t="s">
        <v>0</v>
      </c>
      <c r="G349" t="s">
        <v>0</v>
      </c>
      <c r="H349" t="s">
        <v>0</v>
      </c>
      <c r="I349" t="s">
        <v>1</v>
      </c>
    </row>
    <row r="350" spans="1:9" x14ac:dyDescent="0.45">
      <c r="A350" t="s">
        <v>687</v>
      </c>
      <c r="B350" t="s">
        <v>36</v>
      </c>
      <c r="C350" t="s">
        <v>79</v>
      </c>
      <c r="D350" t="s">
        <v>56</v>
      </c>
      <c r="E350" t="s">
        <v>188</v>
      </c>
      <c r="F350" t="s">
        <v>1</v>
      </c>
      <c r="G350" t="s">
        <v>0</v>
      </c>
      <c r="H350" t="s">
        <v>1</v>
      </c>
      <c r="I350" t="s">
        <v>1</v>
      </c>
    </row>
    <row r="351" spans="1:9" x14ac:dyDescent="0.45">
      <c r="A351" t="s">
        <v>686</v>
      </c>
      <c r="B351" t="s">
        <v>31</v>
      </c>
      <c r="C351" t="s">
        <v>148</v>
      </c>
      <c r="D351" t="s">
        <v>266</v>
      </c>
      <c r="E351" t="s">
        <v>58</v>
      </c>
      <c r="F351" t="s">
        <v>1</v>
      </c>
      <c r="G351" t="s">
        <v>0</v>
      </c>
      <c r="H351" t="s">
        <v>1</v>
      </c>
    </row>
    <row r="352" spans="1:9" x14ac:dyDescent="0.45">
      <c r="A352" t="s">
        <v>1886</v>
      </c>
      <c r="B352" t="s">
        <v>21</v>
      </c>
      <c r="C352" t="s">
        <v>1885</v>
      </c>
      <c r="D352" t="s">
        <v>79</v>
      </c>
      <c r="E352" t="s">
        <v>95</v>
      </c>
      <c r="F352" t="s">
        <v>0</v>
      </c>
      <c r="G352" t="s">
        <v>0</v>
      </c>
      <c r="H352" t="s">
        <v>0</v>
      </c>
    </row>
    <row r="353" spans="1:9" x14ac:dyDescent="0.45">
      <c r="A353" t="s">
        <v>1884</v>
      </c>
      <c r="B353" t="s">
        <v>28</v>
      </c>
      <c r="C353" t="s">
        <v>100</v>
      </c>
      <c r="D353" t="s">
        <v>3</v>
      </c>
      <c r="E353" t="s">
        <v>477</v>
      </c>
      <c r="F353" t="s">
        <v>0</v>
      </c>
      <c r="G353" t="s">
        <v>1</v>
      </c>
      <c r="H353" t="s">
        <v>0</v>
      </c>
    </row>
    <row r="354" spans="1:9" x14ac:dyDescent="0.45">
      <c r="A354" t="s">
        <v>1883</v>
      </c>
      <c r="B354" t="s">
        <v>72</v>
      </c>
      <c r="C354" t="s">
        <v>946</v>
      </c>
      <c r="D354" t="s">
        <v>100</v>
      </c>
      <c r="E354" t="s">
        <v>107</v>
      </c>
      <c r="F354" t="s">
        <v>0</v>
      </c>
      <c r="G354" t="s">
        <v>0</v>
      </c>
      <c r="H354" t="s">
        <v>0</v>
      </c>
    </row>
    <row r="355" spans="1:9" x14ac:dyDescent="0.45">
      <c r="A355" t="s">
        <v>1882</v>
      </c>
      <c r="B355" t="s">
        <v>21</v>
      </c>
      <c r="C355" t="s">
        <v>4</v>
      </c>
      <c r="D355" t="s">
        <v>34</v>
      </c>
      <c r="E355" t="s">
        <v>95</v>
      </c>
      <c r="F355" t="s">
        <v>0</v>
      </c>
      <c r="G355" t="s">
        <v>0</v>
      </c>
      <c r="H355" t="s">
        <v>0</v>
      </c>
    </row>
    <row r="356" spans="1:9" x14ac:dyDescent="0.45">
      <c r="A356" t="s">
        <v>1881</v>
      </c>
      <c r="B356" t="s">
        <v>9</v>
      </c>
      <c r="C356" t="s">
        <v>40</v>
      </c>
      <c r="D356" t="s">
        <v>4</v>
      </c>
      <c r="E356" t="s">
        <v>408</v>
      </c>
      <c r="F356" t="s">
        <v>0</v>
      </c>
      <c r="G356" t="s">
        <v>0</v>
      </c>
      <c r="H356" t="s">
        <v>0</v>
      </c>
    </row>
    <row r="357" spans="1:9" x14ac:dyDescent="0.45">
      <c r="A357" t="s">
        <v>19</v>
      </c>
      <c r="B357" t="s">
        <v>1492</v>
      </c>
      <c r="C357" t="s">
        <v>17</v>
      </c>
      <c r="D357" t="s">
        <v>16</v>
      </c>
      <c r="E357" t="s">
        <v>15</v>
      </c>
      <c r="F357" t="s">
        <v>14</v>
      </c>
      <c r="G357" t="s">
        <v>13</v>
      </c>
      <c r="H357" t="s">
        <v>12</v>
      </c>
      <c r="I357" t="s">
        <v>11</v>
      </c>
    </row>
    <row r="358" spans="1:9" x14ac:dyDescent="0.45">
      <c r="A358" t="s">
        <v>1880</v>
      </c>
      <c r="B358" t="s">
        <v>5</v>
      </c>
      <c r="C358" t="s">
        <v>40</v>
      </c>
      <c r="D358" t="s">
        <v>56</v>
      </c>
      <c r="E358" t="s">
        <v>88</v>
      </c>
      <c r="F358" t="s">
        <v>0</v>
      </c>
      <c r="G358" t="s">
        <v>0</v>
      </c>
      <c r="H358" t="s">
        <v>0</v>
      </c>
    </row>
    <row r="359" spans="1:9" x14ac:dyDescent="0.45">
      <c r="A359" t="s">
        <v>1879</v>
      </c>
      <c r="B359" t="s">
        <v>28</v>
      </c>
      <c r="C359" t="s">
        <v>56</v>
      </c>
      <c r="D359" t="s">
        <v>4</v>
      </c>
      <c r="E359" t="s">
        <v>324</v>
      </c>
      <c r="F359" t="s">
        <v>0</v>
      </c>
      <c r="G359" t="s">
        <v>0</v>
      </c>
      <c r="H359" t="s">
        <v>0</v>
      </c>
    </row>
    <row r="360" spans="1:9" x14ac:dyDescent="0.45">
      <c r="A360" t="s">
        <v>1878</v>
      </c>
      <c r="B360" t="s">
        <v>44</v>
      </c>
      <c r="C360" t="s">
        <v>27</v>
      </c>
      <c r="D360" t="s">
        <v>3</v>
      </c>
      <c r="E360" t="s">
        <v>42</v>
      </c>
      <c r="F360" t="s">
        <v>1</v>
      </c>
      <c r="G360" t="s">
        <v>0</v>
      </c>
      <c r="H360" t="s">
        <v>1</v>
      </c>
    </row>
    <row r="361" spans="1:9" x14ac:dyDescent="0.45">
      <c r="A361" t="s">
        <v>1877</v>
      </c>
      <c r="B361" t="s">
        <v>72</v>
      </c>
      <c r="C361" t="s">
        <v>79</v>
      </c>
      <c r="D361" t="s">
        <v>3</v>
      </c>
      <c r="E361" t="s">
        <v>77</v>
      </c>
      <c r="F361" t="s">
        <v>0</v>
      </c>
      <c r="G361" t="s">
        <v>0</v>
      </c>
      <c r="H361" t="s">
        <v>0</v>
      </c>
    </row>
    <row r="362" spans="1:9" x14ac:dyDescent="0.45">
      <c r="A362" t="s">
        <v>1876</v>
      </c>
      <c r="B362" t="s">
        <v>9</v>
      </c>
      <c r="C362" t="s">
        <v>59</v>
      </c>
      <c r="D362" t="s">
        <v>3</v>
      </c>
      <c r="E362" t="s">
        <v>2</v>
      </c>
      <c r="F362" t="s">
        <v>0</v>
      </c>
      <c r="G362" t="s">
        <v>0</v>
      </c>
      <c r="H362" t="s">
        <v>0</v>
      </c>
    </row>
    <row r="363" spans="1:9" x14ac:dyDescent="0.45">
      <c r="A363" t="s">
        <v>1818</v>
      </c>
      <c r="B363" t="s">
        <v>28</v>
      </c>
      <c r="C363" t="s">
        <v>34</v>
      </c>
      <c r="D363" t="s">
        <v>56</v>
      </c>
      <c r="E363" t="s">
        <v>223</v>
      </c>
      <c r="F363" t="s">
        <v>0</v>
      </c>
      <c r="G363" t="s">
        <v>1</v>
      </c>
      <c r="H363" t="s">
        <v>0</v>
      </c>
    </row>
    <row r="364" spans="1:9" x14ac:dyDescent="0.45">
      <c r="A364" t="s">
        <v>701</v>
      </c>
      <c r="B364" t="s">
        <v>28</v>
      </c>
      <c r="C364" t="s">
        <v>67</v>
      </c>
      <c r="D364" t="s">
        <v>56</v>
      </c>
      <c r="E364" t="s">
        <v>114</v>
      </c>
      <c r="F364" t="s">
        <v>0</v>
      </c>
      <c r="G364" t="s">
        <v>0</v>
      </c>
      <c r="H364" t="s">
        <v>0</v>
      </c>
    </row>
    <row r="365" spans="1:9" x14ac:dyDescent="0.45">
      <c r="A365" t="s">
        <v>699</v>
      </c>
      <c r="B365" t="s">
        <v>28</v>
      </c>
      <c r="C365" t="s">
        <v>3</v>
      </c>
      <c r="D365" t="s">
        <v>92</v>
      </c>
      <c r="E365" t="s">
        <v>324</v>
      </c>
      <c r="F365" t="s">
        <v>0</v>
      </c>
      <c r="G365" t="s">
        <v>0</v>
      </c>
      <c r="H365" t="s">
        <v>0</v>
      </c>
    </row>
    <row r="366" spans="1:9" x14ac:dyDescent="0.45">
      <c r="A366" t="s">
        <v>690</v>
      </c>
      <c r="B366" t="s">
        <v>28</v>
      </c>
      <c r="C366" t="s">
        <v>4</v>
      </c>
      <c r="D366" t="s">
        <v>79</v>
      </c>
      <c r="E366" t="s">
        <v>114</v>
      </c>
      <c r="F366" t="s">
        <v>0</v>
      </c>
      <c r="G366" t="s">
        <v>0</v>
      </c>
      <c r="H366" t="s">
        <v>0</v>
      </c>
    </row>
    <row r="367" spans="1:9" x14ac:dyDescent="0.45">
      <c r="A367" t="s">
        <v>742</v>
      </c>
      <c r="B367" t="s">
        <v>5</v>
      </c>
      <c r="C367" t="s">
        <v>61</v>
      </c>
      <c r="D367" t="s">
        <v>56</v>
      </c>
      <c r="E367" t="s">
        <v>88</v>
      </c>
      <c r="F367" t="s">
        <v>0</v>
      </c>
      <c r="G367" t="s">
        <v>0</v>
      </c>
      <c r="H367" t="s">
        <v>0</v>
      </c>
    </row>
    <row r="368" spans="1:9" x14ac:dyDescent="0.45">
      <c r="A368" t="s">
        <v>1875</v>
      </c>
      <c r="B368" t="s">
        <v>72</v>
      </c>
      <c r="C368" t="s">
        <v>47</v>
      </c>
      <c r="D368" t="s">
        <v>3</v>
      </c>
      <c r="E368" t="s">
        <v>481</v>
      </c>
      <c r="F368" t="s">
        <v>0</v>
      </c>
      <c r="G368" t="s">
        <v>0</v>
      </c>
      <c r="H368" t="s">
        <v>0</v>
      </c>
    </row>
    <row r="369" spans="1:9" x14ac:dyDescent="0.45">
      <c r="A369" t="s">
        <v>19</v>
      </c>
      <c r="B369" t="s">
        <v>1490</v>
      </c>
      <c r="C369" t="s">
        <v>17</v>
      </c>
      <c r="D369" t="s">
        <v>16</v>
      </c>
      <c r="E369" t="s">
        <v>15</v>
      </c>
      <c r="F369" t="s">
        <v>14</v>
      </c>
      <c r="G369" t="s">
        <v>13</v>
      </c>
      <c r="H369" t="s">
        <v>12</v>
      </c>
      <c r="I369" t="s">
        <v>11</v>
      </c>
    </row>
    <row r="370" spans="1:9" x14ac:dyDescent="0.45">
      <c r="A370" t="s">
        <v>1874</v>
      </c>
      <c r="B370" t="s">
        <v>31</v>
      </c>
      <c r="C370" t="s">
        <v>112</v>
      </c>
      <c r="D370" t="s">
        <v>79</v>
      </c>
      <c r="E370" t="s">
        <v>74</v>
      </c>
      <c r="F370" t="s">
        <v>0</v>
      </c>
      <c r="G370" t="s">
        <v>1</v>
      </c>
      <c r="H370" t="s">
        <v>0</v>
      </c>
    </row>
    <row r="371" spans="1:9" x14ac:dyDescent="0.45">
      <c r="A371" t="s">
        <v>1873</v>
      </c>
      <c r="B371" t="s">
        <v>115</v>
      </c>
      <c r="C371" t="s">
        <v>34</v>
      </c>
      <c r="D371" t="s">
        <v>34</v>
      </c>
      <c r="E371" t="s">
        <v>26</v>
      </c>
      <c r="F371" t="s">
        <v>0</v>
      </c>
      <c r="G371" t="s">
        <v>0</v>
      </c>
      <c r="H371" t="s">
        <v>0</v>
      </c>
    </row>
    <row r="372" spans="1:9" x14ac:dyDescent="0.45">
      <c r="A372" t="s">
        <v>1872</v>
      </c>
      <c r="B372" t="s">
        <v>31</v>
      </c>
      <c r="C372" t="s">
        <v>4</v>
      </c>
      <c r="D372" t="s">
        <v>3</v>
      </c>
      <c r="E372" t="s">
        <v>188</v>
      </c>
      <c r="F372" t="s">
        <v>1</v>
      </c>
      <c r="G372" t="s">
        <v>1</v>
      </c>
      <c r="H372" t="s">
        <v>0</v>
      </c>
    </row>
    <row r="373" spans="1:9" x14ac:dyDescent="0.45">
      <c r="A373" t="s">
        <v>848</v>
      </c>
      <c r="B373" t="s">
        <v>21</v>
      </c>
      <c r="C373" t="s">
        <v>4</v>
      </c>
      <c r="D373" t="s">
        <v>3</v>
      </c>
      <c r="E373" t="s">
        <v>99</v>
      </c>
      <c r="F373" t="s">
        <v>0</v>
      </c>
      <c r="G373" t="s">
        <v>0</v>
      </c>
      <c r="H373" t="s">
        <v>0</v>
      </c>
    </row>
    <row r="374" spans="1:9" x14ac:dyDescent="0.45">
      <c r="A374" t="s">
        <v>1871</v>
      </c>
      <c r="B374" t="s">
        <v>36</v>
      </c>
      <c r="C374" t="s">
        <v>67</v>
      </c>
      <c r="D374" t="s">
        <v>3</v>
      </c>
      <c r="E374" t="s">
        <v>155</v>
      </c>
      <c r="F374" t="s">
        <v>0</v>
      </c>
      <c r="G374" t="s">
        <v>0</v>
      </c>
      <c r="H374" t="s">
        <v>0</v>
      </c>
    </row>
    <row r="375" spans="1:9" x14ac:dyDescent="0.45">
      <c r="A375" t="s">
        <v>729</v>
      </c>
      <c r="B375" t="s">
        <v>5</v>
      </c>
      <c r="C375" t="s">
        <v>27</v>
      </c>
      <c r="D375" t="s">
        <v>56</v>
      </c>
      <c r="E375" t="s">
        <v>88</v>
      </c>
      <c r="F375" t="s">
        <v>0</v>
      </c>
      <c r="G375" t="s">
        <v>0</v>
      </c>
      <c r="H375" t="s">
        <v>0</v>
      </c>
    </row>
    <row r="376" spans="1:9" x14ac:dyDescent="0.45">
      <c r="A376" t="s">
        <v>728</v>
      </c>
      <c r="B376" t="s">
        <v>115</v>
      </c>
      <c r="C376" t="s">
        <v>126</v>
      </c>
      <c r="D376" t="s">
        <v>56</v>
      </c>
      <c r="E376" t="s">
        <v>182</v>
      </c>
      <c r="F376" t="s">
        <v>0</v>
      </c>
      <c r="G376" t="s">
        <v>0</v>
      </c>
      <c r="H376" t="s">
        <v>0</v>
      </c>
    </row>
    <row r="377" spans="1:9" x14ac:dyDescent="0.45">
      <c r="A377" t="s">
        <v>1870</v>
      </c>
      <c r="B377" t="s">
        <v>5</v>
      </c>
      <c r="C377" t="s">
        <v>160</v>
      </c>
      <c r="D377" t="s">
        <v>56</v>
      </c>
      <c r="E377" t="s">
        <v>88</v>
      </c>
      <c r="F377" t="s">
        <v>0</v>
      </c>
      <c r="G377" t="s">
        <v>0</v>
      </c>
      <c r="H377" t="s">
        <v>0</v>
      </c>
    </row>
    <row r="378" spans="1:9" x14ac:dyDescent="0.45">
      <c r="A378" t="s">
        <v>1869</v>
      </c>
      <c r="B378" t="s">
        <v>44</v>
      </c>
      <c r="C378" t="s">
        <v>40</v>
      </c>
      <c r="D378" t="s">
        <v>3</v>
      </c>
      <c r="E378" t="s">
        <v>271</v>
      </c>
      <c r="F378" t="s">
        <v>0</v>
      </c>
      <c r="G378" t="s">
        <v>0</v>
      </c>
      <c r="H378" t="s">
        <v>0</v>
      </c>
    </row>
    <row r="379" spans="1:9" x14ac:dyDescent="0.45">
      <c r="A379" t="s">
        <v>701</v>
      </c>
      <c r="B379" t="s">
        <v>28</v>
      </c>
      <c r="C379" t="s">
        <v>34</v>
      </c>
      <c r="D379" t="s">
        <v>3</v>
      </c>
      <c r="E379" t="s">
        <v>114</v>
      </c>
      <c r="F379" t="s">
        <v>0</v>
      </c>
      <c r="G379" t="s">
        <v>0</v>
      </c>
      <c r="H379" t="s">
        <v>0</v>
      </c>
    </row>
    <row r="380" spans="1:9" x14ac:dyDescent="0.45">
      <c r="A380" t="s">
        <v>688</v>
      </c>
      <c r="B380" t="s">
        <v>200</v>
      </c>
      <c r="C380" t="s">
        <v>160</v>
      </c>
      <c r="D380" t="s">
        <v>79</v>
      </c>
      <c r="E380" t="s">
        <v>65</v>
      </c>
      <c r="F380" t="s">
        <v>0</v>
      </c>
      <c r="G380" t="s">
        <v>0</v>
      </c>
      <c r="H380" t="s">
        <v>0</v>
      </c>
      <c r="I380" t="s">
        <v>1</v>
      </c>
    </row>
    <row r="381" spans="1:9" x14ac:dyDescent="0.45">
      <c r="A381" t="s">
        <v>687</v>
      </c>
      <c r="B381" t="s">
        <v>36</v>
      </c>
      <c r="C381" t="s">
        <v>8</v>
      </c>
      <c r="D381" t="s">
        <v>43</v>
      </c>
      <c r="E381" t="s">
        <v>188</v>
      </c>
      <c r="F381" t="s">
        <v>1</v>
      </c>
      <c r="G381" t="s">
        <v>0</v>
      </c>
      <c r="H381" t="s">
        <v>1</v>
      </c>
      <c r="I381" t="s">
        <v>1</v>
      </c>
    </row>
    <row r="382" spans="1:9" x14ac:dyDescent="0.45">
      <c r="A382" t="s">
        <v>1868</v>
      </c>
      <c r="B382" t="s">
        <v>5</v>
      </c>
      <c r="C382" t="s">
        <v>100</v>
      </c>
      <c r="D382" t="s">
        <v>79</v>
      </c>
      <c r="E382" t="s">
        <v>141</v>
      </c>
      <c r="F382" t="s">
        <v>0</v>
      </c>
      <c r="G382" t="s">
        <v>0</v>
      </c>
      <c r="H382" t="s">
        <v>0</v>
      </c>
    </row>
    <row r="383" spans="1:9" x14ac:dyDescent="0.45">
      <c r="A383" t="s">
        <v>686</v>
      </c>
      <c r="B383" t="s">
        <v>31</v>
      </c>
      <c r="C383" t="s">
        <v>56</v>
      </c>
      <c r="D383" t="s">
        <v>40</v>
      </c>
      <c r="E383" t="s">
        <v>58</v>
      </c>
      <c r="F383" t="s">
        <v>1</v>
      </c>
      <c r="G383" t="s">
        <v>0</v>
      </c>
      <c r="H383" t="s">
        <v>1</v>
      </c>
    </row>
    <row r="384" spans="1:9" x14ac:dyDescent="0.45">
      <c r="A384" t="s">
        <v>1867</v>
      </c>
      <c r="B384" t="s">
        <v>44</v>
      </c>
      <c r="C384" t="s">
        <v>43</v>
      </c>
      <c r="D384" t="s">
        <v>3</v>
      </c>
      <c r="E384" t="s">
        <v>107</v>
      </c>
      <c r="F384" t="s">
        <v>0</v>
      </c>
      <c r="G384" t="s">
        <v>0</v>
      </c>
      <c r="H384" t="s">
        <v>0</v>
      </c>
    </row>
    <row r="385" spans="1:9" x14ac:dyDescent="0.45">
      <c r="A385" t="s">
        <v>1866</v>
      </c>
      <c r="B385" t="s">
        <v>89</v>
      </c>
      <c r="C385" t="s">
        <v>71</v>
      </c>
      <c r="D385" t="s">
        <v>3</v>
      </c>
      <c r="E385" t="s">
        <v>141</v>
      </c>
      <c r="F385" t="s">
        <v>0</v>
      </c>
      <c r="G385" t="s">
        <v>1</v>
      </c>
      <c r="H385" t="s">
        <v>0</v>
      </c>
    </row>
    <row r="386" spans="1:9" x14ac:dyDescent="0.45">
      <c r="A386" t="s">
        <v>19</v>
      </c>
      <c r="B386" t="s">
        <v>1488</v>
      </c>
      <c r="C386" t="s">
        <v>17</v>
      </c>
      <c r="D386" t="s">
        <v>16</v>
      </c>
      <c r="E386" t="s">
        <v>15</v>
      </c>
      <c r="F386" t="s">
        <v>14</v>
      </c>
      <c r="G386" t="s">
        <v>13</v>
      </c>
      <c r="H386" t="s">
        <v>12</v>
      </c>
      <c r="I386" t="s">
        <v>11</v>
      </c>
    </row>
    <row r="387" spans="1:9" x14ac:dyDescent="0.45">
      <c r="A387" t="s">
        <v>766</v>
      </c>
      <c r="B387" t="s">
        <v>36</v>
      </c>
      <c r="C387" t="s">
        <v>79</v>
      </c>
      <c r="D387" t="s">
        <v>67</v>
      </c>
      <c r="E387" t="s">
        <v>99</v>
      </c>
      <c r="F387" t="s">
        <v>0</v>
      </c>
      <c r="G387" t="s">
        <v>0</v>
      </c>
      <c r="H387" t="s">
        <v>0</v>
      </c>
    </row>
    <row r="388" spans="1:9" x14ac:dyDescent="0.45">
      <c r="A388" t="s">
        <v>1865</v>
      </c>
      <c r="B388" t="s">
        <v>28</v>
      </c>
      <c r="C388" t="s">
        <v>27</v>
      </c>
      <c r="D388" t="s">
        <v>34</v>
      </c>
      <c r="E388" t="s">
        <v>26</v>
      </c>
      <c r="F388" t="s">
        <v>0</v>
      </c>
      <c r="G388" t="s">
        <v>1</v>
      </c>
      <c r="H388" t="s">
        <v>0</v>
      </c>
    </row>
    <row r="389" spans="1:9" x14ac:dyDescent="0.45">
      <c r="A389" t="s">
        <v>1864</v>
      </c>
      <c r="B389" t="s">
        <v>9</v>
      </c>
      <c r="C389" t="s">
        <v>8</v>
      </c>
      <c r="D389" t="s">
        <v>4</v>
      </c>
      <c r="E389" t="s">
        <v>346</v>
      </c>
      <c r="F389" t="s">
        <v>0</v>
      </c>
      <c r="G389" t="s">
        <v>0</v>
      </c>
      <c r="H389" t="s">
        <v>0</v>
      </c>
    </row>
    <row r="390" spans="1:9" x14ac:dyDescent="0.45">
      <c r="A390" t="s">
        <v>1863</v>
      </c>
      <c r="B390" t="s">
        <v>72</v>
      </c>
      <c r="C390" t="s">
        <v>79</v>
      </c>
      <c r="D390" t="s">
        <v>3</v>
      </c>
      <c r="E390" t="s">
        <v>55</v>
      </c>
      <c r="F390" t="s">
        <v>0</v>
      </c>
      <c r="G390" t="s">
        <v>0</v>
      </c>
      <c r="H390" t="s">
        <v>0</v>
      </c>
    </row>
    <row r="391" spans="1:9" x14ac:dyDescent="0.45">
      <c r="A391" t="s">
        <v>1862</v>
      </c>
      <c r="B391" t="s">
        <v>72</v>
      </c>
      <c r="C391" t="s">
        <v>47</v>
      </c>
      <c r="D391" t="s">
        <v>3</v>
      </c>
      <c r="E391" t="s">
        <v>138</v>
      </c>
      <c r="F391" t="s">
        <v>0</v>
      </c>
      <c r="G391" t="s">
        <v>0</v>
      </c>
      <c r="H391" t="s">
        <v>0</v>
      </c>
    </row>
    <row r="392" spans="1:9" x14ac:dyDescent="0.45">
      <c r="A392" t="s">
        <v>688</v>
      </c>
      <c r="B392" t="s">
        <v>200</v>
      </c>
      <c r="C392" t="s">
        <v>34</v>
      </c>
      <c r="D392" t="s">
        <v>34</v>
      </c>
      <c r="E392" t="s">
        <v>65</v>
      </c>
      <c r="F392" t="s">
        <v>0</v>
      </c>
      <c r="G392" t="s">
        <v>0</v>
      </c>
      <c r="H392" t="s">
        <v>0</v>
      </c>
      <c r="I392" t="s">
        <v>1</v>
      </c>
    </row>
    <row r="393" spans="1:9" x14ac:dyDescent="0.45">
      <c r="A393" t="s">
        <v>686</v>
      </c>
      <c r="B393" t="s">
        <v>31</v>
      </c>
      <c r="C393" t="s">
        <v>43</v>
      </c>
      <c r="D393" t="s">
        <v>507</v>
      </c>
      <c r="E393" t="s">
        <v>58</v>
      </c>
      <c r="F393" t="s">
        <v>1</v>
      </c>
      <c r="G393" t="s">
        <v>0</v>
      </c>
      <c r="H393" t="s">
        <v>1</v>
      </c>
    </row>
    <row r="394" spans="1:9" x14ac:dyDescent="0.45">
      <c r="A394" t="s">
        <v>19</v>
      </c>
      <c r="B394" t="s">
        <v>1486</v>
      </c>
      <c r="C394" t="s">
        <v>17</v>
      </c>
      <c r="D394" t="s">
        <v>16</v>
      </c>
      <c r="E394" t="s">
        <v>15</v>
      </c>
      <c r="F394" t="s">
        <v>14</v>
      </c>
      <c r="G394" t="s">
        <v>13</v>
      </c>
      <c r="H394" t="s">
        <v>12</v>
      </c>
      <c r="I394" t="s">
        <v>11</v>
      </c>
    </row>
    <row r="395" spans="1:9" x14ac:dyDescent="0.45">
      <c r="A395" t="s">
        <v>1861</v>
      </c>
      <c r="B395" t="s">
        <v>72</v>
      </c>
      <c r="C395" t="s">
        <v>43</v>
      </c>
      <c r="D395" t="s">
        <v>34</v>
      </c>
      <c r="E395" t="s">
        <v>178</v>
      </c>
      <c r="F395" t="s">
        <v>1</v>
      </c>
      <c r="G395" t="s">
        <v>0</v>
      </c>
      <c r="H395" t="s">
        <v>1</v>
      </c>
    </row>
    <row r="396" spans="1:9" x14ac:dyDescent="0.45">
      <c r="A396" t="s">
        <v>761</v>
      </c>
      <c r="B396" t="s">
        <v>48</v>
      </c>
      <c r="C396" t="s">
        <v>56</v>
      </c>
      <c r="D396" t="s">
        <v>112</v>
      </c>
      <c r="E396" t="s">
        <v>111</v>
      </c>
      <c r="F396" t="s">
        <v>1</v>
      </c>
      <c r="G396" t="s">
        <v>0</v>
      </c>
      <c r="H396" t="s">
        <v>1</v>
      </c>
      <c r="I396" t="s">
        <v>1</v>
      </c>
    </row>
    <row r="397" spans="1:9" x14ac:dyDescent="0.45">
      <c r="A397" t="s">
        <v>871</v>
      </c>
      <c r="B397" t="s">
        <v>115</v>
      </c>
      <c r="C397" t="s">
        <v>40</v>
      </c>
      <c r="D397" t="s">
        <v>79</v>
      </c>
      <c r="E397" t="s">
        <v>26</v>
      </c>
      <c r="F397" t="s">
        <v>0</v>
      </c>
      <c r="G397" t="s">
        <v>0</v>
      </c>
      <c r="H397" t="s">
        <v>0</v>
      </c>
    </row>
    <row r="398" spans="1:9" x14ac:dyDescent="0.45">
      <c r="A398" t="s">
        <v>702</v>
      </c>
      <c r="B398" t="s">
        <v>28</v>
      </c>
      <c r="C398" t="s">
        <v>61</v>
      </c>
      <c r="D398" t="s">
        <v>92</v>
      </c>
      <c r="E398" t="s">
        <v>114</v>
      </c>
      <c r="F398" t="s">
        <v>0</v>
      </c>
      <c r="G398" t="s">
        <v>0</v>
      </c>
      <c r="H398" t="s">
        <v>0</v>
      </c>
    </row>
    <row r="399" spans="1:9" x14ac:dyDescent="0.45">
      <c r="A399" t="s">
        <v>699</v>
      </c>
      <c r="B399" t="s">
        <v>28</v>
      </c>
      <c r="C399" t="s">
        <v>56</v>
      </c>
      <c r="D399" t="s">
        <v>67</v>
      </c>
      <c r="E399" t="s">
        <v>324</v>
      </c>
      <c r="F399" t="s">
        <v>0</v>
      </c>
      <c r="G399" t="s">
        <v>0</v>
      </c>
      <c r="H399" t="s">
        <v>0</v>
      </c>
    </row>
    <row r="400" spans="1:9" x14ac:dyDescent="0.45">
      <c r="A400" t="s">
        <v>690</v>
      </c>
      <c r="B400" t="s">
        <v>28</v>
      </c>
      <c r="C400" t="s">
        <v>40</v>
      </c>
      <c r="D400" t="s">
        <v>79</v>
      </c>
      <c r="E400" t="s">
        <v>114</v>
      </c>
      <c r="F400" t="s">
        <v>0</v>
      </c>
      <c r="G400" t="s">
        <v>0</v>
      </c>
      <c r="H400" t="s">
        <v>0</v>
      </c>
    </row>
    <row r="401" spans="1:9" x14ac:dyDescent="0.45">
      <c r="A401" t="s">
        <v>1860</v>
      </c>
      <c r="B401" t="s">
        <v>44</v>
      </c>
      <c r="C401" t="s">
        <v>112</v>
      </c>
      <c r="D401" t="s">
        <v>3</v>
      </c>
      <c r="E401" t="s">
        <v>107</v>
      </c>
      <c r="F401" t="s">
        <v>0</v>
      </c>
      <c r="G401" t="s">
        <v>0</v>
      </c>
      <c r="H401" t="s">
        <v>0</v>
      </c>
    </row>
    <row r="402" spans="1:9" x14ac:dyDescent="0.45">
      <c r="A402" t="s">
        <v>1859</v>
      </c>
      <c r="B402" t="s">
        <v>89</v>
      </c>
      <c r="C402" t="s">
        <v>61</v>
      </c>
      <c r="D402" t="s">
        <v>3</v>
      </c>
      <c r="E402" t="s">
        <v>408</v>
      </c>
      <c r="F402" t="s">
        <v>0</v>
      </c>
      <c r="G402" t="s">
        <v>0</v>
      </c>
      <c r="H402" t="s">
        <v>0</v>
      </c>
    </row>
    <row r="403" spans="1:9" x14ac:dyDescent="0.45">
      <c r="A403" t="s">
        <v>742</v>
      </c>
      <c r="B403" t="s">
        <v>5</v>
      </c>
      <c r="C403" t="s">
        <v>61</v>
      </c>
      <c r="D403" t="s">
        <v>56</v>
      </c>
      <c r="E403" t="s">
        <v>88</v>
      </c>
      <c r="F403" t="s">
        <v>0</v>
      </c>
      <c r="G403" t="s">
        <v>0</v>
      </c>
      <c r="H403" t="s">
        <v>0</v>
      </c>
    </row>
    <row r="404" spans="1:9" x14ac:dyDescent="0.45">
      <c r="A404" t="s">
        <v>1858</v>
      </c>
      <c r="B404" t="s">
        <v>36</v>
      </c>
      <c r="C404" t="s">
        <v>830</v>
      </c>
      <c r="D404" t="s">
        <v>79</v>
      </c>
      <c r="E404" t="s">
        <v>180</v>
      </c>
      <c r="F404" t="s">
        <v>0</v>
      </c>
      <c r="G404" t="s">
        <v>0</v>
      </c>
      <c r="H404" t="s">
        <v>0</v>
      </c>
    </row>
    <row r="405" spans="1:9" x14ac:dyDescent="0.45">
      <c r="A405" t="s">
        <v>19</v>
      </c>
      <c r="B405" t="s">
        <v>1482</v>
      </c>
      <c r="C405" t="s">
        <v>17</v>
      </c>
      <c r="D405" t="s">
        <v>16</v>
      </c>
      <c r="E405" t="s">
        <v>15</v>
      </c>
      <c r="F405" t="s">
        <v>14</v>
      </c>
      <c r="G405" t="s">
        <v>13</v>
      </c>
      <c r="H405" t="s">
        <v>12</v>
      </c>
      <c r="I405" t="s">
        <v>11</v>
      </c>
    </row>
    <row r="406" spans="1:9" x14ac:dyDescent="0.45">
      <c r="A406" t="s">
        <v>1857</v>
      </c>
      <c r="B406" t="s">
        <v>72</v>
      </c>
      <c r="C406" t="s">
        <v>148</v>
      </c>
      <c r="D406" t="s">
        <v>34</v>
      </c>
      <c r="E406" t="s">
        <v>178</v>
      </c>
      <c r="F406" t="s">
        <v>1</v>
      </c>
      <c r="G406" t="s">
        <v>0</v>
      </c>
      <c r="H406" t="s">
        <v>1</v>
      </c>
    </row>
    <row r="407" spans="1:9" x14ac:dyDescent="0.45">
      <c r="A407" t="s">
        <v>1856</v>
      </c>
      <c r="B407" t="s">
        <v>31</v>
      </c>
      <c r="C407" t="s">
        <v>4</v>
      </c>
      <c r="D407" t="s">
        <v>3</v>
      </c>
      <c r="E407" t="s">
        <v>58</v>
      </c>
      <c r="F407" t="s">
        <v>1</v>
      </c>
      <c r="G407" t="s">
        <v>0</v>
      </c>
      <c r="H407" t="s">
        <v>1</v>
      </c>
    </row>
    <row r="408" spans="1:9" x14ac:dyDescent="0.45">
      <c r="A408" t="s">
        <v>767</v>
      </c>
      <c r="B408" t="s">
        <v>89</v>
      </c>
      <c r="C408" t="s">
        <v>170</v>
      </c>
      <c r="D408" t="s">
        <v>92</v>
      </c>
      <c r="E408" t="s">
        <v>7</v>
      </c>
      <c r="F408" t="s">
        <v>0</v>
      </c>
      <c r="G408" t="s">
        <v>0</v>
      </c>
      <c r="H408" t="s">
        <v>0</v>
      </c>
    </row>
    <row r="409" spans="1:9" x14ac:dyDescent="0.45">
      <c r="A409" t="s">
        <v>1855</v>
      </c>
      <c r="B409" t="s">
        <v>72</v>
      </c>
      <c r="C409" t="s">
        <v>82</v>
      </c>
      <c r="D409" t="s">
        <v>34</v>
      </c>
      <c r="E409" t="s">
        <v>138</v>
      </c>
      <c r="F409" t="s">
        <v>0</v>
      </c>
      <c r="G409" t="s">
        <v>0</v>
      </c>
      <c r="H409" t="s">
        <v>0</v>
      </c>
    </row>
    <row r="410" spans="1:9" x14ac:dyDescent="0.45">
      <c r="A410" t="s">
        <v>729</v>
      </c>
      <c r="B410" t="s">
        <v>9</v>
      </c>
      <c r="C410" t="s">
        <v>4</v>
      </c>
      <c r="D410" t="s">
        <v>100</v>
      </c>
      <c r="E410" t="s">
        <v>88</v>
      </c>
      <c r="F410" t="s">
        <v>0</v>
      </c>
      <c r="G410" t="s">
        <v>0</v>
      </c>
      <c r="H410" t="s">
        <v>0</v>
      </c>
    </row>
    <row r="411" spans="1:9" x14ac:dyDescent="0.45">
      <c r="A411" t="s">
        <v>1854</v>
      </c>
      <c r="B411" t="s">
        <v>5</v>
      </c>
      <c r="C411" t="s">
        <v>27</v>
      </c>
      <c r="D411" t="s">
        <v>56</v>
      </c>
      <c r="E411" t="s">
        <v>88</v>
      </c>
      <c r="F411" t="s">
        <v>0</v>
      </c>
      <c r="G411" t="s">
        <v>0</v>
      </c>
      <c r="H411" t="s">
        <v>0</v>
      </c>
    </row>
    <row r="412" spans="1:9" x14ac:dyDescent="0.45">
      <c r="A412" t="s">
        <v>691</v>
      </c>
      <c r="B412" t="s">
        <v>115</v>
      </c>
      <c r="C412" t="s">
        <v>27</v>
      </c>
      <c r="D412" t="s">
        <v>56</v>
      </c>
      <c r="E412" t="s">
        <v>53</v>
      </c>
      <c r="F412" t="s">
        <v>0</v>
      </c>
      <c r="G412" t="s">
        <v>0</v>
      </c>
      <c r="H412" t="s">
        <v>0</v>
      </c>
    </row>
    <row r="413" spans="1:9" x14ac:dyDescent="0.45">
      <c r="A413" t="s">
        <v>722</v>
      </c>
      <c r="B413" t="s">
        <v>44</v>
      </c>
      <c r="C413" t="s">
        <v>61</v>
      </c>
      <c r="D413" t="s">
        <v>100</v>
      </c>
      <c r="E413" t="s">
        <v>185</v>
      </c>
      <c r="F413" t="s">
        <v>1</v>
      </c>
      <c r="G413" t="s">
        <v>0</v>
      </c>
      <c r="H413" t="s">
        <v>1</v>
      </c>
    </row>
    <row r="414" spans="1:9" x14ac:dyDescent="0.45">
      <c r="A414" t="s">
        <v>1818</v>
      </c>
      <c r="B414" t="s">
        <v>28</v>
      </c>
      <c r="C414" t="s">
        <v>96</v>
      </c>
      <c r="D414" t="s">
        <v>56</v>
      </c>
      <c r="E414" t="s">
        <v>223</v>
      </c>
      <c r="F414" t="s">
        <v>0</v>
      </c>
      <c r="G414" t="s">
        <v>1</v>
      </c>
      <c r="H414" t="s">
        <v>0</v>
      </c>
    </row>
    <row r="415" spans="1:9" x14ac:dyDescent="0.45">
      <c r="A415" t="s">
        <v>701</v>
      </c>
      <c r="B415" t="s">
        <v>28</v>
      </c>
      <c r="C415" t="s">
        <v>35</v>
      </c>
      <c r="D415" t="s">
        <v>8</v>
      </c>
      <c r="E415" t="s">
        <v>114</v>
      </c>
      <c r="F415" t="s">
        <v>0</v>
      </c>
      <c r="G415" t="s">
        <v>0</v>
      </c>
      <c r="H415" t="s">
        <v>0</v>
      </c>
    </row>
    <row r="416" spans="1:9" x14ac:dyDescent="0.45">
      <c r="A416" t="s">
        <v>688</v>
      </c>
      <c r="B416" t="s">
        <v>200</v>
      </c>
      <c r="C416" t="s">
        <v>79</v>
      </c>
      <c r="D416" t="s">
        <v>92</v>
      </c>
      <c r="E416" t="s">
        <v>65</v>
      </c>
      <c r="F416" t="s">
        <v>0</v>
      </c>
      <c r="G416" t="s">
        <v>0</v>
      </c>
      <c r="H416" t="s">
        <v>0</v>
      </c>
      <c r="I416" t="s">
        <v>1</v>
      </c>
    </row>
    <row r="417" spans="1:9" x14ac:dyDescent="0.45">
      <c r="A417" t="s">
        <v>687</v>
      </c>
      <c r="B417" t="s">
        <v>36</v>
      </c>
      <c r="C417" t="s">
        <v>8</v>
      </c>
      <c r="D417" t="s">
        <v>67</v>
      </c>
      <c r="E417" t="s">
        <v>188</v>
      </c>
      <c r="F417" t="s">
        <v>1</v>
      </c>
      <c r="G417" t="s">
        <v>0</v>
      </c>
      <c r="H417" t="s">
        <v>1</v>
      </c>
      <c r="I417" t="s">
        <v>1</v>
      </c>
    </row>
    <row r="418" spans="1:9" x14ac:dyDescent="0.45">
      <c r="A418" t="s">
        <v>686</v>
      </c>
      <c r="B418" t="s">
        <v>31</v>
      </c>
      <c r="C418" t="s">
        <v>40</v>
      </c>
      <c r="D418" t="s">
        <v>8</v>
      </c>
      <c r="E418" t="s">
        <v>58</v>
      </c>
      <c r="F418" t="s">
        <v>1</v>
      </c>
      <c r="G418" t="s">
        <v>0</v>
      </c>
      <c r="H418" t="s">
        <v>1</v>
      </c>
    </row>
    <row r="419" spans="1:9" x14ac:dyDescent="0.45">
      <c r="A419" t="s">
        <v>698</v>
      </c>
      <c r="B419" t="s">
        <v>89</v>
      </c>
      <c r="C419" t="s">
        <v>56</v>
      </c>
      <c r="D419" t="s">
        <v>67</v>
      </c>
      <c r="E419" t="s">
        <v>399</v>
      </c>
      <c r="F419" t="s">
        <v>0</v>
      </c>
      <c r="G419" t="s">
        <v>0</v>
      </c>
      <c r="H419" t="s">
        <v>0</v>
      </c>
      <c r="I419" t="s">
        <v>1</v>
      </c>
    </row>
    <row r="420" spans="1:9" x14ac:dyDescent="0.45">
      <c r="A420" t="s">
        <v>1853</v>
      </c>
      <c r="B420" t="s">
        <v>72</v>
      </c>
      <c r="C420" t="s">
        <v>82</v>
      </c>
      <c r="D420" t="s">
        <v>3</v>
      </c>
      <c r="E420" t="s">
        <v>68</v>
      </c>
      <c r="F420" t="s">
        <v>0</v>
      </c>
      <c r="G420" t="s">
        <v>0</v>
      </c>
      <c r="H420" t="s">
        <v>0</v>
      </c>
    </row>
    <row r="421" spans="1:9" x14ac:dyDescent="0.45">
      <c r="A421" t="s">
        <v>1852</v>
      </c>
      <c r="B421" t="s">
        <v>72</v>
      </c>
      <c r="C421" t="s">
        <v>3</v>
      </c>
      <c r="D421" t="s">
        <v>34</v>
      </c>
      <c r="E421" t="s">
        <v>77</v>
      </c>
      <c r="F421" t="s">
        <v>0</v>
      </c>
      <c r="G421" t="s">
        <v>0</v>
      </c>
      <c r="H421" t="s">
        <v>0</v>
      </c>
    </row>
    <row r="422" spans="1:9" x14ac:dyDescent="0.45">
      <c r="A422" t="s">
        <v>1851</v>
      </c>
      <c r="B422" t="s">
        <v>21</v>
      </c>
      <c r="C422" t="s">
        <v>71</v>
      </c>
      <c r="D422" t="s">
        <v>34</v>
      </c>
      <c r="E422" t="s">
        <v>20</v>
      </c>
      <c r="F422" t="s">
        <v>1</v>
      </c>
      <c r="G422" t="s">
        <v>0</v>
      </c>
      <c r="H422" t="s">
        <v>1</v>
      </c>
    </row>
    <row r="423" spans="1:9" x14ac:dyDescent="0.45">
      <c r="A423" t="s">
        <v>19</v>
      </c>
      <c r="B423" t="s">
        <v>1478</v>
      </c>
      <c r="C423" t="s">
        <v>17</v>
      </c>
      <c r="D423" t="s">
        <v>16</v>
      </c>
      <c r="E423" t="s">
        <v>15</v>
      </c>
      <c r="F423" t="s">
        <v>14</v>
      </c>
      <c r="G423" t="s">
        <v>13</v>
      </c>
      <c r="H423" t="s">
        <v>12</v>
      </c>
      <c r="I423" t="s">
        <v>11</v>
      </c>
    </row>
    <row r="424" spans="1:9" x14ac:dyDescent="0.45">
      <c r="A424" t="s">
        <v>683</v>
      </c>
      <c r="B424" t="s">
        <v>189</v>
      </c>
      <c r="C424" t="s">
        <v>47</v>
      </c>
      <c r="D424" t="s">
        <v>35</v>
      </c>
      <c r="E424" t="s">
        <v>178</v>
      </c>
      <c r="F424" t="s">
        <v>1</v>
      </c>
      <c r="G424" t="s">
        <v>0</v>
      </c>
      <c r="H424" t="s">
        <v>1</v>
      </c>
      <c r="I424" t="s">
        <v>1</v>
      </c>
    </row>
    <row r="425" spans="1:9" x14ac:dyDescent="0.45">
      <c r="A425" t="s">
        <v>767</v>
      </c>
      <c r="B425" t="s">
        <v>89</v>
      </c>
      <c r="C425" t="s">
        <v>234</v>
      </c>
      <c r="D425" t="s">
        <v>27</v>
      </c>
      <c r="E425" t="s">
        <v>7</v>
      </c>
      <c r="F425" t="s">
        <v>0</v>
      </c>
      <c r="G425" t="s">
        <v>0</v>
      </c>
      <c r="H425" t="s">
        <v>0</v>
      </c>
    </row>
    <row r="426" spans="1:9" x14ac:dyDescent="0.45">
      <c r="A426" t="s">
        <v>1833</v>
      </c>
      <c r="B426" t="s">
        <v>89</v>
      </c>
      <c r="C426" t="s">
        <v>446</v>
      </c>
      <c r="D426" t="s">
        <v>92</v>
      </c>
      <c r="E426" t="s">
        <v>867</v>
      </c>
      <c r="F426" t="s">
        <v>0</v>
      </c>
      <c r="G426" t="s">
        <v>0</v>
      </c>
      <c r="H426" t="s">
        <v>0</v>
      </c>
    </row>
    <row r="427" spans="1:9" x14ac:dyDescent="0.45">
      <c r="A427" t="s">
        <v>1850</v>
      </c>
      <c r="B427" t="s">
        <v>72</v>
      </c>
      <c r="C427" t="s">
        <v>61</v>
      </c>
      <c r="D427" t="s">
        <v>34</v>
      </c>
      <c r="E427" t="s">
        <v>138</v>
      </c>
      <c r="F427" t="s">
        <v>0</v>
      </c>
      <c r="G427" t="s">
        <v>0</v>
      </c>
      <c r="H427" t="s">
        <v>0</v>
      </c>
    </row>
    <row r="428" spans="1:9" x14ac:dyDescent="0.45">
      <c r="A428" t="s">
        <v>691</v>
      </c>
      <c r="B428" t="s">
        <v>115</v>
      </c>
      <c r="C428" t="s">
        <v>79</v>
      </c>
      <c r="D428" t="s">
        <v>100</v>
      </c>
      <c r="E428" t="s">
        <v>53</v>
      </c>
      <c r="F428" t="s">
        <v>0</v>
      </c>
      <c r="G428" t="s">
        <v>0</v>
      </c>
      <c r="H428" t="s">
        <v>0</v>
      </c>
    </row>
    <row r="429" spans="1:9" x14ac:dyDescent="0.45">
      <c r="A429" t="s">
        <v>722</v>
      </c>
      <c r="B429" t="s">
        <v>44</v>
      </c>
      <c r="C429" t="s">
        <v>8</v>
      </c>
      <c r="D429" t="s">
        <v>56</v>
      </c>
      <c r="E429" t="s">
        <v>185</v>
      </c>
      <c r="F429" t="s">
        <v>1</v>
      </c>
      <c r="G429" t="s">
        <v>0</v>
      </c>
      <c r="H429" t="s">
        <v>1</v>
      </c>
    </row>
    <row r="430" spans="1:9" x14ac:dyDescent="0.45">
      <c r="A430" t="s">
        <v>1849</v>
      </c>
      <c r="B430" t="s">
        <v>44</v>
      </c>
      <c r="C430" t="s">
        <v>8</v>
      </c>
      <c r="D430" t="s">
        <v>79</v>
      </c>
      <c r="E430" t="s">
        <v>178</v>
      </c>
      <c r="F430" t="s">
        <v>1</v>
      </c>
      <c r="G430" t="s">
        <v>1</v>
      </c>
      <c r="H430" t="s">
        <v>0</v>
      </c>
    </row>
    <row r="431" spans="1:9" x14ac:dyDescent="0.45">
      <c r="A431" t="s">
        <v>702</v>
      </c>
      <c r="B431" t="s">
        <v>28</v>
      </c>
      <c r="C431" t="s">
        <v>8</v>
      </c>
      <c r="D431" t="s">
        <v>79</v>
      </c>
      <c r="E431" t="s">
        <v>114</v>
      </c>
      <c r="F431" t="s">
        <v>0</v>
      </c>
      <c r="G431" t="s">
        <v>0</v>
      </c>
      <c r="H431" t="s">
        <v>0</v>
      </c>
    </row>
    <row r="432" spans="1:9" x14ac:dyDescent="0.45">
      <c r="A432" t="s">
        <v>1848</v>
      </c>
      <c r="B432" t="s">
        <v>72</v>
      </c>
      <c r="C432" t="s">
        <v>160</v>
      </c>
      <c r="D432" t="s">
        <v>34</v>
      </c>
      <c r="E432" t="s">
        <v>481</v>
      </c>
      <c r="F432" t="s">
        <v>0</v>
      </c>
      <c r="G432" t="s">
        <v>0</v>
      </c>
      <c r="H432" t="s">
        <v>0</v>
      </c>
    </row>
    <row r="433" spans="1:9" x14ac:dyDescent="0.45">
      <c r="A433" t="s">
        <v>19</v>
      </c>
      <c r="B433" t="s">
        <v>1476</v>
      </c>
      <c r="C433" t="s">
        <v>17</v>
      </c>
      <c r="D433" t="s">
        <v>16</v>
      </c>
      <c r="E433" t="s">
        <v>15</v>
      </c>
      <c r="F433" t="s">
        <v>14</v>
      </c>
      <c r="G433" t="s">
        <v>13</v>
      </c>
      <c r="H433" t="s">
        <v>12</v>
      </c>
      <c r="I433" t="s">
        <v>11</v>
      </c>
    </row>
    <row r="434" spans="1:9" x14ac:dyDescent="0.45">
      <c r="A434" t="s">
        <v>1847</v>
      </c>
      <c r="B434" t="s">
        <v>48</v>
      </c>
      <c r="C434" t="s">
        <v>170</v>
      </c>
      <c r="D434" t="s">
        <v>3</v>
      </c>
      <c r="E434" t="s">
        <v>138</v>
      </c>
      <c r="F434" t="s">
        <v>0</v>
      </c>
      <c r="G434" t="s">
        <v>0</v>
      </c>
      <c r="H434" t="s">
        <v>0</v>
      </c>
    </row>
    <row r="435" spans="1:9" x14ac:dyDescent="0.45">
      <c r="A435" t="s">
        <v>1846</v>
      </c>
      <c r="B435" t="s">
        <v>21</v>
      </c>
      <c r="C435" t="s">
        <v>148</v>
      </c>
      <c r="D435" t="s">
        <v>34</v>
      </c>
      <c r="E435" t="s">
        <v>58</v>
      </c>
      <c r="F435" t="s">
        <v>1</v>
      </c>
      <c r="G435" t="s">
        <v>0</v>
      </c>
      <c r="H435" t="s">
        <v>1</v>
      </c>
    </row>
    <row r="436" spans="1:9" x14ac:dyDescent="0.45">
      <c r="A436" t="s">
        <v>729</v>
      </c>
      <c r="B436" t="s">
        <v>5</v>
      </c>
      <c r="C436" t="s">
        <v>126</v>
      </c>
      <c r="D436" t="s">
        <v>56</v>
      </c>
      <c r="E436" t="s">
        <v>88</v>
      </c>
      <c r="F436" t="s">
        <v>0</v>
      </c>
      <c r="G436" t="s">
        <v>0</v>
      </c>
      <c r="H436" t="s">
        <v>0</v>
      </c>
    </row>
    <row r="437" spans="1:9" x14ac:dyDescent="0.45">
      <c r="A437" t="s">
        <v>728</v>
      </c>
      <c r="B437" t="s">
        <v>115</v>
      </c>
      <c r="C437" t="s">
        <v>126</v>
      </c>
      <c r="D437" t="s">
        <v>56</v>
      </c>
      <c r="E437" t="s">
        <v>182</v>
      </c>
      <c r="F437" t="s">
        <v>0</v>
      </c>
      <c r="G437" t="s">
        <v>0</v>
      </c>
      <c r="H437" t="s">
        <v>0</v>
      </c>
    </row>
    <row r="438" spans="1:9" x14ac:dyDescent="0.45">
      <c r="A438" t="s">
        <v>1845</v>
      </c>
      <c r="B438" t="s">
        <v>21</v>
      </c>
      <c r="C438" t="s">
        <v>61</v>
      </c>
      <c r="D438" t="s">
        <v>34</v>
      </c>
      <c r="E438" t="s">
        <v>20</v>
      </c>
      <c r="F438" t="s">
        <v>1</v>
      </c>
      <c r="G438" t="s">
        <v>0</v>
      </c>
      <c r="H438" t="s">
        <v>1</v>
      </c>
    </row>
    <row r="439" spans="1:9" x14ac:dyDescent="0.45">
      <c r="A439" t="s">
        <v>1844</v>
      </c>
      <c r="B439" t="s">
        <v>72</v>
      </c>
      <c r="C439" t="s">
        <v>67</v>
      </c>
      <c r="D439" t="s">
        <v>3</v>
      </c>
      <c r="E439" t="s">
        <v>138</v>
      </c>
      <c r="F439" t="s">
        <v>0</v>
      </c>
      <c r="G439" t="s">
        <v>0</v>
      </c>
      <c r="H439" t="s">
        <v>0</v>
      </c>
    </row>
    <row r="440" spans="1:9" x14ac:dyDescent="0.45">
      <c r="A440" t="s">
        <v>702</v>
      </c>
      <c r="B440" t="s">
        <v>28</v>
      </c>
      <c r="C440" t="s">
        <v>148</v>
      </c>
      <c r="D440" t="s">
        <v>79</v>
      </c>
      <c r="E440" t="s">
        <v>114</v>
      </c>
      <c r="F440" t="s">
        <v>0</v>
      </c>
      <c r="G440" t="s">
        <v>0</v>
      </c>
      <c r="H440" t="s">
        <v>0</v>
      </c>
    </row>
    <row r="441" spans="1:9" x14ac:dyDescent="0.45">
      <c r="A441" t="s">
        <v>1843</v>
      </c>
      <c r="B441" t="s">
        <v>115</v>
      </c>
      <c r="C441" t="s">
        <v>8</v>
      </c>
      <c r="D441" t="s">
        <v>4</v>
      </c>
      <c r="E441" t="s">
        <v>26</v>
      </c>
      <c r="F441" t="s">
        <v>0</v>
      </c>
      <c r="G441" t="s">
        <v>0</v>
      </c>
      <c r="H441" t="s">
        <v>0</v>
      </c>
    </row>
    <row r="442" spans="1:9" x14ac:dyDescent="0.45">
      <c r="A442" t="s">
        <v>1842</v>
      </c>
      <c r="B442" t="s">
        <v>89</v>
      </c>
      <c r="C442" t="s">
        <v>148</v>
      </c>
      <c r="D442" t="s">
        <v>34</v>
      </c>
      <c r="E442" t="s">
        <v>574</v>
      </c>
      <c r="F442" t="s">
        <v>0</v>
      </c>
      <c r="G442" t="s">
        <v>1</v>
      </c>
      <c r="H442" t="s">
        <v>0</v>
      </c>
    </row>
    <row r="443" spans="1:9" x14ac:dyDescent="0.45">
      <c r="A443" t="s">
        <v>1803</v>
      </c>
      <c r="B443" t="s">
        <v>31</v>
      </c>
      <c r="C443" t="s">
        <v>4</v>
      </c>
      <c r="D443" t="s">
        <v>56</v>
      </c>
      <c r="E443" t="s">
        <v>278</v>
      </c>
      <c r="F443" t="s">
        <v>1</v>
      </c>
      <c r="G443" t="s">
        <v>0</v>
      </c>
      <c r="H443" t="s">
        <v>1</v>
      </c>
    </row>
    <row r="444" spans="1:9" x14ac:dyDescent="0.45">
      <c r="A444" t="s">
        <v>699</v>
      </c>
      <c r="B444" t="s">
        <v>28</v>
      </c>
      <c r="C444" t="s">
        <v>61</v>
      </c>
      <c r="D444" t="s">
        <v>79</v>
      </c>
      <c r="E444" t="s">
        <v>324</v>
      </c>
      <c r="F444" t="s">
        <v>0</v>
      </c>
      <c r="G444" t="s">
        <v>0</v>
      </c>
      <c r="H444" t="s">
        <v>0</v>
      </c>
    </row>
    <row r="445" spans="1:9" x14ac:dyDescent="0.45">
      <c r="A445" t="s">
        <v>1841</v>
      </c>
      <c r="B445" t="s">
        <v>21</v>
      </c>
      <c r="C445" t="s">
        <v>112</v>
      </c>
      <c r="D445" t="s">
        <v>34</v>
      </c>
      <c r="E445" t="s">
        <v>188</v>
      </c>
      <c r="F445" t="s">
        <v>1</v>
      </c>
      <c r="G445" t="s">
        <v>0</v>
      </c>
      <c r="H445" t="s">
        <v>1</v>
      </c>
    </row>
    <row r="446" spans="1:9" x14ac:dyDescent="0.45">
      <c r="A446" t="s">
        <v>1840</v>
      </c>
      <c r="B446" t="s">
        <v>48</v>
      </c>
      <c r="C446" t="s">
        <v>126</v>
      </c>
      <c r="D446" t="s">
        <v>3</v>
      </c>
      <c r="E446" t="s">
        <v>138</v>
      </c>
      <c r="F446" t="s">
        <v>0</v>
      </c>
      <c r="G446" t="s">
        <v>0</v>
      </c>
      <c r="H446" t="s">
        <v>0</v>
      </c>
    </row>
    <row r="447" spans="1:9" x14ac:dyDescent="0.45">
      <c r="A447" t="s">
        <v>1839</v>
      </c>
      <c r="B447" t="s">
        <v>31</v>
      </c>
      <c r="C447" t="s">
        <v>67</v>
      </c>
      <c r="D447" t="s">
        <v>3</v>
      </c>
      <c r="E447" t="s">
        <v>188</v>
      </c>
      <c r="F447" t="s">
        <v>1</v>
      </c>
      <c r="G447" t="s">
        <v>1</v>
      </c>
      <c r="H447" t="s">
        <v>0</v>
      </c>
    </row>
    <row r="448" spans="1:9" x14ac:dyDescent="0.45">
      <c r="A448" t="s">
        <v>1838</v>
      </c>
      <c r="B448" t="s">
        <v>72</v>
      </c>
      <c r="C448" t="s">
        <v>59</v>
      </c>
      <c r="D448" t="s">
        <v>56</v>
      </c>
      <c r="E448" t="s">
        <v>46</v>
      </c>
      <c r="F448" t="s">
        <v>0</v>
      </c>
      <c r="G448" t="s">
        <v>0</v>
      </c>
      <c r="H448" t="s">
        <v>0</v>
      </c>
    </row>
    <row r="449" spans="1:9" x14ac:dyDescent="0.45">
      <c r="A449" t="s">
        <v>1837</v>
      </c>
      <c r="B449" t="s">
        <v>200</v>
      </c>
      <c r="C449" t="s">
        <v>34</v>
      </c>
      <c r="D449" t="s">
        <v>3</v>
      </c>
      <c r="E449" t="s">
        <v>338</v>
      </c>
      <c r="F449" t="s">
        <v>0</v>
      </c>
      <c r="G449" t="s">
        <v>0</v>
      </c>
      <c r="H449" t="s">
        <v>0</v>
      </c>
    </row>
    <row r="450" spans="1:9" x14ac:dyDescent="0.45">
      <c r="A450" t="s">
        <v>1836</v>
      </c>
      <c r="B450" t="s">
        <v>72</v>
      </c>
      <c r="C450" t="s">
        <v>69</v>
      </c>
      <c r="D450" t="s">
        <v>3</v>
      </c>
      <c r="E450" t="s">
        <v>107</v>
      </c>
      <c r="F450" t="s">
        <v>0</v>
      </c>
      <c r="G450" t="s">
        <v>0</v>
      </c>
      <c r="H450" t="s">
        <v>0</v>
      </c>
    </row>
    <row r="451" spans="1:9" x14ac:dyDescent="0.45">
      <c r="A451" t="s">
        <v>1835</v>
      </c>
      <c r="B451" t="s">
        <v>21</v>
      </c>
      <c r="C451" t="s">
        <v>61</v>
      </c>
      <c r="D451" t="s">
        <v>34</v>
      </c>
      <c r="E451" t="s">
        <v>39</v>
      </c>
      <c r="F451" t="s">
        <v>0</v>
      </c>
      <c r="G451" t="s">
        <v>0</v>
      </c>
      <c r="H451" t="s">
        <v>0</v>
      </c>
    </row>
    <row r="452" spans="1:9" x14ac:dyDescent="0.45">
      <c r="A452" t="s">
        <v>671</v>
      </c>
      <c r="B452" t="s">
        <v>21</v>
      </c>
      <c r="C452" t="s">
        <v>61</v>
      </c>
      <c r="D452" t="s">
        <v>3</v>
      </c>
      <c r="E452" t="s">
        <v>188</v>
      </c>
      <c r="F452" t="s">
        <v>1</v>
      </c>
      <c r="G452" t="s">
        <v>0</v>
      </c>
      <c r="H452" t="s">
        <v>1</v>
      </c>
    </row>
    <row r="453" spans="1:9" x14ac:dyDescent="0.45">
      <c r="A453" t="s">
        <v>1834</v>
      </c>
      <c r="B453" t="s">
        <v>21</v>
      </c>
      <c r="C453" t="s">
        <v>126</v>
      </c>
      <c r="D453" t="s">
        <v>34</v>
      </c>
      <c r="E453" t="s">
        <v>33</v>
      </c>
      <c r="F453" t="s">
        <v>0</v>
      </c>
      <c r="G453" t="s">
        <v>0</v>
      </c>
      <c r="H453" t="s">
        <v>0</v>
      </c>
    </row>
    <row r="454" spans="1:9" x14ac:dyDescent="0.45">
      <c r="A454" t="s">
        <v>19</v>
      </c>
      <c r="B454" t="s">
        <v>1472</v>
      </c>
      <c r="C454" t="s">
        <v>17</v>
      </c>
      <c r="D454" t="s">
        <v>16</v>
      </c>
      <c r="E454" t="s">
        <v>15</v>
      </c>
      <c r="F454" t="s">
        <v>14</v>
      </c>
      <c r="G454" t="s">
        <v>13</v>
      </c>
      <c r="H454" t="s">
        <v>12</v>
      </c>
      <c r="I454" t="s">
        <v>11</v>
      </c>
    </row>
    <row r="455" spans="1:9" x14ac:dyDescent="0.45">
      <c r="A455" t="s">
        <v>683</v>
      </c>
      <c r="B455" t="s">
        <v>72</v>
      </c>
      <c r="C455" t="s">
        <v>8</v>
      </c>
      <c r="D455" t="s">
        <v>170</v>
      </c>
      <c r="E455" t="s">
        <v>178</v>
      </c>
      <c r="F455" t="s">
        <v>1</v>
      </c>
      <c r="G455" t="s">
        <v>0</v>
      </c>
      <c r="H455" t="s">
        <v>1</v>
      </c>
      <c r="I455" t="s">
        <v>1</v>
      </c>
    </row>
    <row r="456" spans="1:9" x14ac:dyDescent="0.45">
      <c r="A456" t="s">
        <v>924</v>
      </c>
      <c r="B456" t="s">
        <v>72</v>
      </c>
      <c r="C456" t="s">
        <v>112</v>
      </c>
      <c r="D456" t="s">
        <v>3</v>
      </c>
      <c r="E456" t="s">
        <v>68</v>
      </c>
      <c r="F456" t="s">
        <v>0</v>
      </c>
      <c r="G456" t="s">
        <v>0</v>
      </c>
      <c r="H456" t="s">
        <v>0</v>
      </c>
    </row>
    <row r="457" spans="1:9" x14ac:dyDescent="0.45">
      <c r="A457" t="s">
        <v>767</v>
      </c>
      <c r="B457" t="s">
        <v>89</v>
      </c>
      <c r="C457" t="s">
        <v>35</v>
      </c>
      <c r="D457" t="s">
        <v>92</v>
      </c>
      <c r="E457" t="s">
        <v>7</v>
      </c>
      <c r="F457" t="s">
        <v>0</v>
      </c>
      <c r="G457" t="s">
        <v>0</v>
      </c>
      <c r="H457" t="s">
        <v>0</v>
      </c>
    </row>
    <row r="458" spans="1:9" x14ac:dyDescent="0.45">
      <c r="A458" t="s">
        <v>881</v>
      </c>
      <c r="B458" t="s">
        <v>89</v>
      </c>
      <c r="C458" t="s">
        <v>112</v>
      </c>
      <c r="D458" t="s">
        <v>92</v>
      </c>
      <c r="E458" t="s">
        <v>91</v>
      </c>
      <c r="F458" t="s">
        <v>0</v>
      </c>
      <c r="G458" t="s">
        <v>0</v>
      </c>
      <c r="H458" t="s">
        <v>0</v>
      </c>
    </row>
    <row r="459" spans="1:9" x14ac:dyDescent="0.45">
      <c r="A459" t="s">
        <v>1833</v>
      </c>
      <c r="B459" t="s">
        <v>89</v>
      </c>
      <c r="C459" t="s">
        <v>61</v>
      </c>
      <c r="D459" t="s">
        <v>4</v>
      </c>
      <c r="E459" t="s">
        <v>867</v>
      </c>
      <c r="F459" t="s">
        <v>0</v>
      </c>
      <c r="G459" t="s">
        <v>0</v>
      </c>
      <c r="H459" t="s">
        <v>0</v>
      </c>
    </row>
    <row r="460" spans="1:9" x14ac:dyDescent="0.45">
      <c r="A460" t="s">
        <v>728</v>
      </c>
      <c r="B460" t="s">
        <v>115</v>
      </c>
      <c r="C460" t="s">
        <v>507</v>
      </c>
      <c r="D460" t="s">
        <v>56</v>
      </c>
      <c r="E460" t="s">
        <v>182</v>
      </c>
      <c r="F460" t="s">
        <v>0</v>
      </c>
      <c r="G460" t="s">
        <v>0</v>
      </c>
      <c r="H460" t="s">
        <v>0</v>
      </c>
    </row>
    <row r="461" spans="1:9" x14ac:dyDescent="0.45">
      <c r="A461" t="s">
        <v>1832</v>
      </c>
      <c r="B461" t="s">
        <v>48</v>
      </c>
      <c r="C461" t="s">
        <v>234</v>
      </c>
      <c r="D461" t="s">
        <v>3</v>
      </c>
      <c r="E461" t="s">
        <v>366</v>
      </c>
      <c r="F461" t="s">
        <v>0</v>
      </c>
      <c r="G461" t="s">
        <v>0</v>
      </c>
      <c r="H461" t="s">
        <v>0</v>
      </c>
    </row>
    <row r="462" spans="1:9" x14ac:dyDescent="0.45">
      <c r="A462" t="s">
        <v>691</v>
      </c>
      <c r="B462" t="s">
        <v>115</v>
      </c>
      <c r="C462" t="s">
        <v>265</v>
      </c>
      <c r="D462" t="s">
        <v>56</v>
      </c>
      <c r="E462" t="s">
        <v>53</v>
      </c>
      <c r="F462" t="s">
        <v>0</v>
      </c>
      <c r="G462" t="s">
        <v>0</v>
      </c>
      <c r="H462" t="s">
        <v>0</v>
      </c>
    </row>
    <row r="463" spans="1:9" x14ac:dyDescent="0.45">
      <c r="A463" t="s">
        <v>1831</v>
      </c>
      <c r="B463" t="s">
        <v>5</v>
      </c>
      <c r="C463" t="s">
        <v>40</v>
      </c>
      <c r="D463" t="s">
        <v>100</v>
      </c>
      <c r="E463" t="s">
        <v>88</v>
      </c>
      <c r="F463" t="s">
        <v>0</v>
      </c>
      <c r="G463" t="s">
        <v>0</v>
      </c>
      <c r="H463" t="s">
        <v>0</v>
      </c>
    </row>
    <row r="464" spans="1:9" x14ac:dyDescent="0.45">
      <c r="A464" t="s">
        <v>19</v>
      </c>
      <c r="B464" t="s">
        <v>1469</v>
      </c>
      <c r="C464" t="s">
        <v>17</v>
      </c>
      <c r="D464" t="s">
        <v>16</v>
      </c>
      <c r="E464" t="s">
        <v>15</v>
      </c>
      <c r="F464" t="s">
        <v>14</v>
      </c>
      <c r="G464" t="s">
        <v>13</v>
      </c>
      <c r="H464" t="s">
        <v>12</v>
      </c>
      <c r="I464" t="s">
        <v>11</v>
      </c>
    </row>
    <row r="465" spans="1:9" x14ac:dyDescent="0.45">
      <c r="A465" t="s">
        <v>1830</v>
      </c>
      <c r="B465" t="s">
        <v>115</v>
      </c>
      <c r="C465" t="s">
        <v>112</v>
      </c>
      <c r="D465" t="s">
        <v>34</v>
      </c>
      <c r="E465" t="s">
        <v>26</v>
      </c>
      <c r="F465" t="s">
        <v>0</v>
      </c>
      <c r="G465" t="s">
        <v>0</v>
      </c>
      <c r="H465" t="s">
        <v>0</v>
      </c>
    </row>
    <row r="466" spans="1:9" x14ac:dyDescent="0.45">
      <c r="A466" t="s">
        <v>1829</v>
      </c>
      <c r="B466" t="s">
        <v>89</v>
      </c>
      <c r="C466" t="s">
        <v>40</v>
      </c>
      <c r="D466" t="s">
        <v>4</v>
      </c>
      <c r="E466" t="s">
        <v>91</v>
      </c>
      <c r="F466" t="s">
        <v>0</v>
      </c>
      <c r="G466" t="s">
        <v>0</v>
      </c>
      <c r="H466" t="s">
        <v>0</v>
      </c>
    </row>
    <row r="467" spans="1:9" x14ac:dyDescent="0.45">
      <c r="A467" t="s">
        <v>701</v>
      </c>
      <c r="B467" t="s">
        <v>28</v>
      </c>
      <c r="C467" t="s">
        <v>126</v>
      </c>
      <c r="D467" t="s">
        <v>100</v>
      </c>
      <c r="E467" t="s">
        <v>114</v>
      </c>
      <c r="F467" t="s">
        <v>0</v>
      </c>
      <c r="G467" t="s">
        <v>0</v>
      </c>
      <c r="H467" t="s">
        <v>0</v>
      </c>
    </row>
    <row r="468" spans="1:9" x14ac:dyDescent="0.45">
      <c r="A468" t="s">
        <v>1803</v>
      </c>
      <c r="B468" t="s">
        <v>31</v>
      </c>
      <c r="C468" t="s">
        <v>126</v>
      </c>
      <c r="D468" t="s">
        <v>100</v>
      </c>
      <c r="E468" t="s">
        <v>278</v>
      </c>
      <c r="F468" t="s">
        <v>1</v>
      </c>
      <c r="G468" t="s">
        <v>0</v>
      </c>
      <c r="H468" t="s">
        <v>1</v>
      </c>
    </row>
    <row r="469" spans="1:9" x14ac:dyDescent="0.45">
      <c r="A469" t="s">
        <v>1828</v>
      </c>
      <c r="B469" t="s">
        <v>21</v>
      </c>
      <c r="C469" t="s">
        <v>8</v>
      </c>
      <c r="D469" t="s">
        <v>3</v>
      </c>
      <c r="E469" t="s">
        <v>58</v>
      </c>
      <c r="F469" t="s">
        <v>1</v>
      </c>
      <c r="G469" t="s">
        <v>0</v>
      </c>
      <c r="H469" t="s">
        <v>1</v>
      </c>
    </row>
    <row r="470" spans="1:9" x14ac:dyDescent="0.45">
      <c r="A470" t="s">
        <v>1827</v>
      </c>
      <c r="B470" t="s">
        <v>72</v>
      </c>
      <c r="C470" t="s">
        <v>67</v>
      </c>
      <c r="D470" t="s">
        <v>34</v>
      </c>
      <c r="E470" t="s">
        <v>138</v>
      </c>
      <c r="F470" t="s">
        <v>0</v>
      </c>
      <c r="G470" t="s">
        <v>0</v>
      </c>
      <c r="H470" t="s">
        <v>0</v>
      </c>
    </row>
    <row r="471" spans="1:9" x14ac:dyDescent="0.45">
      <c r="A471" t="s">
        <v>742</v>
      </c>
      <c r="B471" t="s">
        <v>5</v>
      </c>
      <c r="C471" t="s">
        <v>4</v>
      </c>
      <c r="D471" t="s">
        <v>3</v>
      </c>
      <c r="E471" t="s">
        <v>88</v>
      </c>
      <c r="F471" t="s">
        <v>0</v>
      </c>
      <c r="G471" t="s">
        <v>0</v>
      </c>
      <c r="H471" t="s">
        <v>0</v>
      </c>
    </row>
    <row r="472" spans="1:9" x14ac:dyDescent="0.45">
      <c r="A472" t="s">
        <v>1826</v>
      </c>
      <c r="B472" t="s">
        <v>21</v>
      </c>
      <c r="C472" t="s">
        <v>8</v>
      </c>
      <c r="D472" t="s">
        <v>3</v>
      </c>
      <c r="E472" t="s">
        <v>103</v>
      </c>
      <c r="F472" t="s">
        <v>0</v>
      </c>
      <c r="G472" t="s">
        <v>0</v>
      </c>
      <c r="H472" t="s">
        <v>0</v>
      </c>
    </row>
    <row r="473" spans="1:9" x14ac:dyDescent="0.45">
      <c r="A473" t="s">
        <v>19</v>
      </c>
      <c r="B473" t="s">
        <v>1467</v>
      </c>
      <c r="C473" t="s">
        <v>17</v>
      </c>
      <c r="D473" t="s">
        <v>16</v>
      </c>
      <c r="E473" t="s">
        <v>15</v>
      </c>
      <c r="F473" t="s">
        <v>14</v>
      </c>
      <c r="G473" t="s">
        <v>13</v>
      </c>
      <c r="H473" t="s">
        <v>12</v>
      </c>
      <c r="I473" t="s">
        <v>11</v>
      </c>
    </row>
    <row r="474" spans="1:9" x14ac:dyDescent="0.45">
      <c r="A474" t="s">
        <v>1825</v>
      </c>
      <c r="B474" t="s">
        <v>28</v>
      </c>
      <c r="C474" t="s">
        <v>340</v>
      </c>
      <c r="D474" t="s">
        <v>79</v>
      </c>
      <c r="E474" t="s">
        <v>496</v>
      </c>
      <c r="F474" t="s">
        <v>0</v>
      </c>
      <c r="G474" t="s">
        <v>0</v>
      </c>
      <c r="H474" t="s">
        <v>0</v>
      </c>
    </row>
    <row r="475" spans="1:9" x14ac:dyDescent="0.45">
      <c r="A475" t="s">
        <v>767</v>
      </c>
      <c r="B475" t="s">
        <v>89</v>
      </c>
      <c r="C475" t="s">
        <v>903</v>
      </c>
      <c r="D475" t="s">
        <v>92</v>
      </c>
      <c r="E475" t="s">
        <v>7</v>
      </c>
      <c r="F475" t="s">
        <v>0</v>
      </c>
      <c r="G475" t="s">
        <v>0</v>
      </c>
      <c r="H475" t="s">
        <v>0</v>
      </c>
    </row>
    <row r="476" spans="1:9" x14ac:dyDescent="0.45">
      <c r="A476" t="s">
        <v>881</v>
      </c>
      <c r="B476" t="s">
        <v>89</v>
      </c>
      <c r="C476" t="s">
        <v>903</v>
      </c>
      <c r="D476" t="s">
        <v>27</v>
      </c>
      <c r="E476" t="s">
        <v>91</v>
      </c>
      <c r="F476" t="s">
        <v>0</v>
      </c>
      <c r="G476" t="s">
        <v>0</v>
      </c>
      <c r="H476" t="s">
        <v>0</v>
      </c>
    </row>
    <row r="477" spans="1:9" x14ac:dyDescent="0.45">
      <c r="A477" t="s">
        <v>792</v>
      </c>
      <c r="B477" t="s">
        <v>89</v>
      </c>
      <c r="C477" t="s">
        <v>1824</v>
      </c>
      <c r="D477" t="s">
        <v>92</v>
      </c>
      <c r="E477" t="s">
        <v>91</v>
      </c>
      <c r="F477" t="s">
        <v>0</v>
      </c>
      <c r="G477" t="s">
        <v>0</v>
      </c>
      <c r="H477" t="s">
        <v>0</v>
      </c>
    </row>
    <row r="478" spans="1:9" x14ac:dyDescent="0.45">
      <c r="A478" t="s">
        <v>1823</v>
      </c>
      <c r="B478" t="s">
        <v>9</v>
      </c>
      <c r="C478" t="s">
        <v>61</v>
      </c>
      <c r="D478" t="s">
        <v>234</v>
      </c>
      <c r="E478" t="s">
        <v>574</v>
      </c>
      <c r="F478" t="s">
        <v>0</v>
      </c>
      <c r="G478" t="s">
        <v>0</v>
      </c>
      <c r="H478" t="s">
        <v>0</v>
      </c>
    </row>
    <row r="479" spans="1:9" x14ac:dyDescent="0.45">
      <c r="A479" t="s">
        <v>1822</v>
      </c>
      <c r="B479" t="s">
        <v>28</v>
      </c>
      <c r="C479" t="s">
        <v>124</v>
      </c>
      <c r="D479" t="s">
        <v>100</v>
      </c>
      <c r="E479" t="s">
        <v>419</v>
      </c>
      <c r="F479" t="s">
        <v>0</v>
      </c>
      <c r="G479" t="s">
        <v>0</v>
      </c>
      <c r="H479" t="s">
        <v>0</v>
      </c>
    </row>
    <row r="480" spans="1:9" x14ac:dyDescent="0.45">
      <c r="A480" t="s">
        <v>844</v>
      </c>
      <c r="B480" t="s">
        <v>5</v>
      </c>
      <c r="C480" t="s">
        <v>199</v>
      </c>
      <c r="D480" t="s">
        <v>100</v>
      </c>
      <c r="E480" t="s">
        <v>408</v>
      </c>
      <c r="F480" t="s">
        <v>0</v>
      </c>
      <c r="G480" t="s">
        <v>0</v>
      </c>
      <c r="H480" t="s">
        <v>0</v>
      </c>
    </row>
    <row r="481" spans="1:9" x14ac:dyDescent="0.45">
      <c r="A481" t="s">
        <v>729</v>
      </c>
      <c r="B481" t="s">
        <v>5</v>
      </c>
      <c r="C481" t="s">
        <v>119</v>
      </c>
      <c r="D481" t="s">
        <v>446</v>
      </c>
      <c r="E481" t="s">
        <v>88</v>
      </c>
      <c r="F481" t="s">
        <v>0</v>
      </c>
      <c r="G481" t="s">
        <v>0</v>
      </c>
      <c r="H481" t="s">
        <v>0</v>
      </c>
    </row>
    <row r="482" spans="1:9" x14ac:dyDescent="0.45">
      <c r="A482" t="s">
        <v>728</v>
      </c>
      <c r="B482" t="s">
        <v>115</v>
      </c>
      <c r="C482" t="s">
        <v>864</v>
      </c>
      <c r="D482" t="s">
        <v>265</v>
      </c>
      <c r="E482" t="s">
        <v>182</v>
      </c>
      <c r="F482" t="s">
        <v>0</v>
      </c>
      <c r="G482" t="s">
        <v>0</v>
      </c>
      <c r="H482" t="s">
        <v>0</v>
      </c>
    </row>
    <row r="483" spans="1:9" x14ac:dyDescent="0.45">
      <c r="A483" t="s">
        <v>1821</v>
      </c>
      <c r="B483" t="s">
        <v>44</v>
      </c>
      <c r="C483" t="s">
        <v>119</v>
      </c>
      <c r="D483" t="s">
        <v>56</v>
      </c>
      <c r="E483" t="s">
        <v>107</v>
      </c>
      <c r="F483" t="s">
        <v>0</v>
      </c>
      <c r="G483" t="s">
        <v>0</v>
      </c>
      <c r="H483" t="s">
        <v>0</v>
      </c>
    </row>
    <row r="484" spans="1:9" x14ac:dyDescent="0.45">
      <c r="A484" t="s">
        <v>699</v>
      </c>
      <c r="B484" t="s">
        <v>28</v>
      </c>
      <c r="C484" t="s">
        <v>3</v>
      </c>
      <c r="D484" t="s">
        <v>27</v>
      </c>
      <c r="E484" t="s">
        <v>324</v>
      </c>
      <c r="F484" t="s">
        <v>0</v>
      </c>
      <c r="G484" t="s">
        <v>0</v>
      </c>
      <c r="H484" t="s">
        <v>0</v>
      </c>
    </row>
    <row r="485" spans="1:9" x14ac:dyDescent="0.45">
      <c r="A485" t="s">
        <v>842</v>
      </c>
      <c r="B485" t="s">
        <v>89</v>
      </c>
      <c r="C485" t="s">
        <v>67</v>
      </c>
      <c r="D485" t="s">
        <v>79</v>
      </c>
      <c r="E485" t="s">
        <v>91</v>
      </c>
      <c r="F485" t="s">
        <v>0</v>
      </c>
      <c r="G485" t="s">
        <v>0</v>
      </c>
      <c r="H485" t="s">
        <v>0</v>
      </c>
    </row>
    <row r="486" spans="1:9" x14ac:dyDescent="0.45">
      <c r="A486" t="s">
        <v>840</v>
      </c>
      <c r="B486" t="s">
        <v>31</v>
      </c>
      <c r="C486" t="s">
        <v>43</v>
      </c>
      <c r="D486" t="s">
        <v>79</v>
      </c>
      <c r="E486" t="s">
        <v>58</v>
      </c>
      <c r="F486" t="s">
        <v>1</v>
      </c>
      <c r="G486" t="s">
        <v>0</v>
      </c>
      <c r="H486" t="s">
        <v>1</v>
      </c>
    </row>
    <row r="487" spans="1:9" x14ac:dyDescent="0.45">
      <c r="A487" t="s">
        <v>1820</v>
      </c>
      <c r="B487" t="s">
        <v>44</v>
      </c>
      <c r="C487" t="s">
        <v>69</v>
      </c>
      <c r="D487" t="s">
        <v>34</v>
      </c>
      <c r="E487" t="s">
        <v>111</v>
      </c>
      <c r="F487" t="s">
        <v>1</v>
      </c>
      <c r="G487" t="s">
        <v>0</v>
      </c>
      <c r="H487" t="s">
        <v>1</v>
      </c>
    </row>
    <row r="488" spans="1:9" x14ac:dyDescent="0.45">
      <c r="A488" t="s">
        <v>19</v>
      </c>
      <c r="B488" t="s">
        <v>1464</v>
      </c>
      <c r="C488" t="s">
        <v>17</v>
      </c>
      <c r="D488" t="s">
        <v>16</v>
      </c>
      <c r="E488" t="s">
        <v>15</v>
      </c>
      <c r="F488" t="s">
        <v>14</v>
      </c>
      <c r="G488" t="s">
        <v>13</v>
      </c>
      <c r="H488" t="s">
        <v>12</v>
      </c>
      <c r="I488" t="s">
        <v>11</v>
      </c>
    </row>
    <row r="489" spans="1:9" x14ac:dyDescent="0.45">
      <c r="A489" t="s">
        <v>683</v>
      </c>
      <c r="B489" t="s">
        <v>72</v>
      </c>
      <c r="C489" t="s">
        <v>59</v>
      </c>
      <c r="D489" t="s">
        <v>4</v>
      </c>
      <c r="E489" t="s">
        <v>178</v>
      </c>
      <c r="F489" t="s">
        <v>1</v>
      </c>
      <c r="G489" t="s">
        <v>0</v>
      </c>
      <c r="H489" t="s">
        <v>1</v>
      </c>
      <c r="I489" t="s">
        <v>1</v>
      </c>
    </row>
    <row r="490" spans="1:9" x14ac:dyDescent="0.45">
      <c r="A490" t="s">
        <v>767</v>
      </c>
      <c r="B490" t="s">
        <v>89</v>
      </c>
      <c r="C490" t="s">
        <v>734</v>
      </c>
      <c r="D490" t="s">
        <v>79</v>
      </c>
      <c r="E490" t="s">
        <v>7</v>
      </c>
      <c r="F490" t="s">
        <v>0</v>
      </c>
      <c r="G490" t="s">
        <v>0</v>
      </c>
      <c r="H490" t="s">
        <v>0</v>
      </c>
    </row>
    <row r="491" spans="1:9" x14ac:dyDescent="0.45">
      <c r="A491" t="s">
        <v>729</v>
      </c>
      <c r="B491" t="s">
        <v>5</v>
      </c>
      <c r="C491" t="s">
        <v>8</v>
      </c>
      <c r="D491" t="s">
        <v>56</v>
      </c>
      <c r="E491" t="s">
        <v>88</v>
      </c>
      <c r="F491" t="s">
        <v>0</v>
      </c>
      <c r="G491" t="s">
        <v>0</v>
      </c>
      <c r="H491" t="s">
        <v>0</v>
      </c>
    </row>
    <row r="492" spans="1:9" x14ac:dyDescent="0.45">
      <c r="A492" t="s">
        <v>1819</v>
      </c>
      <c r="B492" t="s">
        <v>28</v>
      </c>
      <c r="C492" t="s">
        <v>292</v>
      </c>
      <c r="D492" t="s">
        <v>40</v>
      </c>
      <c r="E492" t="s">
        <v>114</v>
      </c>
      <c r="F492" t="s">
        <v>0</v>
      </c>
      <c r="G492" t="s">
        <v>0</v>
      </c>
      <c r="H492" t="s">
        <v>0</v>
      </c>
    </row>
    <row r="493" spans="1:9" x14ac:dyDescent="0.45">
      <c r="A493" t="s">
        <v>1818</v>
      </c>
      <c r="B493" t="s">
        <v>28</v>
      </c>
      <c r="C493" t="s">
        <v>35</v>
      </c>
      <c r="D493" t="s">
        <v>56</v>
      </c>
      <c r="E493" t="s">
        <v>223</v>
      </c>
      <c r="F493" t="s">
        <v>0</v>
      </c>
      <c r="G493" t="s">
        <v>1</v>
      </c>
      <c r="H493" t="s">
        <v>0</v>
      </c>
    </row>
    <row r="494" spans="1:9" x14ac:dyDescent="0.45">
      <c r="A494" t="s">
        <v>701</v>
      </c>
      <c r="B494" t="s">
        <v>28</v>
      </c>
      <c r="C494" t="s">
        <v>170</v>
      </c>
      <c r="D494" t="s">
        <v>4</v>
      </c>
      <c r="E494" t="s">
        <v>114</v>
      </c>
      <c r="F494" t="s">
        <v>0</v>
      </c>
      <c r="G494" t="s">
        <v>0</v>
      </c>
      <c r="H494" t="s">
        <v>0</v>
      </c>
    </row>
    <row r="495" spans="1:9" x14ac:dyDescent="0.45">
      <c r="A495" t="s">
        <v>690</v>
      </c>
      <c r="B495" t="s">
        <v>28</v>
      </c>
      <c r="C495" t="s">
        <v>8</v>
      </c>
      <c r="D495" t="s">
        <v>4</v>
      </c>
      <c r="E495" t="s">
        <v>114</v>
      </c>
      <c r="F495" t="s">
        <v>0</v>
      </c>
      <c r="G495" t="s">
        <v>0</v>
      </c>
      <c r="H495" t="s">
        <v>0</v>
      </c>
    </row>
    <row r="496" spans="1:9" x14ac:dyDescent="0.45">
      <c r="A496" t="s">
        <v>914</v>
      </c>
      <c r="B496" t="s">
        <v>72</v>
      </c>
      <c r="C496" t="s">
        <v>292</v>
      </c>
      <c r="D496" t="s">
        <v>100</v>
      </c>
      <c r="E496" t="s">
        <v>185</v>
      </c>
      <c r="F496" t="s">
        <v>1</v>
      </c>
      <c r="G496" t="s">
        <v>0</v>
      </c>
      <c r="H496" t="s">
        <v>1</v>
      </c>
    </row>
    <row r="497" spans="1:9" x14ac:dyDescent="0.45">
      <c r="A497" t="s">
        <v>1333</v>
      </c>
      <c r="B497" t="s">
        <v>48</v>
      </c>
      <c r="C497" t="s">
        <v>43</v>
      </c>
      <c r="D497" t="s">
        <v>148</v>
      </c>
      <c r="E497" t="s">
        <v>138</v>
      </c>
      <c r="F497" t="s">
        <v>0</v>
      </c>
      <c r="G497" t="s">
        <v>0</v>
      </c>
      <c r="H497" t="s">
        <v>0</v>
      </c>
    </row>
    <row r="498" spans="1:9" x14ac:dyDescent="0.45">
      <c r="A498" t="s">
        <v>1817</v>
      </c>
      <c r="B498" t="s">
        <v>89</v>
      </c>
      <c r="C498" t="s">
        <v>43</v>
      </c>
      <c r="D498" t="s">
        <v>34</v>
      </c>
      <c r="E498" t="s">
        <v>2</v>
      </c>
      <c r="F498" t="s">
        <v>0</v>
      </c>
      <c r="G498" t="s">
        <v>1</v>
      </c>
      <c r="H498" t="s">
        <v>0</v>
      </c>
    </row>
    <row r="499" spans="1:9" x14ac:dyDescent="0.45">
      <c r="A499" t="s">
        <v>19</v>
      </c>
      <c r="B499" t="s">
        <v>1463</v>
      </c>
      <c r="C499" t="s">
        <v>17</v>
      </c>
      <c r="D499" t="s">
        <v>16</v>
      </c>
      <c r="E499" t="s">
        <v>15</v>
      </c>
      <c r="F499" t="s">
        <v>14</v>
      </c>
      <c r="G499" t="s">
        <v>13</v>
      </c>
      <c r="H499" t="s">
        <v>12</v>
      </c>
      <c r="I499" t="s">
        <v>11</v>
      </c>
    </row>
    <row r="500" spans="1:9" x14ac:dyDescent="0.45">
      <c r="A500" t="s">
        <v>1816</v>
      </c>
      <c r="B500" t="s">
        <v>115</v>
      </c>
      <c r="C500" t="s">
        <v>170</v>
      </c>
      <c r="D500" t="s">
        <v>3</v>
      </c>
      <c r="E500" t="s">
        <v>114</v>
      </c>
      <c r="F500" t="s">
        <v>0</v>
      </c>
      <c r="G500" t="s">
        <v>1</v>
      </c>
      <c r="H500" t="s">
        <v>0</v>
      </c>
    </row>
    <row r="501" spans="1:9" x14ac:dyDescent="0.45">
      <c r="A501" t="s">
        <v>1815</v>
      </c>
      <c r="B501" t="s">
        <v>200</v>
      </c>
      <c r="C501" t="s">
        <v>43</v>
      </c>
      <c r="D501" t="s">
        <v>3</v>
      </c>
      <c r="E501" t="s">
        <v>1122</v>
      </c>
      <c r="F501" t="s">
        <v>0</v>
      </c>
      <c r="G501" t="s">
        <v>0</v>
      </c>
      <c r="H501" t="s">
        <v>0</v>
      </c>
    </row>
    <row r="502" spans="1:9" x14ac:dyDescent="0.45">
      <c r="A502" t="s">
        <v>1814</v>
      </c>
      <c r="B502" t="s">
        <v>72</v>
      </c>
      <c r="C502" t="s">
        <v>40</v>
      </c>
      <c r="D502" t="s">
        <v>3</v>
      </c>
      <c r="E502" t="s">
        <v>178</v>
      </c>
      <c r="F502" t="s">
        <v>1</v>
      </c>
      <c r="G502" t="s">
        <v>0</v>
      </c>
      <c r="H502" t="s">
        <v>1</v>
      </c>
    </row>
    <row r="503" spans="1:9" x14ac:dyDescent="0.45">
      <c r="A503" t="s">
        <v>1813</v>
      </c>
      <c r="B503" t="s">
        <v>21</v>
      </c>
      <c r="C503" t="s">
        <v>43</v>
      </c>
      <c r="D503" t="s">
        <v>3</v>
      </c>
      <c r="E503" t="s">
        <v>39</v>
      </c>
      <c r="F503" t="s">
        <v>0</v>
      </c>
      <c r="G503" t="s">
        <v>0</v>
      </c>
      <c r="H503" t="s">
        <v>0</v>
      </c>
    </row>
    <row r="504" spans="1:9" x14ac:dyDescent="0.45">
      <c r="A504" t="s">
        <v>702</v>
      </c>
      <c r="B504" t="s">
        <v>28</v>
      </c>
      <c r="C504" t="s">
        <v>59</v>
      </c>
      <c r="D504" t="s">
        <v>79</v>
      </c>
      <c r="E504" t="s">
        <v>114</v>
      </c>
      <c r="F504" t="s">
        <v>0</v>
      </c>
      <c r="G504" t="s">
        <v>0</v>
      </c>
      <c r="H504" t="s">
        <v>0</v>
      </c>
    </row>
    <row r="505" spans="1:9" x14ac:dyDescent="0.45">
      <c r="A505" t="s">
        <v>1812</v>
      </c>
      <c r="B505" t="s">
        <v>48</v>
      </c>
      <c r="C505" t="s">
        <v>82</v>
      </c>
      <c r="D505" t="s">
        <v>3</v>
      </c>
      <c r="E505" t="s">
        <v>185</v>
      </c>
      <c r="F505" t="s">
        <v>1</v>
      </c>
      <c r="G505" t="s">
        <v>0</v>
      </c>
      <c r="H505" t="s">
        <v>1</v>
      </c>
    </row>
    <row r="506" spans="1:9" x14ac:dyDescent="0.45">
      <c r="A506" t="s">
        <v>1811</v>
      </c>
      <c r="B506" t="s">
        <v>89</v>
      </c>
      <c r="C506" t="s">
        <v>82</v>
      </c>
      <c r="D506" t="s">
        <v>34</v>
      </c>
      <c r="E506" t="s">
        <v>2</v>
      </c>
      <c r="F506" t="s">
        <v>0</v>
      </c>
      <c r="G506" t="s">
        <v>1</v>
      </c>
      <c r="H506" t="s">
        <v>0</v>
      </c>
    </row>
    <row r="507" spans="1:9" x14ac:dyDescent="0.45">
      <c r="A507" t="s">
        <v>19</v>
      </c>
      <c r="B507" t="s">
        <v>1461</v>
      </c>
      <c r="C507" t="s">
        <v>17</v>
      </c>
      <c r="D507" t="s">
        <v>16</v>
      </c>
      <c r="E507" t="s">
        <v>15</v>
      </c>
      <c r="F507" t="s">
        <v>14</v>
      </c>
      <c r="G507" t="s">
        <v>13</v>
      </c>
      <c r="H507" t="s">
        <v>12</v>
      </c>
      <c r="I507" t="s">
        <v>11</v>
      </c>
    </row>
    <row r="508" spans="1:9" x14ac:dyDescent="0.45">
      <c r="A508" t="s">
        <v>1810</v>
      </c>
      <c r="B508" t="s">
        <v>21</v>
      </c>
      <c r="C508" t="s">
        <v>47</v>
      </c>
      <c r="D508" t="s">
        <v>34</v>
      </c>
      <c r="E508" t="s">
        <v>278</v>
      </c>
      <c r="F508" t="s">
        <v>1</v>
      </c>
      <c r="G508" t="s">
        <v>0</v>
      </c>
      <c r="H508" t="s">
        <v>1</v>
      </c>
    </row>
    <row r="509" spans="1:9" x14ac:dyDescent="0.45">
      <c r="A509" t="s">
        <v>1809</v>
      </c>
      <c r="B509" t="s">
        <v>36</v>
      </c>
      <c r="C509" t="s">
        <v>112</v>
      </c>
      <c r="D509" t="s">
        <v>4</v>
      </c>
      <c r="E509" t="s">
        <v>278</v>
      </c>
      <c r="F509" t="s">
        <v>1</v>
      </c>
      <c r="G509" t="s">
        <v>0</v>
      </c>
      <c r="H509" t="s">
        <v>1</v>
      </c>
    </row>
    <row r="510" spans="1:9" x14ac:dyDescent="0.45">
      <c r="A510" t="s">
        <v>1808</v>
      </c>
      <c r="B510" t="s">
        <v>72</v>
      </c>
      <c r="C510" t="s">
        <v>56</v>
      </c>
      <c r="D510" t="s">
        <v>34</v>
      </c>
      <c r="E510" t="s">
        <v>68</v>
      </c>
      <c r="F510" t="s">
        <v>0</v>
      </c>
      <c r="G510" t="s">
        <v>0</v>
      </c>
      <c r="H510" t="s">
        <v>0</v>
      </c>
    </row>
    <row r="511" spans="1:9" x14ac:dyDescent="0.45">
      <c r="A511" t="s">
        <v>728</v>
      </c>
      <c r="B511" t="s">
        <v>115</v>
      </c>
      <c r="C511" t="s">
        <v>43</v>
      </c>
      <c r="D511" t="s">
        <v>100</v>
      </c>
      <c r="E511" t="s">
        <v>182</v>
      </c>
      <c r="F511" t="s">
        <v>0</v>
      </c>
      <c r="G511" t="s">
        <v>0</v>
      </c>
      <c r="H511" t="s">
        <v>0</v>
      </c>
    </row>
    <row r="512" spans="1:9" x14ac:dyDescent="0.45">
      <c r="A512" t="s">
        <v>855</v>
      </c>
      <c r="B512" t="s">
        <v>72</v>
      </c>
      <c r="C512" t="s">
        <v>40</v>
      </c>
      <c r="D512" t="s">
        <v>67</v>
      </c>
      <c r="E512" t="s">
        <v>159</v>
      </c>
      <c r="F512" t="s">
        <v>0</v>
      </c>
      <c r="G512" t="s">
        <v>0</v>
      </c>
      <c r="H512" t="s">
        <v>0</v>
      </c>
      <c r="I512" t="s">
        <v>1</v>
      </c>
    </row>
    <row r="513" spans="1:9" x14ac:dyDescent="0.45">
      <c r="A513" t="s">
        <v>1434</v>
      </c>
      <c r="B513" t="s">
        <v>48</v>
      </c>
      <c r="C513" t="s">
        <v>34</v>
      </c>
      <c r="D513" t="s">
        <v>61</v>
      </c>
      <c r="E513" t="s">
        <v>159</v>
      </c>
      <c r="F513" t="s">
        <v>0</v>
      </c>
      <c r="G513" t="s">
        <v>0</v>
      </c>
      <c r="H513" t="s">
        <v>0</v>
      </c>
    </row>
    <row r="514" spans="1:9" x14ac:dyDescent="0.45">
      <c r="A514" t="s">
        <v>688</v>
      </c>
      <c r="B514" t="s">
        <v>342</v>
      </c>
      <c r="C514" t="s">
        <v>47</v>
      </c>
      <c r="D514" t="s">
        <v>67</v>
      </c>
      <c r="E514" t="s">
        <v>65</v>
      </c>
      <c r="F514" t="s">
        <v>0</v>
      </c>
      <c r="G514" t="s">
        <v>0</v>
      </c>
      <c r="H514" t="s">
        <v>0</v>
      </c>
      <c r="I514" t="s">
        <v>1</v>
      </c>
    </row>
    <row r="515" spans="1:9" x14ac:dyDescent="0.45">
      <c r="A515" t="s">
        <v>736</v>
      </c>
      <c r="B515" t="s">
        <v>36</v>
      </c>
      <c r="C515" t="s">
        <v>3</v>
      </c>
      <c r="D515" t="s">
        <v>3</v>
      </c>
      <c r="E515" t="s">
        <v>58</v>
      </c>
      <c r="F515" t="s">
        <v>1</v>
      </c>
      <c r="G515" t="s">
        <v>0</v>
      </c>
      <c r="H515" t="s">
        <v>1</v>
      </c>
      <c r="I515" t="s">
        <v>1</v>
      </c>
    </row>
    <row r="516" spans="1:9" x14ac:dyDescent="0.45">
      <c r="A516" t="s">
        <v>19</v>
      </c>
      <c r="B516" t="s">
        <v>1459</v>
      </c>
      <c r="C516" t="s">
        <v>17</v>
      </c>
      <c r="D516" t="s">
        <v>16</v>
      </c>
      <c r="E516" t="s">
        <v>15</v>
      </c>
      <c r="F516" t="s">
        <v>14</v>
      </c>
      <c r="G516" t="s">
        <v>13</v>
      </c>
      <c r="H516" t="s">
        <v>12</v>
      </c>
      <c r="I516" t="s">
        <v>11</v>
      </c>
    </row>
    <row r="517" spans="1:9" x14ac:dyDescent="0.45">
      <c r="A517" t="s">
        <v>1807</v>
      </c>
      <c r="B517" t="s">
        <v>200</v>
      </c>
      <c r="C517" t="s">
        <v>34</v>
      </c>
      <c r="D517" t="s">
        <v>34</v>
      </c>
      <c r="E517" t="s">
        <v>324</v>
      </c>
      <c r="F517" t="s">
        <v>0</v>
      </c>
      <c r="G517" t="s">
        <v>0</v>
      </c>
      <c r="H517" t="s">
        <v>0</v>
      </c>
    </row>
    <row r="518" spans="1:9" x14ac:dyDescent="0.45">
      <c r="A518" t="s">
        <v>871</v>
      </c>
      <c r="B518" t="s">
        <v>115</v>
      </c>
      <c r="C518" t="s">
        <v>34</v>
      </c>
      <c r="D518" t="s">
        <v>79</v>
      </c>
      <c r="E518" t="s">
        <v>26</v>
      </c>
      <c r="F518" t="s">
        <v>0</v>
      </c>
      <c r="G518" t="s">
        <v>0</v>
      </c>
      <c r="H518" t="s">
        <v>0</v>
      </c>
    </row>
    <row r="519" spans="1:9" x14ac:dyDescent="0.45">
      <c r="A519" t="s">
        <v>702</v>
      </c>
      <c r="B519" t="s">
        <v>28</v>
      </c>
      <c r="C519" t="s">
        <v>40</v>
      </c>
      <c r="D519" t="s">
        <v>79</v>
      </c>
      <c r="E519" t="s">
        <v>114</v>
      </c>
      <c r="F519" t="s">
        <v>0</v>
      </c>
      <c r="G519" t="s">
        <v>0</v>
      </c>
      <c r="H519" t="s">
        <v>0</v>
      </c>
    </row>
    <row r="520" spans="1:9" x14ac:dyDescent="0.45">
      <c r="A520" t="s">
        <v>1806</v>
      </c>
      <c r="B520" t="s">
        <v>28</v>
      </c>
      <c r="C520" t="s">
        <v>3</v>
      </c>
      <c r="D520" t="s">
        <v>34</v>
      </c>
      <c r="E520" t="s">
        <v>53</v>
      </c>
      <c r="F520" t="s">
        <v>0</v>
      </c>
      <c r="G520" t="s">
        <v>0</v>
      </c>
      <c r="H520" t="s">
        <v>0</v>
      </c>
    </row>
    <row r="521" spans="1:9" x14ac:dyDescent="0.45">
      <c r="A521" t="s">
        <v>701</v>
      </c>
      <c r="B521" t="s">
        <v>28</v>
      </c>
      <c r="C521" t="s">
        <v>4</v>
      </c>
      <c r="D521" t="s">
        <v>4</v>
      </c>
      <c r="E521" t="s">
        <v>114</v>
      </c>
      <c r="F521" t="s">
        <v>0</v>
      </c>
      <c r="G521" t="s">
        <v>0</v>
      </c>
      <c r="H521" t="s">
        <v>0</v>
      </c>
    </row>
    <row r="522" spans="1:9" x14ac:dyDescent="0.45">
      <c r="A522" t="s">
        <v>1333</v>
      </c>
      <c r="B522" t="s">
        <v>48</v>
      </c>
      <c r="C522" t="s">
        <v>40</v>
      </c>
      <c r="D522" t="s">
        <v>8</v>
      </c>
      <c r="E522" t="s">
        <v>138</v>
      </c>
      <c r="F522" t="s">
        <v>0</v>
      </c>
      <c r="G522" t="s">
        <v>0</v>
      </c>
      <c r="H522" t="s">
        <v>0</v>
      </c>
    </row>
    <row r="523" spans="1:9" x14ac:dyDescent="0.45">
      <c r="A523" t="s">
        <v>1805</v>
      </c>
      <c r="B523" t="s">
        <v>48</v>
      </c>
      <c r="C523" t="s">
        <v>79</v>
      </c>
      <c r="D523" t="s">
        <v>3</v>
      </c>
      <c r="E523" t="s">
        <v>111</v>
      </c>
      <c r="F523" t="s">
        <v>1</v>
      </c>
      <c r="G523" t="s">
        <v>0</v>
      </c>
      <c r="H523" t="s">
        <v>1</v>
      </c>
    </row>
    <row r="524" spans="1:9" x14ac:dyDescent="0.45">
      <c r="A524" t="s">
        <v>19</v>
      </c>
      <c r="B524" t="s">
        <v>1456</v>
      </c>
      <c r="C524" t="s">
        <v>17</v>
      </c>
      <c r="D524" t="s">
        <v>16</v>
      </c>
      <c r="E524" t="s">
        <v>15</v>
      </c>
      <c r="F524" t="s">
        <v>14</v>
      </c>
      <c r="G524" t="s">
        <v>13</v>
      </c>
      <c r="H524" t="s">
        <v>12</v>
      </c>
      <c r="I524" t="s">
        <v>11</v>
      </c>
    </row>
    <row r="525" spans="1:9" x14ac:dyDescent="0.45">
      <c r="A525" t="s">
        <v>683</v>
      </c>
      <c r="B525" t="s">
        <v>72</v>
      </c>
      <c r="C525" t="s">
        <v>4</v>
      </c>
      <c r="D525" t="s">
        <v>59</v>
      </c>
      <c r="E525" t="s">
        <v>178</v>
      </c>
      <c r="F525" t="s">
        <v>1</v>
      </c>
      <c r="G525" t="s">
        <v>0</v>
      </c>
      <c r="H525" t="s">
        <v>1</v>
      </c>
      <c r="I525" t="s">
        <v>1</v>
      </c>
    </row>
    <row r="526" spans="1:9" x14ac:dyDescent="0.45">
      <c r="A526" t="s">
        <v>816</v>
      </c>
      <c r="B526" t="s">
        <v>5</v>
      </c>
      <c r="C526" t="s">
        <v>8</v>
      </c>
      <c r="D526" t="s">
        <v>79</v>
      </c>
      <c r="E526" t="s">
        <v>88</v>
      </c>
      <c r="F526" t="s">
        <v>0</v>
      </c>
      <c r="G526" t="s">
        <v>0</v>
      </c>
      <c r="H526" t="s">
        <v>0</v>
      </c>
    </row>
    <row r="527" spans="1:9" x14ac:dyDescent="0.45">
      <c r="A527" t="s">
        <v>722</v>
      </c>
      <c r="B527" t="s">
        <v>44</v>
      </c>
      <c r="C527" t="s">
        <v>864</v>
      </c>
      <c r="D527" t="s">
        <v>56</v>
      </c>
      <c r="E527" t="s">
        <v>185</v>
      </c>
      <c r="F527" t="s">
        <v>1</v>
      </c>
      <c r="G527" t="s">
        <v>0</v>
      </c>
      <c r="H527" t="s">
        <v>1</v>
      </c>
    </row>
    <row r="528" spans="1:9" x14ac:dyDescent="0.45">
      <c r="A528" t="s">
        <v>1804</v>
      </c>
      <c r="B528" t="s">
        <v>48</v>
      </c>
      <c r="C528" t="s">
        <v>82</v>
      </c>
      <c r="D528" t="s">
        <v>3</v>
      </c>
      <c r="E528" t="s">
        <v>138</v>
      </c>
      <c r="F528" t="s">
        <v>0</v>
      </c>
      <c r="G528" t="s">
        <v>0</v>
      </c>
      <c r="H528" t="s">
        <v>0</v>
      </c>
    </row>
    <row r="529" spans="1:8" x14ac:dyDescent="0.45">
      <c r="A529" t="s">
        <v>1803</v>
      </c>
      <c r="B529" t="s">
        <v>31</v>
      </c>
      <c r="C529" t="s">
        <v>92</v>
      </c>
      <c r="D529" t="s">
        <v>3</v>
      </c>
      <c r="E529" t="s">
        <v>278</v>
      </c>
      <c r="F529" t="s">
        <v>1</v>
      </c>
      <c r="G529" t="s">
        <v>0</v>
      </c>
      <c r="H529" t="s">
        <v>1</v>
      </c>
    </row>
    <row r="530" spans="1:8" x14ac:dyDescent="0.45">
      <c r="A530" t="s">
        <v>707</v>
      </c>
      <c r="B530" t="s">
        <v>72</v>
      </c>
      <c r="C530" t="s">
        <v>43</v>
      </c>
      <c r="D530" t="s">
        <v>3</v>
      </c>
      <c r="E530" t="s">
        <v>185</v>
      </c>
      <c r="F530" t="s">
        <v>1</v>
      </c>
      <c r="G530" t="s">
        <v>0</v>
      </c>
      <c r="H530" t="s">
        <v>1</v>
      </c>
    </row>
    <row r="531" spans="1:8" x14ac:dyDescent="0.45">
      <c r="A531" t="s">
        <v>1802</v>
      </c>
      <c r="B531" t="s">
        <v>31</v>
      </c>
      <c r="C531" t="s">
        <v>112</v>
      </c>
      <c r="D531" t="s">
        <v>3</v>
      </c>
      <c r="E531" t="s">
        <v>58</v>
      </c>
      <c r="F531" t="s">
        <v>1</v>
      </c>
      <c r="G531" t="s">
        <v>0</v>
      </c>
      <c r="H531" t="s">
        <v>1</v>
      </c>
    </row>
    <row r="532" spans="1:8" x14ac:dyDescent="0.45">
      <c r="A532" t="s">
        <v>1801</v>
      </c>
      <c r="B532" t="s">
        <v>36</v>
      </c>
      <c r="C532" t="s">
        <v>27</v>
      </c>
      <c r="D532" t="s">
        <v>34</v>
      </c>
      <c r="E532" t="s">
        <v>95</v>
      </c>
      <c r="F532" t="s">
        <v>0</v>
      </c>
      <c r="G532" t="s">
        <v>0</v>
      </c>
      <c r="H532" t="s">
        <v>0</v>
      </c>
    </row>
    <row r="533" spans="1:8" x14ac:dyDescent="0.45">
      <c r="A533" t="s">
        <v>1800</v>
      </c>
      <c r="B533" t="s">
        <v>5</v>
      </c>
      <c r="C533" t="s">
        <v>67</v>
      </c>
      <c r="D533" t="s">
        <v>3</v>
      </c>
      <c r="E533" t="s">
        <v>2</v>
      </c>
      <c r="F533" t="s">
        <v>0</v>
      </c>
      <c r="G533" t="s">
        <v>1</v>
      </c>
      <c r="H533" t="s">
        <v>0</v>
      </c>
    </row>
  </sheetData>
  <conditionalFormatting sqref="A1:A1048576">
    <cfRule type="duplicateValues" dxfId="128" priority="5"/>
  </conditionalFormatting>
  <conditionalFormatting sqref="J1:J2">
    <cfRule type="cellIs" dxfId="127" priority="3" operator="equal">
      <formula>"Y"</formula>
    </cfRule>
    <cfRule type="cellIs" dxfId="126" priority="4" operator="equal">
      <formula>"N"</formula>
    </cfRule>
  </conditionalFormatting>
  <conditionalFormatting sqref="F1:I1048576">
    <cfRule type="cellIs" dxfId="125" priority="1" operator="equal">
      <formula>"Y"</formula>
    </cfRule>
    <cfRule type="cellIs" dxfId="124" priority="2" operator="equal">
      <formula>"N"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"/>
  <sheetViews>
    <sheetView workbookViewId="0">
      <selection activeCell="J8" sqref="J8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40</v>
      </c>
    </row>
    <row r="2" spans="1:11" x14ac:dyDescent="0.45">
      <c r="A2" t="s">
        <v>980</v>
      </c>
      <c r="B2" t="s">
        <v>115</v>
      </c>
      <c r="C2" t="s">
        <v>4</v>
      </c>
      <c r="D2" t="s">
        <v>8</v>
      </c>
      <c r="E2" t="s">
        <v>26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12</v>
      </c>
    </row>
    <row r="3" spans="1:11" x14ac:dyDescent="0.45">
      <c r="A3" t="s">
        <v>1063</v>
      </c>
      <c r="B3" t="s">
        <v>72</v>
      </c>
      <c r="C3" t="s">
        <v>47</v>
      </c>
      <c r="D3" t="s">
        <v>3</v>
      </c>
      <c r="E3" t="s">
        <v>178</v>
      </c>
      <c r="F3" t="s">
        <v>1</v>
      </c>
      <c r="G3" t="s">
        <v>0</v>
      </c>
      <c r="H3" t="s">
        <v>1</v>
      </c>
    </row>
    <row r="4" spans="1:11" x14ac:dyDescent="0.45">
      <c r="A4" t="s">
        <v>1034</v>
      </c>
      <c r="B4" t="s">
        <v>89</v>
      </c>
      <c r="C4" t="s">
        <v>3</v>
      </c>
      <c r="D4" t="s">
        <v>4</v>
      </c>
      <c r="E4" t="s">
        <v>867</v>
      </c>
      <c r="F4" t="s">
        <v>0</v>
      </c>
      <c r="G4" t="s">
        <v>0</v>
      </c>
      <c r="H4" t="s">
        <v>0</v>
      </c>
    </row>
    <row r="5" spans="1:11" x14ac:dyDescent="0.45">
      <c r="A5" t="s">
        <v>970</v>
      </c>
      <c r="B5" t="s">
        <v>229</v>
      </c>
      <c r="C5" t="s">
        <v>47</v>
      </c>
      <c r="D5" t="s">
        <v>56</v>
      </c>
      <c r="E5" t="s">
        <v>338</v>
      </c>
      <c r="F5" t="s">
        <v>0</v>
      </c>
      <c r="G5" t="s">
        <v>0</v>
      </c>
      <c r="H5" t="s">
        <v>0</v>
      </c>
    </row>
    <row r="6" spans="1:11" x14ac:dyDescent="0.45">
      <c r="A6" t="s">
        <v>969</v>
      </c>
      <c r="B6" t="s">
        <v>342</v>
      </c>
      <c r="C6" t="s">
        <v>47</v>
      </c>
      <c r="D6" t="s">
        <v>8</v>
      </c>
      <c r="E6" t="s">
        <v>159</v>
      </c>
      <c r="F6" t="s">
        <v>0</v>
      </c>
      <c r="G6" t="s">
        <v>0</v>
      </c>
      <c r="H6" t="s">
        <v>0</v>
      </c>
      <c r="I6" t="s">
        <v>1</v>
      </c>
    </row>
    <row r="7" spans="1:11" x14ac:dyDescent="0.45">
      <c r="A7" t="s">
        <v>2077</v>
      </c>
      <c r="B7" t="s">
        <v>28</v>
      </c>
      <c r="C7" t="s">
        <v>4</v>
      </c>
      <c r="D7" t="s">
        <v>92</v>
      </c>
      <c r="E7" t="s">
        <v>53</v>
      </c>
      <c r="F7" t="s">
        <v>0</v>
      </c>
      <c r="G7" t="s">
        <v>0</v>
      </c>
      <c r="H7" t="s">
        <v>0</v>
      </c>
    </row>
    <row r="8" spans="1:11" x14ac:dyDescent="0.45">
      <c r="A8" t="s">
        <v>19</v>
      </c>
      <c r="B8" t="s">
        <v>1559</v>
      </c>
      <c r="C8" t="s">
        <v>17</v>
      </c>
      <c r="D8" t="s">
        <v>16</v>
      </c>
      <c r="E8" t="s">
        <v>15</v>
      </c>
      <c r="F8" t="s">
        <v>14</v>
      </c>
      <c r="G8" t="s">
        <v>13</v>
      </c>
      <c r="H8" t="s">
        <v>12</v>
      </c>
      <c r="I8" t="s">
        <v>11</v>
      </c>
    </row>
    <row r="9" spans="1:11" x14ac:dyDescent="0.45">
      <c r="A9" t="s">
        <v>2045</v>
      </c>
      <c r="B9" t="s">
        <v>31</v>
      </c>
      <c r="C9" t="s">
        <v>40</v>
      </c>
      <c r="D9" t="s">
        <v>79</v>
      </c>
      <c r="E9" t="s">
        <v>58</v>
      </c>
      <c r="F9" t="s">
        <v>1</v>
      </c>
      <c r="G9" t="s">
        <v>0</v>
      </c>
      <c r="H9" t="s">
        <v>1</v>
      </c>
    </row>
    <row r="10" spans="1:11" x14ac:dyDescent="0.45">
      <c r="A10" t="s">
        <v>2125</v>
      </c>
      <c r="B10" t="s">
        <v>5</v>
      </c>
      <c r="C10" t="s">
        <v>8</v>
      </c>
      <c r="D10" t="s">
        <v>92</v>
      </c>
      <c r="E10" t="s">
        <v>141</v>
      </c>
      <c r="F10" t="s">
        <v>0</v>
      </c>
      <c r="G10" t="s">
        <v>0</v>
      </c>
      <c r="H10" t="s">
        <v>0</v>
      </c>
    </row>
    <row r="11" spans="1:11" x14ac:dyDescent="0.45">
      <c r="A11" t="s">
        <v>970</v>
      </c>
      <c r="B11" t="s">
        <v>229</v>
      </c>
      <c r="C11" t="s">
        <v>47</v>
      </c>
      <c r="D11" t="s">
        <v>170</v>
      </c>
      <c r="E11" t="s">
        <v>338</v>
      </c>
      <c r="F11" t="s">
        <v>0</v>
      </c>
      <c r="G11" t="s">
        <v>0</v>
      </c>
      <c r="H11" t="s">
        <v>0</v>
      </c>
    </row>
    <row r="12" spans="1:11" x14ac:dyDescent="0.45">
      <c r="A12" t="s">
        <v>2124</v>
      </c>
      <c r="B12" t="s">
        <v>21</v>
      </c>
      <c r="C12" t="s">
        <v>148</v>
      </c>
      <c r="D12" t="s">
        <v>3</v>
      </c>
      <c r="E12" t="s">
        <v>188</v>
      </c>
      <c r="F12" t="s">
        <v>1</v>
      </c>
      <c r="G12" t="s">
        <v>0</v>
      </c>
      <c r="H12" t="s">
        <v>1</v>
      </c>
    </row>
    <row r="13" spans="1:11" x14ac:dyDescent="0.45">
      <c r="A13" t="s">
        <v>969</v>
      </c>
      <c r="B13" t="s">
        <v>48</v>
      </c>
      <c r="C13" t="s">
        <v>34</v>
      </c>
      <c r="D13" t="s">
        <v>112</v>
      </c>
      <c r="E13" t="s">
        <v>159</v>
      </c>
      <c r="F13" t="s">
        <v>0</v>
      </c>
      <c r="G13" t="s">
        <v>0</v>
      </c>
      <c r="H13" t="s">
        <v>0</v>
      </c>
      <c r="I13" t="s">
        <v>1</v>
      </c>
    </row>
    <row r="14" spans="1:11" x14ac:dyDescent="0.45">
      <c r="A14" t="s">
        <v>19</v>
      </c>
      <c r="B14" t="s">
        <v>1558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</row>
    <row r="15" spans="1:11" x14ac:dyDescent="0.45">
      <c r="A15" t="s">
        <v>2123</v>
      </c>
      <c r="B15" t="s">
        <v>48</v>
      </c>
      <c r="C15" t="s">
        <v>67</v>
      </c>
      <c r="D15" t="s">
        <v>3</v>
      </c>
      <c r="E15" t="s">
        <v>55</v>
      </c>
      <c r="F15" t="s">
        <v>0</v>
      </c>
      <c r="G15" t="s">
        <v>0</v>
      </c>
      <c r="H15" t="s">
        <v>0</v>
      </c>
    </row>
    <row r="16" spans="1:11" x14ac:dyDescent="0.45">
      <c r="A16" t="s">
        <v>970</v>
      </c>
      <c r="B16" t="s">
        <v>229</v>
      </c>
      <c r="C16" t="s">
        <v>47</v>
      </c>
      <c r="D16" t="s">
        <v>27</v>
      </c>
      <c r="E16" t="s">
        <v>338</v>
      </c>
      <c r="F16" t="s">
        <v>0</v>
      </c>
      <c r="G16" t="s">
        <v>0</v>
      </c>
      <c r="H16" t="s">
        <v>0</v>
      </c>
    </row>
    <row r="17" spans="1:9" x14ac:dyDescent="0.45">
      <c r="A17" t="s">
        <v>969</v>
      </c>
      <c r="B17" t="s">
        <v>342</v>
      </c>
      <c r="C17" t="s">
        <v>47</v>
      </c>
      <c r="D17" t="s">
        <v>8</v>
      </c>
      <c r="E17" t="s">
        <v>159</v>
      </c>
      <c r="F17" t="s">
        <v>0</v>
      </c>
      <c r="G17" t="s">
        <v>0</v>
      </c>
      <c r="H17" t="s">
        <v>0</v>
      </c>
      <c r="I17" t="s">
        <v>1</v>
      </c>
    </row>
    <row r="18" spans="1:9" x14ac:dyDescent="0.45">
      <c r="A18" t="s">
        <v>2077</v>
      </c>
      <c r="B18" t="s">
        <v>28</v>
      </c>
      <c r="C18" t="s">
        <v>67</v>
      </c>
      <c r="D18" t="s">
        <v>79</v>
      </c>
      <c r="E18" t="s">
        <v>53</v>
      </c>
      <c r="F18" t="s">
        <v>0</v>
      </c>
      <c r="G18" t="s">
        <v>0</v>
      </c>
      <c r="H18" t="s">
        <v>0</v>
      </c>
    </row>
    <row r="19" spans="1:9" x14ac:dyDescent="0.45">
      <c r="A19" t="s">
        <v>19</v>
      </c>
      <c r="B19" t="s">
        <v>1557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</row>
    <row r="20" spans="1:9" x14ac:dyDescent="0.45">
      <c r="A20" t="s">
        <v>980</v>
      </c>
      <c r="B20" t="s">
        <v>115</v>
      </c>
      <c r="C20" t="s">
        <v>160</v>
      </c>
      <c r="D20" t="s">
        <v>59</v>
      </c>
      <c r="E20" t="s">
        <v>26</v>
      </c>
      <c r="F20" t="s">
        <v>0</v>
      </c>
      <c r="G20" t="s">
        <v>0</v>
      </c>
      <c r="H20" t="s">
        <v>0</v>
      </c>
    </row>
    <row r="21" spans="1:9" x14ac:dyDescent="0.45">
      <c r="A21" t="s">
        <v>1071</v>
      </c>
      <c r="B21" t="s">
        <v>36</v>
      </c>
      <c r="C21" t="s">
        <v>100</v>
      </c>
      <c r="D21" t="s">
        <v>34</v>
      </c>
      <c r="E21" t="s">
        <v>188</v>
      </c>
      <c r="F21" t="s">
        <v>1</v>
      </c>
      <c r="G21" t="s">
        <v>0</v>
      </c>
      <c r="H21" t="s">
        <v>1</v>
      </c>
    </row>
    <row r="22" spans="1:9" x14ac:dyDescent="0.45">
      <c r="A22" t="s">
        <v>970</v>
      </c>
      <c r="B22" t="s">
        <v>229</v>
      </c>
      <c r="C22" t="s">
        <v>47</v>
      </c>
      <c r="D22" t="s">
        <v>67</v>
      </c>
      <c r="E22" t="s">
        <v>338</v>
      </c>
      <c r="F22" t="s">
        <v>0</v>
      </c>
      <c r="G22" t="s">
        <v>0</v>
      </c>
      <c r="H22" t="s">
        <v>0</v>
      </c>
    </row>
    <row r="23" spans="1:9" x14ac:dyDescent="0.45">
      <c r="A23" t="s">
        <v>969</v>
      </c>
      <c r="B23" t="s">
        <v>48</v>
      </c>
      <c r="C23" t="s">
        <v>34</v>
      </c>
      <c r="D23" t="s">
        <v>71</v>
      </c>
      <c r="E23" t="s">
        <v>159</v>
      </c>
      <c r="F23" t="s">
        <v>0</v>
      </c>
      <c r="G23" t="s">
        <v>0</v>
      </c>
      <c r="H23" t="s">
        <v>0</v>
      </c>
      <c r="I23" t="s">
        <v>1</v>
      </c>
    </row>
    <row r="24" spans="1:9" x14ac:dyDescent="0.45">
      <c r="A24" t="s">
        <v>1032</v>
      </c>
      <c r="B24" t="s">
        <v>115</v>
      </c>
      <c r="C24" t="s">
        <v>71</v>
      </c>
      <c r="D24" t="s">
        <v>4</v>
      </c>
      <c r="E24" t="s">
        <v>26</v>
      </c>
      <c r="F24" t="s">
        <v>0</v>
      </c>
      <c r="G24" t="s">
        <v>0</v>
      </c>
      <c r="H24" t="s">
        <v>0</v>
      </c>
    </row>
    <row r="25" spans="1:9" x14ac:dyDescent="0.45">
      <c r="A25" t="s">
        <v>1021</v>
      </c>
      <c r="B25" t="s">
        <v>72</v>
      </c>
      <c r="C25" t="s">
        <v>43</v>
      </c>
      <c r="D25" t="s">
        <v>34</v>
      </c>
      <c r="E25" t="s">
        <v>271</v>
      </c>
      <c r="F25" t="s">
        <v>0</v>
      </c>
      <c r="G25" t="s">
        <v>0</v>
      </c>
      <c r="H25" t="s">
        <v>0</v>
      </c>
    </row>
    <row r="26" spans="1:9" x14ac:dyDescent="0.45">
      <c r="A26" t="s">
        <v>19</v>
      </c>
      <c r="B26" t="s">
        <v>1556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1034</v>
      </c>
      <c r="B27" t="s">
        <v>89</v>
      </c>
      <c r="C27" t="s">
        <v>148</v>
      </c>
      <c r="D27" t="s">
        <v>43</v>
      </c>
      <c r="E27" t="s">
        <v>867</v>
      </c>
      <c r="F27" t="s">
        <v>0</v>
      </c>
      <c r="G27" t="s">
        <v>0</v>
      </c>
      <c r="H27" t="s">
        <v>0</v>
      </c>
    </row>
    <row r="28" spans="1:9" x14ac:dyDescent="0.45">
      <c r="A28" t="s">
        <v>970</v>
      </c>
      <c r="B28" t="s">
        <v>21</v>
      </c>
      <c r="C28" t="s">
        <v>47</v>
      </c>
      <c r="D28" t="s">
        <v>199</v>
      </c>
      <c r="E28" t="s">
        <v>338</v>
      </c>
      <c r="F28" t="s">
        <v>0</v>
      </c>
      <c r="G28" t="s">
        <v>0</v>
      </c>
      <c r="H28" t="s">
        <v>0</v>
      </c>
    </row>
    <row r="29" spans="1:9" x14ac:dyDescent="0.45">
      <c r="A29" t="s">
        <v>969</v>
      </c>
      <c r="B29" t="s">
        <v>48</v>
      </c>
      <c r="C29" t="s">
        <v>112</v>
      </c>
      <c r="D29" t="s">
        <v>4</v>
      </c>
      <c r="E29" t="s">
        <v>159</v>
      </c>
      <c r="F29" t="s">
        <v>0</v>
      </c>
      <c r="G29" t="s">
        <v>0</v>
      </c>
      <c r="H29" t="s">
        <v>0</v>
      </c>
      <c r="I29" t="s">
        <v>1</v>
      </c>
    </row>
    <row r="30" spans="1:9" x14ac:dyDescent="0.45">
      <c r="A30" t="s">
        <v>2122</v>
      </c>
      <c r="B30" t="s">
        <v>115</v>
      </c>
      <c r="C30" t="s">
        <v>59</v>
      </c>
      <c r="D30" t="s">
        <v>79</v>
      </c>
      <c r="E30" t="s">
        <v>496</v>
      </c>
      <c r="F30" t="s">
        <v>0</v>
      </c>
      <c r="G30" t="s">
        <v>0</v>
      </c>
      <c r="H30" t="s">
        <v>0</v>
      </c>
    </row>
    <row r="31" spans="1:9" x14ac:dyDescent="0.45">
      <c r="A31" t="s">
        <v>19</v>
      </c>
      <c r="B31" t="s">
        <v>1552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</row>
    <row r="32" spans="1:9" x14ac:dyDescent="0.45">
      <c r="A32" t="s">
        <v>1018</v>
      </c>
      <c r="B32" t="s">
        <v>28</v>
      </c>
      <c r="C32" t="s">
        <v>234</v>
      </c>
      <c r="D32" t="s">
        <v>79</v>
      </c>
      <c r="E32" t="s">
        <v>114</v>
      </c>
      <c r="F32" t="s">
        <v>0</v>
      </c>
      <c r="G32" t="s">
        <v>0</v>
      </c>
      <c r="H32" t="s">
        <v>0</v>
      </c>
    </row>
    <row r="33" spans="1:9" x14ac:dyDescent="0.45">
      <c r="A33" t="s">
        <v>2121</v>
      </c>
      <c r="B33" t="s">
        <v>36</v>
      </c>
      <c r="C33" t="s">
        <v>43</v>
      </c>
      <c r="D33" t="s">
        <v>34</v>
      </c>
      <c r="E33" t="s">
        <v>74</v>
      </c>
      <c r="F33" t="s">
        <v>0</v>
      </c>
      <c r="G33" t="s">
        <v>0</v>
      </c>
      <c r="H33" t="s">
        <v>0</v>
      </c>
    </row>
    <row r="34" spans="1:9" x14ac:dyDescent="0.45">
      <c r="A34" t="s">
        <v>1043</v>
      </c>
      <c r="B34" t="s">
        <v>72</v>
      </c>
      <c r="C34" t="s">
        <v>79</v>
      </c>
      <c r="D34" t="s">
        <v>3</v>
      </c>
      <c r="E34" t="s">
        <v>42</v>
      </c>
      <c r="F34" t="s">
        <v>1</v>
      </c>
      <c r="G34" t="s">
        <v>0</v>
      </c>
      <c r="H34" t="s">
        <v>1</v>
      </c>
    </row>
    <row r="35" spans="1:9" x14ac:dyDescent="0.45">
      <c r="A35" t="s">
        <v>2120</v>
      </c>
      <c r="B35" t="s">
        <v>72</v>
      </c>
      <c r="C35" t="s">
        <v>35</v>
      </c>
      <c r="D35" t="s">
        <v>34</v>
      </c>
      <c r="E35" t="s">
        <v>481</v>
      </c>
      <c r="F35" t="s">
        <v>0</v>
      </c>
      <c r="G35" t="s">
        <v>0</v>
      </c>
      <c r="H35" t="s">
        <v>0</v>
      </c>
    </row>
    <row r="36" spans="1:9" x14ac:dyDescent="0.45">
      <c r="A36" t="s">
        <v>970</v>
      </c>
      <c r="B36" t="s">
        <v>229</v>
      </c>
      <c r="C36" t="s">
        <v>47</v>
      </c>
      <c r="D36" t="s">
        <v>100</v>
      </c>
      <c r="E36" t="s">
        <v>338</v>
      </c>
      <c r="F36" t="s">
        <v>0</v>
      </c>
      <c r="G36" t="s">
        <v>0</v>
      </c>
      <c r="H36" t="s">
        <v>0</v>
      </c>
    </row>
    <row r="37" spans="1:9" x14ac:dyDescent="0.45">
      <c r="A37" t="s">
        <v>19</v>
      </c>
      <c r="B37" t="s">
        <v>1549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</row>
    <row r="38" spans="1:9" x14ac:dyDescent="0.45">
      <c r="A38" t="s">
        <v>2119</v>
      </c>
      <c r="B38" t="s">
        <v>28</v>
      </c>
      <c r="C38" t="s">
        <v>34</v>
      </c>
      <c r="D38" t="s">
        <v>34</v>
      </c>
      <c r="E38" t="s">
        <v>53</v>
      </c>
      <c r="F38" t="s">
        <v>0</v>
      </c>
      <c r="G38" t="s">
        <v>0</v>
      </c>
      <c r="H38" t="s">
        <v>0</v>
      </c>
    </row>
    <row r="39" spans="1:9" x14ac:dyDescent="0.45">
      <c r="A39" t="s">
        <v>970</v>
      </c>
      <c r="B39" t="s">
        <v>229</v>
      </c>
      <c r="C39" t="s">
        <v>47</v>
      </c>
      <c r="D39" t="s">
        <v>67</v>
      </c>
      <c r="E39" t="s">
        <v>338</v>
      </c>
      <c r="F39" t="s">
        <v>0</v>
      </c>
      <c r="G39" t="s">
        <v>0</v>
      </c>
      <c r="H39" t="s">
        <v>0</v>
      </c>
    </row>
    <row r="40" spans="1:9" x14ac:dyDescent="0.45">
      <c r="A40" t="s">
        <v>969</v>
      </c>
      <c r="B40" t="s">
        <v>48</v>
      </c>
      <c r="C40" t="s">
        <v>47</v>
      </c>
      <c r="D40" t="s">
        <v>34</v>
      </c>
      <c r="E40" t="s">
        <v>159</v>
      </c>
      <c r="F40" t="s">
        <v>0</v>
      </c>
      <c r="G40" t="s">
        <v>0</v>
      </c>
      <c r="H40" t="s">
        <v>0</v>
      </c>
      <c r="I40" t="s">
        <v>1</v>
      </c>
    </row>
    <row r="41" spans="1:9" x14ac:dyDescent="0.45">
      <c r="A41" t="s">
        <v>19</v>
      </c>
      <c r="B41" t="s">
        <v>1547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982</v>
      </c>
      <c r="B42" t="s">
        <v>28</v>
      </c>
      <c r="C42" t="s">
        <v>67</v>
      </c>
      <c r="D42" t="s">
        <v>8</v>
      </c>
      <c r="E42" t="s">
        <v>114</v>
      </c>
      <c r="F42" t="s">
        <v>0</v>
      </c>
      <c r="G42" t="s">
        <v>0</v>
      </c>
      <c r="H42" t="s">
        <v>0</v>
      </c>
    </row>
    <row r="43" spans="1:9" x14ac:dyDescent="0.45">
      <c r="A43" t="s">
        <v>2118</v>
      </c>
      <c r="B43" t="s">
        <v>89</v>
      </c>
      <c r="C43" t="s">
        <v>446</v>
      </c>
      <c r="D43" t="s">
        <v>3</v>
      </c>
      <c r="E43" t="s">
        <v>91</v>
      </c>
      <c r="F43" t="s">
        <v>0</v>
      </c>
      <c r="G43" t="s">
        <v>0</v>
      </c>
      <c r="H43" t="s">
        <v>0</v>
      </c>
    </row>
    <row r="44" spans="1:9" x14ac:dyDescent="0.45">
      <c r="A44" t="s">
        <v>2117</v>
      </c>
      <c r="B44" t="s">
        <v>21</v>
      </c>
      <c r="C44" t="s">
        <v>199</v>
      </c>
      <c r="D44" t="s">
        <v>3</v>
      </c>
      <c r="E44" t="s">
        <v>188</v>
      </c>
      <c r="F44" t="s">
        <v>1</v>
      </c>
      <c r="G44" t="s">
        <v>0</v>
      </c>
      <c r="H44" t="s">
        <v>1</v>
      </c>
    </row>
    <row r="45" spans="1:9" x14ac:dyDescent="0.45">
      <c r="A45" t="s">
        <v>2076</v>
      </c>
      <c r="B45" t="s">
        <v>36</v>
      </c>
      <c r="C45" t="s">
        <v>92</v>
      </c>
      <c r="D45" t="s">
        <v>4</v>
      </c>
      <c r="E45" t="s">
        <v>103</v>
      </c>
      <c r="F45" t="s">
        <v>0</v>
      </c>
      <c r="G45" t="s">
        <v>0</v>
      </c>
      <c r="H45" t="s">
        <v>0</v>
      </c>
    </row>
    <row r="46" spans="1:9" x14ac:dyDescent="0.45">
      <c r="A46" t="s">
        <v>970</v>
      </c>
      <c r="B46" t="s">
        <v>229</v>
      </c>
      <c r="C46" t="s">
        <v>47</v>
      </c>
      <c r="D46" t="s">
        <v>100</v>
      </c>
      <c r="E46" t="s">
        <v>338</v>
      </c>
      <c r="F46" t="s">
        <v>0</v>
      </c>
      <c r="G46" t="s">
        <v>0</v>
      </c>
      <c r="H46" t="s">
        <v>0</v>
      </c>
    </row>
    <row r="47" spans="1:9" x14ac:dyDescent="0.45">
      <c r="A47" t="s">
        <v>2086</v>
      </c>
      <c r="B47" t="s">
        <v>31</v>
      </c>
      <c r="C47" t="s">
        <v>40</v>
      </c>
      <c r="D47" t="s">
        <v>4</v>
      </c>
      <c r="E47" t="s">
        <v>58</v>
      </c>
      <c r="F47" t="s">
        <v>1</v>
      </c>
      <c r="G47" t="s">
        <v>0</v>
      </c>
      <c r="H47" t="s">
        <v>1</v>
      </c>
    </row>
    <row r="48" spans="1:9" x14ac:dyDescent="0.45">
      <c r="A48" t="s">
        <v>2116</v>
      </c>
      <c r="B48" t="s">
        <v>28</v>
      </c>
      <c r="C48" t="s">
        <v>446</v>
      </c>
      <c r="D48" t="s">
        <v>79</v>
      </c>
      <c r="E48" t="s">
        <v>53</v>
      </c>
      <c r="F48" t="s">
        <v>0</v>
      </c>
      <c r="G48" t="s">
        <v>0</v>
      </c>
      <c r="H48" t="s">
        <v>0</v>
      </c>
    </row>
    <row r="49" spans="1:9" x14ac:dyDescent="0.45">
      <c r="A49" t="s">
        <v>19</v>
      </c>
      <c r="B49" t="s">
        <v>1544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</row>
    <row r="50" spans="1:9" x14ac:dyDescent="0.45">
      <c r="A50" t="s">
        <v>2115</v>
      </c>
      <c r="B50" t="s">
        <v>21</v>
      </c>
      <c r="C50" t="s">
        <v>234</v>
      </c>
      <c r="D50" t="s">
        <v>3</v>
      </c>
      <c r="E50" t="s">
        <v>39</v>
      </c>
      <c r="F50" t="s">
        <v>0</v>
      </c>
      <c r="G50" t="s">
        <v>0</v>
      </c>
      <c r="H50" t="s">
        <v>0</v>
      </c>
    </row>
    <row r="51" spans="1:9" x14ac:dyDescent="0.45">
      <c r="A51" t="s">
        <v>2044</v>
      </c>
      <c r="B51" t="s">
        <v>115</v>
      </c>
      <c r="C51" t="s">
        <v>40</v>
      </c>
      <c r="D51" t="s">
        <v>79</v>
      </c>
      <c r="E51" t="s">
        <v>26</v>
      </c>
      <c r="F51" t="s">
        <v>0</v>
      </c>
      <c r="G51" t="s">
        <v>0</v>
      </c>
      <c r="H51" t="s">
        <v>0</v>
      </c>
    </row>
    <row r="52" spans="1:9" x14ac:dyDescent="0.45">
      <c r="A52" t="s">
        <v>970</v>
      </c>
      <c r="B52" t="s">
        <v>229</v>
      </c>
      <c r="C52" t="s">
        <v>47</v>
      </c>
      <c r="D52" t="s">
        <v>8</v>
      </c>
      <c r="E52" t="s">
        <v>338</v>
      </c>
      <c r="F52" t="s">
        <v>0</v>
      </c>
      <c r="G52" t="s">
        <v>0</v>
      </c>
      <c r="H52" t="s">
        <v>0</v>
      </c>
    </row>
    <row r="53" spans="1:9" x14ac:dyDescent="0.45">
      <c r="A53" t="s">
        <v>969</v>
      </c>
      <c r="B53" t="s">
        <v>48</v>
      </c>
      <c r="C53" t="s">
        <v>3</v>
      </c>
      <c r="D53" t="s">
        <v>40</v>
      </c>
      <c r="E53" t="s">
        <v>159</v>
      </c>
      <c r="F53" t="s">
        <v>0</v>
      </c>
      <c r="G53" t="s">
        <v>0</v>
      </c>
      <c r="H53" t="s">
        <v>0</v>
      </c>
      <c r="I53" t="s">
        <v>1</v>
      </c>
    </row>
    <row r="54" spans="1:9" x14ac:dyDescent="0.45">
      <c r="A54" t="s">
        <v>19</v>
      </c>
      <c r="B54" t="s">
        <v>1543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2114</v>
      </c>
      <c r="B55" t="s">
        <v>31</v>
      </c>
      <c r="C55" t="s">
        <v>82</v>
      </c>
      <c r="D55" t="s">
        <v>34</v>
      </c>
      <c r="E55" t="s">
        <v>99</v>
      </c>
      <c r="F55" t="s">
        <v>0</v>
      </c>
      <c r="G55" t="s">
        <v>1</v>
      </c>
      <c r="H55" t="s">
        <v>0</v>
      </c>
    </row>
    <row r="56" spans="1:9" x14ac:dyDescent="0.45">
      <c r="A56" t="s">
        <v>998</v>
      </c>
      <c r="B56" t="s">
        <v>5</v>
      </c>
      <c r="C56" t="s">
        <v>4</v>
      </c>
      <c r="D56" t="s">
        <v>3</v>
      </c>
      <c r="E56" t="s">
        <v>399</v>
      </c>
      <c r="F56" t="s">
        <v>0</v>
      </c>
      <c r="G56" t="s">
        <v>0</v>
      </c>
      <c r="H56" t="s">
        <v>0</v>
      </c>
    </row>
    <row r="57" spans="1:9" x14ac:dyDescent="0.45">
      <c r="A57" t="s">
        <v>2113</v>
      </c>
      <c r="B57" t="s">
        <v>115</v>
      </c>
      <c r="C57" t="s">
        <v>79</v>
      </c>
      <c r="D57" t="s">
        <v>34</v>
      </c>
      <c r="E57" t="s">
        <v>324</v>
      </c>
      <c r="F57" t="s">
        <v>0</v>
      </c>
      <c r="G57" t="s">
        <v>0</v>
      </c>
      <c r="H57" t="s">
        <v>0</v>
      </c>
    </row>
    <row r="58" spans="1:9" x14ac:dyDescent="0.45">
      <c r="A58" t="s">
        <v>970</v>
      </c>
      <c r="B58" t="s">
        <v>229</v>
      </c>
      <c r="C58" t="s">
        <v>47</v>
      </c>
      <c r="D58" t="s">
        <v>67</v>
      </c>
      <c r="E58" t="s">
        <v>338</v>
      </c>
      <c r="F58" t="s">
        <v>0</v>
      </c>
      <c r="G58" t="s">
        <v>0</v>
      </c>
      <c r="H58" t="s">
        <v>0</v>
      </c>
    </row>
    <row r="59" spans="1:9" x14ac:dyDescent="0.45">
      <c r="A59" t="s">
        <v>969</v>
      </c>
      <c r="B59" t="s">
        <v>48</v>
      </c>
      <c r="C59" t="s">
        <v>47</v>
      </c>
      <c r="D59" t="s">
        <v>34</v>
      </c>
      <c r="E59" t="s">
        <v>159</v>
      </c>
      <c r="F59" t="s">
        <v>0</v>
      </c>
      <c r="G59" t="s">
        <v>0</v>
      </c>
      <c r="H59" t="s">
        <v>0</v>
      </c>
      <c r="I59" t="s">
        <v>1</v>
      </c>
    </row>
    <row r="60" spans="1:9" x14ac:dyDescent="0.45">
      <c r="A60" t="s">
        <v>19</v>
      </c>
      <c r="B60" t="s">
        <v>1541</v>
      </c>
      <c r="C60" t="s">
        <v>17</v>
      </c>
      <c r="D60" t="s">
        <v>16</v>
      </c>
      <c r="E60" t="s">
        <v>15</v>
      </c>
      <c r="F60" t="s">
        <v>14</v>
      </c>
      <c r="G60" t="s">
        <v>13</v>
      </c>
      <c r="H60" t="s">
        <v>12</v>
      </c>
      <c r="I60" t="s">
        <v>11</v>
      </c>
    </row>
    <row r="61" spans="1:9" x14ac:dyDescent="0.45">
      <c r="A61" t="s">
        <v>995</v>
      </c>
      <c r="B61" t="s">
        <v>48</v>
      </c>
      <c r="C61" t="s">
        <v>56</v>
      </c>
      <c r="D61" t="s">
        <v>34</v>
      </c>
      <c r="E61" t="s">
        <v>185</v>
      </c>
      <c r="F61" t="s">
        <v>1</v>
      </c>
      <c r="G61" t="s">
        <v>0</v>
      </c>
      <c r="H61" t="s">
        <v>1</v>
      </c>
    </row>
    <row r="62" spans="1:9" x14ac:dyDescent="0.45">
      <c r="A62" t="s">
        <v>2112</v>
      </c>
      <c r="B62" t="s">
        <v>48</v>
      </c>
      <c r="C62" t="s">
        <v>3</v>
      </c>
      <c r="D62" t="s">
        <v>34</v>
      </c>
      <c r="E62" t="s">
        <v>216</v>
      </c>
      <c r="F62" t="s">
        <v>0</v>
      </c>
      <c r="G62" t="s">
        <v>0</v>
      </c>
      <c r="H62" t="s">
        <v>0</v>
      </c>
    </row>
    <row r="63" spans="1:9" x14ac:dyDescent="0.45">
      <c r="A63" t="s">
        <v>2111</v>
      </c>
      <c r="B63" t="s">
        <v>21</v>
      </c>
      <c r="C63" t="s">
        <v>56</v>
      </c>
      <c r="D63" t="s">
        <v>34</v>
      </c>
      <c r="E63" t="s">
        <v>99</v>
      </c>
      <c r="F63" t="s">
        <v>0</v>
      </c>
      <c r="G63" t="s">
        <v>0</v>
      </c>
      <c r="H63" t="s">
        <v>0</v>
      </c>
    </row>
    <row r="64" spans="1:9" x14ac:dyDescent="0.45">
      <c r="A64" t="s">
        <v>970</v>
      </c>
      <c r="B64" t="s">
        <v>229</v>
      </c>
      <c r="C64" t="s">
        <v>47</v>
      </c>
      <c r="D64" t="s">
        <v>79</v>
      </c>
      <c r="E64" t="s">
        <v>338</v>
      </c>
      <c r="F64" t="s">
        <v>0</v>
      </c>
      <c r="G64" t="s">
        <v>0</v>
      </c>
      <c r="H64" t="s">
        <v>0</v>
      </c>
    </row>
    <row r="65" spans="1:9" x14ac:dyDescent="0.45">
      <c r="A65" t="s">
        <v>969</v>
      </c>
      <c r="B65" t="s">
        <v>48</v>
      </c>
      <c r="C65" t="s">
        <v>34</v>
      </c>
      <c r="D65" t="s">
        <v>79</v>
      </c>
      <c r="E65" t="s">
        <v>159</v>
      </c>
      <c r="F65" t="s">
        <v>0</v>
      </c>
      <c r="G65" t="s">
        <v>0</v>
      </c>
      <c r="H65" t="s">
        <v>0</v>
      </c>
      <c r="I65" t="s">
        <v>1</v>
      </c>
    </row>
    <row r="66" spans="1:9" x14ac:dyDescent="0.45">
      <c r="A66" t="s">
        <v>19</v>
      </c>
      <c r="B66" t="s">
        <v>1539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</row>
    <row r="67" spans="1:9" x14ac:dyDescent="0.45">
      <c r="A67" t="s">
        <v>2110</v>
      </c>
      <c r="B67" t="s">
        <v>44</v>
      </c>
      <c r="C67" t="s">
        <v>27</v>
      </c>
      <c r="D67" t="s">
        <v>56</v>
      </c>
      <c r="E67" t="s">
        <v>185</v>
      </c>
      <c r="F67" t="s">
        <v>1</v>
      </c>
      <c r="G67" t="s">
        <v>0</v>
      </c>
      <c r="H67" t="s">
        <v>1</v>
      </c>
    </row>
    <row r="68" spans="1:9" x14ac:dyDescent="0.45">
      <c r="A68" t="s">
        <v>1006</v>
      </c>
      <c r="B68" t="s">
        <v>5</v>
      </c>
      <c r="C68" t="s">
        <v>92</v>
      </c>
      <c r="D68" t="s">
        <v>56</v>
      </c>
      <c r="E68" t="s">
        <v>88</v>
      </c>
      <c r="F68" t="s">
        <v>0</v>
      </c>
      <c r="G68" t="s">
        <v>0</v>
      </c>
      <c r="H68" t="s">
        <v>0</v>
      </c>
    </row>
    <row r="69" spans="1:9" x14ac:dyDescent="0.45">
      <c r="A69" t="s">
        <v>970</v>
      </c>
      <c r="B69" t="s">
        <v>229</v>
      </c>
      <c r="C69" t="s">
        <v>47</v>
      </c>
      <c r="D69" t="s">
        <v>148</v>
      </c>
      <c r="E69" t="s">
        <v>338</v>
      </c>
      <c r="F69" t="s">
        <v>0</v>
      </c>
      <c r="G69" t="s">
        <v>0</v>
      </c>
      <c r="H69" t="s">
        <v>0</v>
      </c>
    </row>
    <row r="70" spans="1:9" x14ac:dyDescent="0.45">
      <c r="A70" t="s">
        <v>969</v>
      </c>
      <c r="B70" t="s">
        <v>48</v>
      </c>
      <c r="C70" t="s">
        <v>40</v>
      </c>
      <c r="D70" t="s">
        <v>3</v>
      </c>
      <c r="E70" t="s">
        <v>159</v>
      </c>
      <c r="F70" t="s">
        <v>0</v>
      </c>
      <c r="G70" t="s">
        <v>0</v>
      </c>
      <c r="H70" t="s">
        <v>0</v>
      </c>
      <c r="I70" t="s">
        <v>1</v>
      </c>
    </row>
    <row r="71" spans="1:9" x14ac:dyDescent="0.45">
      <c r="A71" t="s">
        <v>19</v>
      </c>
      <c r="B71" t="s">
        <v>1536</v>
      </c>
      <c r="C71" t="s">
        <v>17</v>
      </c>
      <c r="D71" t="s">
        <v>16</v>
      </c>
      <c r="E71" t="s">
        <v>15</v>
      </c>
      <c r="F71" t="s">
        <v>14</v>
      </c>
      <c r="G71" t="s">
        <v>13</v>
      </c>
      <c r="H71" t="s">
        <v>12</v>
      </c>
      <c r="I71" t="s">
        <v>11</v>
      </c>
    </row>
    <row r="72" spans="1:9" x14ac:dyDescent="0.45">
      <c r="A72" t="s">
        <v>2109</v>
      </c>
      <c r="B72" t="s">
        <v>72</v>
      </c>
      <c r="C72" t="s">
        <v>61</v>
      </c>
      <c r="D72" t="s">
        <v>3</v>
      </c>
      <c r="E72" t="s">
        <v>366</v>
      </c>
      <c r="F72" t="s">
        <v>0</v>
      </c>
      <c r="G72" t="s">
        <v>0</v>
      </c>
      <c r="H72" t="s">
        <v>0</v>
      </c>
    </row>
    <row r="73" spans="1:9" x14ac:dyDescent="0.45">
      <c r="A73" t="s">
        <v>1034</v>
      </c>
      <c r="B73" t="s">
        <v>89</v>
      </c>
      <c r="C73" t="s">
        <v>34</v>
      </c>
      <c r="D73" t="s">
        <v>79</v>
      </c>
      <c r="E73" t="s">
        <v>867</v>
      </c>
      <c r="F73" t="s">
        <v>0</v>
      </c>
      <c r="G73" t="s">
        <v>0</v>
      </c>
      <c r="H73" t="s">
        <v>0</v>
      </c>
    </row>
    <row r="74" spans="1:9" x14ac:dyDescent="0.45">
      <c r="A74" t="s">
        <v>970</v>
      </c>
      <c r="B74" t="s">
        <v>229</v>
      </c>
      <c r="C74" t="s">
        <v>34</v>
      </c>
      <c r="D74" t="s">
        <v>92</v>
      </c>
      <c r="E74" t="s">
        <v>338</v>
      </c>
      <c r="F74" t="s">
        <v>0</v>
      </c>
      <c r="G74" t="s">
        <v>0</v>
      </c>
      <c r="H74" t="s">
        <v>0</v>
      </c>
    </row>
    <row r="75" spans="1:9" x14ac:dyDescent="0.45">
      <c r="A75" t="s">
        <v>2083</v>
      </c>
      <c r="B75" t="s">
        <v>44</v>
      </c>
      <c r="C75" t="s">
        <v>79</v>
      </c>
      <c r="D75" t="s">
        <v>79</v>
      </c>
      <c r="E75" t="s">
        <v>42</v>
      </c>
      <c r="F75" t="s">
        <v>1</v>
      </c>
      <c r="G75" t="s">
        <v>0</v>
      </c>
      <c r="H75" t="s">
        <v>1</v>
      </c>
    </row>
    <row r="76" spans="1:9" x14ac:dyDescent="0.45">
      <c r="A76" t="s">
        <v>969</v>
      </c>
      <c r="B76" t="s">
        <v>48</v>
      </c>
      <c r="C76" t="s">
        <v>79</v>
      </c>
      <c r="D76" t="s">
        <v>34</v>
      </c>
      <c r="E76" t="s">
        <v>159</v>
      </c>
      <c r="F76" t="s">
        <v>0</v>
      </c>
      <c r="G76" t="s">
        <v>0</v>
      </c>
      <c r="H76" t="s">
        <v>0</v>
      </c>
      <c r="I76" t="s">
        <v>1</v>
      </c>
    </row>
    <row r="77" spans="1:9" x14ac:dyDescent="0.45">
      <c r="A77" t="s">
        <v>972</v>
      </c>
      <c r="B77" t="s">
        <v>200</v>
      </c>
      <c r="C77" t="s">
        <v>34</v>
      </c>
      <c r="D77" t="s">
        <v>79</v>
      </c>
      <c r="E77" t="s">
        <v>53</v>
      </c>
      <c r="F77" t="s">
        <v>0</v>
      </c>
      <c r="G77" t="s">
        <v>0</v>
      </c>
      <c r="H77" t="s">
        <v>0</v>
      </c>
    </row>
    <row r="78" spans="1:9" x14ac:dyDescent="0.45">
      <c r="A78" t="s">
        <v>2049</v>
      </c>
      <c r="B78" t="s">
        <v>89</v>
      </c>
      <c r="C78" t="s">
        <v>4</v>
      </c>
      <c r="D78" t="s">
        <v>79</v>
      </c>
      <c r="E78" t="s">
        <v>91</v>
      </c>
      <c r="F78" t="s">
        <v>0</v>
      </c>
      <c r="G78" t="s">
        <v>0</v>
      </c>
      <c r="H78" t="s">
        <v>0</v>
      </c>
    </row>
    <row r="79" spans="1:9" x14ac:dyDescent="0.45">
      <c r="A79" t="s">
        <v>19</v>
      </c>
      <c r="B79" t="s">
        <v>1533</v>
      </c>
      <c r="C79" t="s">
        <v>17</v>
      </c>
      <c r="D79" t="s">
        <v>16</v>
      </c>
      <c r="E79" t="s">
        <v>15</v>
      </c>
      <c r="F79" t="s">
        <v>14</v>
      </c>
      <c r="G79" t="s">
        <v>13</v>
      </c>
      <c r="H79" t="s">
        <v>12</v>
      </c>
      <c r="I79" t="s">
        <v>11</v>
      </c>
    </row>
    <row r="80" spans="1:9" x14ac:dyDescent="0.45">
      <c r="A80" t="s">
        <v>2108</v>
      </c>
      <c r="B80" t="s">
        <v>72</v>
      </c>
      <c r="C80" t="s">
        <v>35</v>
      </c>
      <c r="D80" t="s">
        <v>3</v>
      </c>
      <c r="E80" t="s">
        <v>55</v>
      </c>
      <c r="F80" t="s">
        <v>0</v>
      </c>
      <c r="G80" t="s">
        <v>0</v>
      </c>
      <c r="H80" t="s">
        <v>0</v>
      </c>
    </row>
    <row r="81" spans="1:9" x14ac:dyDescent="0.45">
      <c r="A81" t="s">
        <v>970</v>
      </c>
      <c r="B81" t="s">
        <v>229</v>
      </c>
      <c r="C81" t="s">
        <v>47</v>
      </c>
      <c r="D81" t="s">
        <v>8</v>
      </c>
      <c r="E81" t="s">
        <v>338</v>
      </c>
      <c r="F81" t="s">
        <v>0</v>
      </c>
      <c r="G81" t="s">
        <v>0</v>
      </c>
      <c r="H81" t="s">
        <v>0</v>
      </c>
    </row>
    <row r="82" spans="1:9" x14ac:dyDescent="0.45">
      <c r="A82" t="s">
        <v>969</v>
      </c>
      <c r="B82" t="s">
        <v>342</v>
      </c>
      <c r="C82" t="s">
        <v>47</v>
      </c>
      <c r="D82" t="s">
        <v>43</v>
      </c>
      <c r="E82" t="s">
        <v>159</v>
      </c>
      <c r="F82" t="s">
        <v>0</v>
      </c>
      <c r="G82" t="s">
        <v>0</v>
      </c>
      <c r="H82" t="s">
        <v>0</v>
      </c>
      <c r="I82" t="s">
        <v>1</v>
      </c>
    </row>
    <row r="83" spans="1:9" x14ac:dyDescent="0.45">
      <c r="A83" t="s">
        <v>2107</v>
      </c>
      <c r="B83" t="s">
        <v>72</v>
      </c>
      <c r="C83" t="s">
        <v>8</v>
      </c>
      <c r="D83" t="s">
        <v>34</v>
      </c>
      <c r="E83" t="s">
        <v>107</v>
      </c>
      <c r="F83" t="s">
        <v>0</v>
      </c>
      <c r="G83" t="s">
        <v>0</v>
      </c>
      <c r="H83" t="s">
        <v>0</v>
      </c>
    </row>
    <row r="84" spans="1:9" x14ac:dyDescent="0.45">
      <c r="A84" t="s">
        <v>19</v>
      </c>
      <c r="B84" t="s">
        <v>1532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2106</v>
      </c>
      <c r="B85" t="s">
        <v>72</v>
      </c>
      <c r="C85" t="s">
        <v>4</v>
      </c>
      <c r="D85" t="s">
        <v>3</v>
      </c>
      <c r="E85" t="s">
        <v>216</v>
      </c>
      <c r="F85" t="s">
        <v>0</v>
      </c>
      <c r="G85" t="s">
        <v>0</v>
      </c>
      <c r="H85" t="s">
        <v>0</v>
      </c>
    </row>
    <row r="86" spans="1:9" x14ac:dyDescent="0.45">
      <c r="A86" t="s">
        <v>2045</v>
      </c>
      <c r="B86" t="s">
        <v>31</v>
      </c>
      <c r="C86" t="s">
        <v>43</v>
      </c>
      <c r="D86" t="s">
        <v>79</v>
      </c>
      <c r="E86" t="s">
        <v>58</v>
      </c>
      <c r="F86" t="s">
        <v>1</v>
      </c>
      <c r="G86" t="s">
        <v>0</v>
      </c>
      <c r="H86" t="s">
        <v>1</v>
      </c>
    </row>
    <row r="87" spans="1:9" x14ac:dyDescent="0.45">
      <c r="A87" t="s">
        <v>1034</v>
      </c>
      <c r="B87" t="s">
        <v>89</v>
      </c>
      <c r="C87" t="s">
        <v>67</v>
      </c>
      <c r="D87" t="s">
        <v>27</v>
      </c>
      <c r="E87" t="s">
        <v>867</v>
      </c>
      <c r="F87" t="s">
        <v>0</v>
      </c>
      <c r="G87" t="s">
        <v>0</v>
      </c>
      <c r="H87" t="s">
        <v>0</v>
      </c>
    </row>
    <row r="88" spans="1:9" x14ac:dyDescent="0.45">
      <c r="A88" t="s">
        <v>970</v>
      </c>
      <c r="B88" t="s">
        <v>115</v>
      </c>
      <c r="C88" t="s">
        <v>34</v>
      </c>
      <c r="D88" t="s">
        <v>82</v>
      </c>
      <c r="E88" t="s">
        <v>338</v>
      </c>
      <c r="F88" t="s">
        <v>0</v>
      </c>
      <c r="G88" t="s">
        <v>0</v>
      </c>
      <c r="H88" t="s">
        <v>0</v>
      </c>
    </row>
    <row r="89" spans="1:9" x14ac:dyDescent="0.45">
      <c r="A89" t="s">
        <v>2083</v>
      </c>
      <c r="B89" t="s">
        <v>44</v>
      </c>
      <c r="C89" t="s">
        <v>40</v>
      </c>
      <c r="D89" t="s">
        <v>79</v>
      </c>
      <c r="E89" t="s">
        <v>42</v>
      </c>
      <c r="F89" t="s">
        <v>1</v>
      </c>
      <c r="G89" t="s">
        <v>0</v>
      </c>
      <c r="H89" t="s">
        <v>1</v>
      </c>
    </row>
    <row r="90" spans="1:9" x14ac:dyDescent="0.45">
      <c r="A90" t="s">
        <v>1033</v>
      </c>
      <c r="B90" t="s">
        <v>28</v>
      </c>
      <c r="C90" t="s">
        <v>8</v>
      </c>
      <c r="D90" t="s">
        <v>92</v>
      </c>
      <c r="E90" t="s">
        <v>53</v>
      </c>
      <c r="F90" t="s">
        <v>0</v>
      </c>
      <c r="G90" t="s">
        <v>0</v>
      </c>
      <c r="H90" t="s">
        <v>0</v>
      </c>
    </row>
    <row r="91" spans="1:9" x14ac:dyDescent="0.45">
      <c r="A91" t="s">
        <v>1051</v>
      </c>
      <c r="B91" t="s">
        <v>115</v>
      </c>
      <c r="C91" t="s">
        <v>8</v>
      </c>
      <c r="D91" t="s">
        <v>92</v>
      </c>
      <c r="E91" t="s">
        <v>26</v>
      </c>
      <c r="F91" t="s">
        <v>0</v>
      </c>
      <c r="G91" t="s">
        <v>0</v>
      </c>
      <c r="H91" t="s">
        <v>0</v>
      </c>
    </row>
    <row r="92" spans="1:9" x14ac:dyDescent="0.45">
      <c r="A92" t="s">
        <v>991</v>
      </c>
      <c r="B92" t="s">
        <v>44</v>
      </c>
      <c r="C92" t="s">
        <v>40</v>
      </c>
      <c r="D92" t="s">
        <v>79</v>
      </c>
      <c r="E92" t="s">
        <v>185</v>
      </c>
      <c r="F92" t="s">
        <v>1</v>
      </c>
      <c r="G92" t="s">
        <v>0</v>
      </c>
      <c r="H92" t="s">
        <v>1</v>
      </c>
    </row>
    <row r="93" spans="1:9" x14ac:dyDescent="0.45">
      <c r="A93" t="s">
        <v>990</v>
      </c>
      <c r="B93" t="s">
        <v>5</v>
      </c>
      <c r="C93" t="s">
        <v>40</v>
      </c>
      <c r="D93" t="s">
        <v>92</v>
      </c>
      <c r="E93" t="s">
        <v>2</v>
      </c>
      <c r="F93" t="s">
        <v>0</v>
      </c>
      <c r="G93" t="s">
        <v>1</v>
      </c>
      <c r="H93" t="s">
        <v>0</v>
      </c>
    </row>
    <row r="94" spans="1:9" x14ac:dyDescent="0.45">
      <c r="A94" t="s">
        <v>972</v>
      </c>
      <c r="B94" t="s">
        <v>28</v>
      </c>
      <c r="C94" t="s">
        <v>8</v>
      </c>
      <c r="D94" t="s">
        <v>92</v>
      </c>
      <c r="E94" t="s">
        <v>53</v>
      </c>
      <c r="F94" t="s">
        <v>0</v>
      </c>
      <c r="G94" t="s">
        <v>0</v>
      </c>
      <c r="H94" t="s">
        <v>0</v>
      </c>
    </row>
    <row r="95" spans="1:9" x14ac:dyDescent="0.45">
      <c r="A95" t="s">
        <v>2086</v>
      </c>
      <c r="B95" t="s">
        <v>31</v>
      </c>
      <c r="C95" t="s">
        <v>40</v>
      </c>
      <c r="D95" t="s">
        <v>79</v>
      </c>
      <c r="E95" t="s">
        <v>58</v>
      </c>
      <c r="F95" t="s">
        <v>1</v>
      </c>
      <c r="G95" t="s">
        <v>0</v>
      </c>
      <c r="H95" t="s">
        <v>1</v>
      </c>
    </row>
    <row r="96" spans="1:9" x14ac:dyDescent="0.45">
      <c r="A96" t="s">
        <v>2049</v>
      </c>
      <c r="B96" t="s">
        <v>89</v>
      </c>
      <c r="C96" t="s">
        <v>8</v>
      </c>
      <c r="D96" t="s">
        <v>79</v>
      </c>
      <c r="E96" t="s">
        <v>91</v>
      </c>
      <c r="F96" t="s">
        <v>0</v>
      </c>
      <c r="G96" t="s">
        <v>0</v>
      </c>
      <c r="H96" t="s">
        <v>0</v>
      </c>
    </row>
    <row r="97" spans="1:9" x14ac:dyDescent="0.45">
      <c r="A97" t="s">
        <v>19</v>
      </c>
      <c r="B97" t="s">
        <v>1530</v>
      </c>
      <c r="C97" t="s">
        <v>17</v>
      </c>
      <c r="D97" t="s">
        <v>16</v>
      </c>
      <c r="E97" t="s">
        <v>15</v>
      </c>
      <c r="F97" t="s">
        <v>14</v>
      </c>
      <c r="G97" t="s">
        <v>13</v>
      </c>
      <c r="H97" t="s">
        <v>12</v>
      </c>
      <c r="I97" t="s">
        <v>11</v>
      </c>
    </row>
    <row r="98" spans="1:9" x14ac:dyDescent="0.45">
      <c r="A98" t="s">
        <v>998</v>
      </c>
      <c r="B98" t="s">
        <v>5</v>
      </c>
      <c r="C98" t="s">
        <v>160</v>
      </c>
      <c r="D98" t="s">
        <v>56</v>
      </c>
      <c r="E98" t="s">
        <v>399</v>
      </c>
      <c r="F98" t="s">
        <v>0</v>
      </c>
      <c r="G98" t="s">
        <v>0</v>
      </c>
      <c r="H98" t="s">
        <v>0</v>
      </c>
    </row>
    <row r="99" spans="1:9" x14ac:dyDescent="0.45">
      <c r="A99" t="s">
        <v>970</v>
      </c>
      <c r="B99" t="s">
        <v>229</v>
      </c>
      <c r="C99" t="s">
        <v>47</v>
      </c>
      <c r="D99" t="s">
        <v>148</v>
      </c>
      <c r="E99" t="s">
        <v>338</v>
      </c>
      <c r="F99" t="s">
        <v>0</v>
      </c>
      <c r="G99" t="s">
        <v>0</v>
      </c>
      <c r="H99" t="s">
        <v>0</v>
      </c>
    </row>
    <row r="100" spans="1:9" x14ac:dyDescent="0.45">
      <c r="A100" t="s">
        <v>969</v>
      </c>
      <c r="B100" t="s">
        <v>48</v>
      </c>
      <c r="C100" t="s">
        <v>4</v>
      </c>
      <c r="D100" t="s">
        <v>148</v>
      </c>
      <c r="E100" t="s">
        <v>159</v>
      </c>
      <c r="F100" t="s">
        <v>0</v>
      </c>
      <c r="G100" t="s">
        <v>0</v>
      </c>
      <c r="H100" t="s">
        <v>0</v>
      </c>
      <c r="I100" t="s">
        <v>1</v>
      </c>
    </row>
    <row r="101" spans="1:9" x14ac:dyDescent="0.45">
      <c r="A101" t="s">
        <v>19</v>
      </c>
      <c r="B101" t="s">
        <v>1529</v>
      </c>
      <c r="C101" t="s">
        <v>17</v>
      </c>
      <c r="D101" t="s">
        <v>16</v>
      </c>
      <c r="E101" t="s">
        <v>15</v>
      </c>
      <c r="F101" t="s">
        <v>14</v>
      </c>
      <c r="G101" t="s">
        <v>13</v>
      </c>
      <c r="H101" t="s">
        <v>12</v>
      </c>
      <c r="I101" t="s">
        <v>11</v>
      </c>
    </row>
    <row r="102" spans="1:9" x14ac:dyDescent="0.45">
      <c r="A102" t="s">
        <v>19</v>
      </c>
      <c r="B102" t="s">
        <v>1528</v>
      </c>
      <c r="C102" t="s">
        <v>17</v>
      </c>
      <c r="D102" t="s">
        <v>16</v>
      </c>
      <c r="E102" t="s">
        <v>15</v>
      </c>
      <c r="F102" t="s">
        <v>14</v>
      </c>
      <c r="G102" t="s">
        <v>13</v>
      </c>
      <c r="H102" t="s">
        <v>12</v>
      </c>
      <c r="I102" t="s">
        <v>11</v>
      </c>
    </row>
    <row r="103" spans="1:9" x14ac:dyDescent="0.45">
      <c r="A103" t="s">
        <v>2105</v>
      </c>
      <c r="B103" t="s">
        <v>9</v>
      </c>
      <c r="C103" t="s">
        <v>69</v>
      </c>
      <c r="D103" t="s">
        <v>34</v>
      </c>
      <c r="E103" t="s">
        <v>88</v>
      </c>
      <c r="F103" t="s">
        <v>0</v>
      </c>
      <c r="G103" t="s">
        <v>0</v>
      </c>
      <c r="H103" t="s">
        <v>0</v>
      </c>
    </row>
    <row r="104" spans="1:9" x14ac:dyDescent="0.45">
      <c r="A104" t="s">
        <v>970</v>
      </c>
      <c r="B104" t="s">
        <v>229</v>
      </c>
      <c r="C104" t="s">
        <v>47</v>
      </c>
      <c r="D104" t="s">
        <v>160</v>
      </c>
      <c r="E104" t="s">
        <v>338</v>
      </c>
      <c r="F104" t="s">
        <v>0</v>
      </c>
      <c r="G104" t="s">
        <v>0</v>
      </c>
      <c r="H104" t="s">
        <v>0</v>
      </c>
    </row>
    <row r="105" spans="1:9" x14ac:dyDescent="0.45">
      <c r="A105" t="s">
        <v>969</v>
      </c>
      <c r="B105" t="s">
        <v>48</v>
      </c>
      <c r="C105" t="s">
        <v>34</v>
      </c>
      <c r="D105" t="s">
        <v>59</v>
      </c>
      <c r="E105" t="s">
        <v>159</v>
      </c>
      <c r="F105" t="s">
        <v>0</v>
      </c>
      <c r="G105" t="s">
        <v>0</v>
      </c>
      <c r="H105" t="s">
        <v>0</v>
      </c>
      <c r="I105" t="s">
        <v>1</v>
      </c>
    </row>
    <row r="106" spans="1:9" x14ac:dyDescent="0.45">
      <c r="A106" t="s">
        <v>19</v>
      </c>
      <c r="B106" t="s">
        <v>1526</v>
      </c>
      <c r="C106" t="s">
        <v>17</v>
      </c>
      <c r="D106" t="s">
        <v>16</v>
      </c>
      <c r="E106" t="s">
        <v>15</v>
      </c>
      <c r="F106" t="s">
        <v>14</v>
      </c>
      <c r="G106" t="s">
        <v>13</v>
      </c>
      <c r="H106" t="s">
        <v>12</v>
      </c>
      <c r="I106" t="s">
        <v>11</v>
      </c>
    </row>
    <row r="107" spans="1:9" x14ac:dyDescent="0.45">
      <c r="A107" t="s">
        <v>2104</v>
      </c>
      <c r="B107" t="s">
        <v>5</v>
      </c>
      <c r="C107" t="s">
        <v>27</v>
      </c>
      <c r="D107" t="s">
        <v>3</v>
      </c>
      <c r="E107" t="s">
        <v>399</v>
      </c>
      <c r="F107" t="s">
        <v>0</v>
      </c>
      <c r="G107" t="s">
        <v>0</v>
      </c>
      <c r="H107" t="s">
        <v>0</v>
      </c>
    </row>
    <row r="108" spans="1:9" x14ac:dyDescent="0.45">
      <c r="A108" t="s">
        <v>2103</v>
      </c>
      <c r="B108" t="s">
        <v>21</v>
      </c>
      <c r="C108" t="s">
        <v>69</v>
      </c>
      <c r="D108" t="s">
        <v>34</v>
      </c>
      <c r="E108" t="s">
        <v>99</v>
      </c>
      <c r="F108" t="s">
        <v>0</v>
      </c>
      <c r="G108" t="s">
        <v>0</v>
      </c>
      <c r="H108" t="s">
        <v>0</v>
      </c>
    </row>
    <row r="109" spans="1:9" x14ac:dyDescent="0.45">
      <c r="A109" t="s">
        <v>2102</v>
      </c>
      <c r="B109" t="s">
        <v>31</v>
      </c>
      <c r="C109" t="s">
        <v>71</v>
      </c>
      <c r="D109" t="s">
        <v>34</v>
      </c>
      <c r="E109" t="s">
        <v>95</v>
      </c>
      <c r="F109" t="s">
        <v>0</v>
      </c>
      <c r="G109" t="s">
        <v>0</v>
      </c>
      <c r="H109" t="s">
        <v>0</v>
      </c>
    </row>
    <row r="110" spans="1:9" x14ac:dyDescent="0.45">
      <c r="A110" t="s">
        <v>970</v>
      </c>
      <c r="B110" t="s">
        <v>229</v>
      </c>
      <c r="C110" t="s">
        <v>47</v>
      </c>
      <c r="D110" t="s">
        <v>82</v>
      </c>
      <c r="E110" t="s">
        <v>338</v>
      </c>
      <c r="F110" t="s">
        <v>0</v>
      </c>
      <c r="G110" t="s">
        <v>0</v>
      </c>
      <c r="H110" t="s">
        <v>0</v>
      </c>
    </row>
    <row r="111" spans="1:9" x14ac:dyDescent="0.45">
      <c r="A111" t="s">
        <v>969</v>
      </c>
      <c r="B111" t="s">
        <v>48</v>
      </c>
      <c r="C111" t="s">
        <v>34</v>
      </c>
      <c r="D111" t="s">
        <v>148</v>
      </c>
      <c r="E111" t="s">
        <v>159</v>
      </c>
      <c r="F111" t="s">
        <v>0</v>
      </c>
      <c r="G111" t="s">
        <v>0</v>
      </c>
      <c r="H111" t="s">
        <v>0</v>
      </c>
      <c r="I111" t="s">
        <v>1</v>
      </c>
    </row>
    <row r="112" spans="1:9" x14ac:dyDescent="0.45">
      <c r="A112" t="s">
        <v>2101</v>
      </c>
      <c r="B112" t="s">
        <v>48</v>
      </c>
      <c r="C112" t="s">
        <v>148</v>
      </c>
      <c r="D112" t="s">
        <v>3</v>
      </c>
      <c r="E112" t="s">
        <v>648</v>
      </c>
      <c r="F112" t="s">
        <v>0</v>
      </c>
      <c r="G112" t="s">
        <v>0</v>
      </c>
      <c r="H112" t="s">
        <v>0</v>
      </c>
    </row>
    <row r="113" spans="1:9" x14ac:dyDescent="0.45">
      <c r="A113" t="s">
        <v>19</v>
      </c>
      <c r="B113" t="s">
        <v>1463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2100</v>
      </c>
      <c r="B114" t="s">
        <v>72</v>
      </c>
      <c r="C114" t="s">
        <v>43</v>
      </c>
      <c r="D114" t="s">
        <v>3</v>
      </c>
      <c r="E114" t="s">
        <v>366</v>
      </c>
      <c r="F114" t="s">
        <v>0</v>
      </c>
      <c r="G114" t="s">
        <v>0</v>
      </c>
      <c r="H114" t="s">
        <v>0</v>
      </c>
    </row>
    <row r="115" spans="1:9" x14ac:dyDescent="0.45">
      <c r="A115" t="s">
        <v>2036</v>
      </c>
      <c r="B115" t="s">
        <v>28</v>
      </c>
      <c r="C115" t="s">
        <v>67</v>
      </c>
      <c r="D115" t="s">
        <v>3</v>
      </c>
      <c r="E115" t="s">
        <v>496</v>
      </c>
      <c r="F115" t="s">
        <v>0</v>
      </c>
      <c r="G115" t="s">
        <v>0</v>
      </c>
      <c r="H115" t="s">
        <v>0</v>
      </c>
    </row>
    <row r="116" spans="1:9" x14ac:dyDescent="0.45">
      <c r="A116" t="s">
        <v>1084</v>
      </c>
      <c r="B116" t="s">
        <v>72</v>
      </c>
      <c r="C116" t="s">
        <v>112</v>
      </c>
      <c r="D116" t="s">
        <v>34</v>
      </c>
      <c r="E116" t="s">
        <v>68</v>
      </c>
      <c r="F116" t="s">
        <v>0</v>
      </c>
      <c r="G116" t="s">
        <v>0</v>
      </c>
      <c r="H116" t="s">
        <v>0</v>
      </c>
    </row>
    <row r="117" spans="1:9" x14ac:dyDescent="0.45">
      <c r="A117" t="s">
        <v>2099</v>
      </c>
      <c r="B117" t="s">
        <v>72</v>
      </c>
      <c r="C117" t="s">
        <v>67</v>
      </c>
      <c r="D117" t="s">
        <v>79</v>
      </c>
      <c r="E117" t="s">
        <v>185</v>
      </c>
      <c r="F117" t="s">
        <v>1</v>
      </c>
      <c r="G117" t="s">
        <v>0</v>
      </c>
      <c r="H117" t="s">
        <v>1</v>
      </c>
    </row>
    <row r="118" spans="1:9" x14ac:dyDescent="0.45">
      <c r="A118" t="s">
        <v>2098</v>
      </c>
      <c r="B118" t="s">
        <v>72</v>
      </c>
      <c r="C118" t="s">
        <v>148</v>
      </c>
      <c r="D118" t="s">
        <v>3</v>
      </c>
      <c r="E118" t="s">
        <v>216</v>
      </c>
      <c r="F118" t="s">
        <v>0</v>
      </c>
      <c r="G118" t="s">
        <v>0</v>
      </c>
      <c r="H118" t="s">
        <v>0</v>
      </c>
    </row>
    <row r="119" spans="1:9" x14ac:dyDescent="0.45">
      <c r="A119" t="s">
        <v>2044</v>
      </c>
      <c r="B119" t="s">
        <v>115</v>
      </c>
      <c r="C119" t="s">
        <v>4</v>
      </c>
      <c r="D119" t="s">
        <v>79</v>
      </c>
      <c r="E119" t="s">
        <v>26</v>
      </c>
      <c r="F119" t="s">
        <v>0</v>
      </c>
      <c r="G119" t="s">
        <v>0</v>
      </c>
      <c r="H119" t="s">
        <v>0</v>
      </c>
    </row>
    <row r="120" spans="1:9" x14ac:dyDescent="0.45">
      <c r="A120" t="s">
        <v>2097</v>
      </c>
      <c r="B120" t="s">
        <v>72</v>
      </c>
      <c r="C120" t="s">
        <v>79</v>
      </c>
      <c r="D120" t="s">
        <v>4</v>
      </c>
      <c r="E120" t="s">
        <v>178</v>
      </c>
      <c r="F120" t="s">
        <v>1</v>
      </c>
      <c r="G120" t="s">
        <v>0</v>
      </c>
      <c r="H120" t="s">
        <v>1</v>
      </c>
    </row>
    <row r="121" spans="1:9" x14ac:dyDescent="0.45">
      <c r="A121" t="s">
        <v>970</v>
      </c>
      <c r="B121" t="s">
        <v>115</v>
      </c>
      <c r="C121" t="s">
        <v>47</v>
      </c>
      <c r="D121" t="s">
        <v>3</v>
      </c>
      <c r="E121" t="s">
        <v>338</v>
      </c>
      <c r="F121" t="s">
        <v>0</v>
      </c>
      <c r="G121" t="s">
        <v>0</v>
      </c>
      <c r="H121" t="s">
        <v>0</v>
      </c>
    </row>
    <row r="122" spans="1:9" x14ac:dyDescent="0.45">
      <c r="A122" t="s">
        <v>969</v>
      </c>
      <c r="B122" t="s">
        <v>342</v>
      </c>
      <c r="C122" t="s">
        <v>47</v>
      </c>
      <c r="D122" t="s">
        <v>4</v>
      </c>
      <c r="E122" t="s">
        <v>159</v>
      </c>
      <c r="F122" t="s">
        <v>0</v>
      </c>
      <c r="G122" t="s">
        <v>0</v>
      </c>
      <c r="H122" t="s">
        <v>0</v>
      </c>
      <c r="I122" t="s">
        <v>1</v>
      </c>
    </row>
    <row r="123" spans="1:9" x14ac:dyDescent="0.45">
      <c r="A123" t="s">
        <v>2096</v>
      </c>
      <c r="B123" t="s">
        <v>72</v>
      </c>
      <c r="C123" t="s">
        <v>100</v>
      </c>
      <c r="D123" t="s">
        <v>34</v>
      </c>
      <c r="E123" t="s">
        <v>46</v>
      </c>
      <c r="F123" t="s">
        <v>0</v>
      </c>
      <c r="G123" t="s">
        <v>0</v>
      </c>
      <c r="H123" t="s">
        <v>0</v>
      </c>
    </row>
    <row r="124" spans="1:9" x14ac:dyDescent="0.45">
      <c r="A124" t="s">
        <v>2095</v>
      </c>
      <c r="B124" t="s">
        <v>72</v>
      </c>
      <c r="C124" t="s">
        <v>8</v>
      </c>
      <c r="D124" t="s">
        <v>34</v>
      </c>
      <c r="E124" t="s">
        <v>46</v>
      </c>
      <c r="F124" t="s">
        <v>0</v>
      </c>
      <c r="G124" t="s">
        <v>0</v>
      </c>
      <c r="H124" t="s">
        <v>0</v>
      </c>
    </row>
    <row r="125" spans="1:9" x14ac:dyDescent="0.45">
      <c r="A125" t="s">
        <v>19</v>
      </c>
      <c r="B125" t="s">
        <v>1521</v>
      </c>
      <c r="C125" t="s">
        <v>17</v>
      </c>
      <c r="D125" t="s">
        <v>16</v>
      </c>
      <c r="E125" t="s">
        <v>15</v>
      </c>
      <c r="F125" t="s">
        <v>14</v>
      </c>
      <c r="G125" t="s">
        <v>13</v>
      </c>
      <c r="H125" t="s">
        <v>12</v>
      </c>
      <c r="I125" t="s">
        <v>11</v>
      </c>
    </row>
    <row r="126" spans="1:9" x14ac:dyDescent="0.45">
      <c r="A126" t="s">
        <v>2094</v>
      </c>
      <c r="B126" t="s">
        <v>31</v>
      </c>
      <c r="C126" t="s">
        <v>61</v>
      </c>
      <c r="D126" t="s">
        <v>34</v>
      </c>
      <c r="E126" t="s">
        <v>99</v>
      </c>
      <c r="F126" t="s">
        <v>0</v>
      </c>
      <c r="G126" t="s">
        <v>1</v>
      </c>
      <c r="H126" t="s">
        <v>0</v>
      </c>
    </row>
    <row r="127" spans="1:9" x14ac:dyDescent="0.45">
      <c r="A127" t="s">
        <v>2093</v>
      </c>
      <c r="B127" t="s">
        <v>28</v>
      </c>
      <c r="C127" t="s">
        <v>8</v>
      </c>
      <c r="D127" t="s">
        <v>34</v>
      </c>
      <c r="E127" t="s">
        <v>65</v>
      </c>
      <c r="F127" t="s">
        <v>0</v>
      </c>
      <c r="G127" t="s">
        <v>0</v>
      </c>
      <c r="H127" t="s">
        <v>0</v>
      </c>
    </row>
    <row r="128" spans="1:9" x14ac:dyDescent="0.45">
      <c r="A128" t="s">
        <v>1050</v>
      </c>
      <c r="B128" t="s">
        <v>31</v>
      </c>
      <c r="C128" t="s">
        <v>47</v>
      </c>
      <c r="D128" t="s">
        <v>34</v>
      </c>
      <c r="E128" t="s">
        <v>99</v>
      </c>
      <c r="F128" t="s">
        <v>0</v>
      </c>
      <c r="G128" t="s">
        <v>1</v>
      </c>
      <c r="H128" t="s">
        <v>0</v>
      </c>
    </row>
    <row r="129" spans="1:9" x14ac:dyDescent="0.45">
      <c r="A129" t="s">
        <v>1010</v>
      </c>
      <c r="B129" t="s">
        <v>21</v>
      </c>
      <c r="C129" t="s">
        <v>40</v>
      </c>
      <c r="D129" t="s">
        <v>3</v>
      </c>
      <c r="E129" t="s">
        <v>188</v>
      </c>
      <c r="F129" t="s">
        <v>1</v>
      </c>
      <c r="G129" t="s">
        <v>0</v>
      </c>
      <c r="H129" t="s">
        <v>1</v>
      </c>
    </row>
    <row r="130" spans="1:9" x14ac:dyDescent="0.45">
      <c r="A130" t="s">
        <v>2092</v>
      </c>
      <c r="B130" t="s">
        <v>36</v>
      </c>
      <c r="C130" t="s">
        <v>79</v>
      </c>
      <c r="D130" t="s">
        <v>3</v>
      </c>
      <c r="E130" t="s">
        <v>188</v>
      </c>
      <c r="F130" t="s">
        <v>1</v>
      </c>
      <c r="G130" t="s">
        <v>0</v>
      </c>
      <c r="H130" t="s">
        <v>1</v>
      </c>
    </row>
    <row r="131" spans="1:9" x14ac:dyDescent="0.45">
      <c r="A131" t="s">
        <v>970</v>
      </c>
      <c r="B131" t="s">
        <v>229</v>
      </c>
      <c r="C131" t="s">
        <v>47</v>
      </c>
      <c r="D131" t="s">
        <v>4</v>
      </c>
      <c r="E131" t="s">
        <v>338</v>
      </c>
      <c r="F131" t="s">
        <v>0</v>
      </c>
      <c r="G131" t="s">
        <v>0</v>
      </c>
      <c r="H131" t="s">
        <v>0</v>
      </c>
    </row>
    <row r="132" spans="1:9" x14ac:dyDescent="0.45">
      <c r="A132" t="s">
        <v>969</v>
      </c>
      <c r="B132" t="s">
        <v>342</v>
      </c>
      <c r="C132" t="s">
        <v>47</v>
      </c>
      <c r="D132" t="s">
        <v>56</v>
      </c>
      <c r="E132" t="s">
        <v>159</v>
      </c>
      <c r="F132" t="s">
        <v>0</v>
      </c>
      <c r="G132" t="s">
        <v>0</v>
      </c>
      <c r="H132" t="s">
        <v>0</v>
      </c>
      <c r="I132" t="s">
        <v>1</v>
      </c>
    </row>
    <row r="133" spans="1:9" x14ac:dyDescent="0.45">
      <c r="A133" t="s">
        <v>19</v>
      </c>
      <c r="B133" t="s">
        <v>1519</v>
      </c>
      <c r="C133" t="s">
        <v>17</v>
      </c>
      <c r="D133" t="s">
        <v>16</v>
      </c>
      <c r="E133" t="s">
        <v>15</v>
      </c>
      <c r="F133" t="s">
        <v>14</v>
      </c>
      <c r="G133" t="s">
        <v>13</v>
      </c>
      <c r="H133" t="s">
        <v>12</v>
      </c>
      <c r="I133" t="s">
        <v>11</v>
      </c>
    </row>
    <row r="134" spans="1:9" x14ac:dyDescent="0.45">
      <c r="A134" t="s">
        <v>2091</v>
      </c>
      <c r="B134" t="s">
        <v>89</v>
      </c>
      <c r="C134" t="s">
        <v>67</v>
      </c>
      <c r="D134" t="s">
        <v>100</v>
      </c>
      <c r="E134" t="s">
        <v>81</v>
      </c>
      <c r="F134" t="s">
        <v>0</v>
      </c>
      <c r="G134" t="s">
        <v>0</v>
      </c>
      <c r="H134" t="s">
        <v>0</v>
      </c>
    </row>
    <row r="135" spans="1:9" x14ac:dyDescent="0.45">
      <c r="A135" t="s">
        <v>988</v>
      </c>
      <c r="B135" t="s">
        <v>89</v>
      </c>
      <c r="C135" t="s">
        <v>40</v>
      </c>
      <c r="D135" t="s">
        <v>56</v>
      </c>
      <c r="E135" t="s">
        <v>91</v>
      </c>
      <c r="F135" t="s">
        <v>0</v>
      </c>
      <c r="G135" t="s">
        <v>0</v>
      </c>
      <c r="H135" t="s">
        <v>0</v>
      </c>
    </row>
    <row r="136" spans="1:9" x14ac:dyDescent="0.45">
      <c r="A136" t="s">
        <v>2090</v>
      </c>
      <c r="B136" t="s">
        <v>72</v>
      </c>
      <c r="C136" t="s">
        <v>92</v>
      </c>
      <c r="D136" t="s">
        <v>34</v>
      </c>
      <c r="E136" t="s">
        <v>178</v>
      </c>
      <c r="F136" t="s">
        <v>1</v>
      </c>
      <c r="G136" t="s">
        <v>0</v>
      </c>
      <c r="H136" t="s">
        <v>1</v>
      </c>
    </row>
    <row r="137" spans="1:9" x14ac:dyDescent="0.45">
      <c r="A137" t="s">
        <v>2044</v>
      </c>
      <c r="B137" t="s">
        <v>115</v>
      </c>
      <c r="C137" t="s">
        <v>40</v>
      </c>
      <c r="D137" t="s">
        <v>4</v>
      </c>
      <c r="E137" t="s">
        <v>26</v>
      </c>
      <c r="F137" t="s">
        <v>0</v>
      </c>
      <c r="G137" t="s">
        <v>0</v>
      </c>
      <c r="H137" t="s">
        <v>0</v>
      </c>
    </row>
    <row r="138" spans="1:9" x14ac:dyDescent="0.45">
      <c r="A138" t="s">
        <v>969</v>
      </c>
      <c r="B138" t="s">
        <v>48</v>
      </c>
      <c r="C138" t="s">
        <v>47</v>
      </c>
      <c r="D138" t="s">
        <v>3</v>
      </c>
      <c r="E138" t="s">
        <v>159</v>
      </c>
      <c r="F138" t="s">
        <v>0</v>
      </c>
      <c r="G138" t="s">
        <v>0</v>
      </c>
      <c r="H138" t="s">
        <v>0</v>
      </c>
      <c r="I138" t="s">
        <v>1</v>
      </c>
    </row>
    <row r="139" spans="1:9" x14ac:dyDescent="0.45">
      <c r="A139" t="s">
        <v>989</v>
      </c>
      <c r="B139" t="s">
        <v>44</v>
      </c>
      <c r="C139" t="s">
        <v>446</v>
      </c>
      <c r="D139" t="s">
        <v>100</v>
      </c>
      <c r="E139" t="s">
        <v>68</v>
      </c>
      <c r="F139" t="s">
        <v>0</v>
      </c>
      <c r="G139" t="s">
        <v>0</v>
      </c>
      <c r="H139" t="s">
        <v>0</v>
      </c>
    </row>
    <row r="140" spans="1:9" x14ac:dyDescent="0.45">
      <c r="A140" t="s">
        <v>19</v>
      </c>
      <c r="B140" t="s">
        <v>1518</v>
      </c>
      <c r="C140" t="s">
        <v>17</v>
      </c>
      <c r="D140" t="s">
        <v>16</v>
      </c>
      <c r="E140" t="s">
        <v>15</v>
      </c>
      <c r="F140" t="s">
        <v>14</v>
      </c>
      <c r="G140" t="s">
        <v>13</v>
      </c>
      <c r="H140" t="s">
        <v>12</v>
      </c>
      <c r="I140" t="s">
        <v>11</v>
      </c>
    </row>
    <row r="141" spans="1:9" x14ac:dyDescent="0.45">
      <c r="A141" t="s">
        <v>2089</v>
      </c>
      <c r="B141" t="s">
        <v>21</v>
      </c>
      <c r="C141" t="s">
        <v>67</v>
      </c>
      <c r="D141" t="s">
        <v>34</v>
      </c>
      <c r="E141" t="s">
        <v>58</v>
      </c>
      <c r="F141" t="s">
        <v>1</v>
      </c>
      <c r="G141" t="s">
        <v>0</v>
      </c>
      <c r="H141" t="s">
        <v>1</v>
      </c>
    </row>
    <row r="142" spans="1:9" x14ac:dyDescent="0.45">
      <c r="A142" t="s">
        <v>970</v>
      </c>
      <c r="B142" t="s">
        <v>115</v>
      </c>
      <c r="C142" t="s">
        <v>47</v>
      </c>
      <c r="D142" t="s">
        <v>34</v>
      </c>
      <c r="E142" t="s">
        <v>338</v>
      </c>
      <c r="F142" t="s">
        <v>0</v>
      </c>
      <c r="G142" t="s">
        <v>0</v>
      </c>
      <c r="H142" t="s">
        <v>0</v>
      </c>
    </row>
    <row r="143" spans="1:9" x14ac:dyDescent="0.45">
      <c r="A143" t="s">
        <v>2088</v>
      </c>
      <c r="B143" t="s">
        <v>89</v>
      </c>
      <c r="C143" t="s">
        <v>8</v>
      </c>
      <c r="D143" t="s">
        <v>34</v>
      </c>
      <c r="E143" t="s">
        <v>91</v>
      </c>
      <c r="F143" t="s">
        <v>0</v>
      </c>
      <c r="G143" t="s">
        <v>0</v>
      </c>
      <c r="H143" t="s">
        <v>0</v>
      </c>
    </row>
    <row r="144" spans="1:9" x14ac:dyDescent="0.45">
      <c r="A144" t="s">
        <v>19</v>
      </c>
      <c r="B144" t="s">
        <v>1516</v>
      </c>
      <c r="C144" t="s">
        <v>17</v>
      </c>
      <c r="D144" t="s">
        <v>16</v>
      </c>
      <c r="E144" t="s">
        <v>15</v>
      </c>
      <c r="F144" t="s">
        <v>14</v>
      </c>
      <c r="G144" t="s">
        <v>13</v>
      </c>
      <c r="H144" t="s">
        <v>12</v>
      </c>
      <c r="I144" t="s">
        <v>11</v>
      </c>
    </row>
    <row r="145" spans="1:9" x14ac:dyDescent="0.45">
      <c r="A145" t="s">
        <v>2085</v>
      </c>
      <c r="B145" t="s">
        <v>36</v>
      </c>
      <c r="C145" t="s">
        <v>56</v>
      </c>
      <c r="D145" t="s">
        <v>4</v>
      </c>
      <c r="E145" t="s">
        <v>103</v>
      </c>
      <c r="F145" t="s">
        <v>0</v>
      </c>
      <c r="G145" t="s">
        <v>0</v>
      </c>
      <c r="H145" t="s">
        <v>0</v>
      </c>
    </row>
    <row r="146" spans="1:9" x14ac:dyDescent="0.45">
      <c r="A146" t="s">
        <v>2087</v>
      </c>
      <c r="B146" t="s">
        <v>36</v>
      </c>
      <c r="C146" t="s">
        <v>69</v>
      </c>
      <c r="D146" t="s">
        <v>34</v>
      </c>
      <c r="E146" t="s">
        <v>58</v>
      </c>
      <c r="F146" t="s">
        <v>1</v>
      </c>
      <c r="G146" t="s">
        <v>0</v>
      </c>
      <c r="H146" t="s">
        <v>1</v>
      </c>
    </row>
    <row r="147" spans="1:9" x14ac:dyDescent="0.45">
      <c r="A147" t="s">
        <v>970</v>
      </c>
      <c r="B147" t="s">
        <v>229</v>
      </c>
      <c r="C147" t="s">
        <v>47</v>
      </c>
      <c r="D147" t="s">
        <v>4</v>
      </c>
      <c r="E147" t="s">
        <v>338</v>
      </c>
      <c r="F147" t="s">
        <v>0</v>
      </c>
      <c r="G147" t="s">
        <v>0</v>
      </c>
      <c r="H147" t="s">
        <v>0</v>
      </c>
    </row>
    <row r="148" spans="1:9" x14ac:dyDescent="0.45">
      <c r="A148" t="s">
        <v>969</v>
      </c>
      <c r="B148" t="s">
        <v>48</v>
      </c>
      <c r="C148" t="s">
        <v>3</v>
      </c>
      <c r="D148" t="s">
        <v>3</v>
      </c>
      <c r="E148" t="s">
        <v>159</v>
      </c>
      <c r="F148" t="s">
        <v>0</v>
      </c>
      <c r="G148" t="s">
        <v>0</v>
      </c>
      <c r="H148" t="s">
        <v>0</v>
      </c>
      <c r="I148" t="s">
        <v>1</v>
      </c>
    </row>
    <row r="149" spans="1:9" x14ac:dyDescent="0.45">
      <c r="A149" t="s">
        <v>2086</v>
      </c>
      <c r="B149" t="s">
        <v>31</v>
      </c>
      <c r="C149" t="s">
        <v>47</v>
      </c>
      <c r="D149" t="s">
        <v>3</v>
      </c>
      <c r="E149" t="s">
        <v>58</v>
      </c>
      <c r="F149" t="s">
        <v>1</v>
      </c>
      <c r="G149" t="s">
        <v>0</v>
      </c>
      <c r="H149" t="s">
        <v>1</v>
      </c>
    </row>
    <row r="150" spans="1:9" x14ac:dyDescent="0.45">
      <c r="A150" t="s">
        <v>19</v>
      </c>
      <c r="B150" t="s">
        <v>1513</v>
      </c>
      <c r="C150" t="s">
        <v>17</v>
      </c>
      <c r="D150" t="s">
        <v>16</v>
      </c>
      <c r="E150" t="s">
        <v>15</v>
      </c>
      <c r="F150" t="s">
        <v>14</v>
      </c>
      <c r="G150" t="s">
        <v>13</v>
      </c>
      <c r="H150" t="s">
        <v>12</v>
      </c>
      <c r="I150" t="s">
        <v>11</v>
      </c>
    </row>
    <row r="151" spans="1:9" x14ac:dyDescent="0.45">
      <c r="A151" t="s">
        <v>2085</v>
      </c>
      <c r="B151" t="s">
        <v>36</v>
      </c>
      <c r="C151" t="s">
        <v>40</v>
      </c>
      <c r="D151" t="s">
        <v>34</v>
      </c>
      <c r="E151" t="s">
        <v>103</v>
      </c>
      <c r="F151" t="s">
        <v>0</v>
      </c>
      <c r="G151" t="s">
        <v>0</v>
      </c>
      <c r="H151" t="s">
        <v>0</v>
      </c>
    </row>
    <row r="152" spans="1:9" x14ac:dyDescent="0.45">
      <c r="A152" t="s">
        <v>2084</v>
      </c>
      <c r="B152" t="s">
        <v>89</v>
      </c>
      <c r="C152" t="s">
        <v>3</v>
      </c>
      <c r="D152" t="s">
        <v>79</v>
      </c>
      <c r="E152" t="s">
        <v>408</v>
      </c>
      <c r="F152" t="s">
        <v>0</v>
      </c>
      <c r="G152" t="s">
        <v>0</v>
      </c>
      <c r="H152" t="s">
        <v>0</v>
      </c>
    </row>
    <row r="153" spans="1:9" x14ac:dyDescent="0.45">
      <c r="A153" t="s">
        <v>998</v>
      </c>
      <c r="B153" t="s">
        <v>5</v>
      </c>
      <c r="C153" t="s">
        <v>56</v>
      </c>
      <c r="D153" t="s">
        <v>3</v>
      </c>
      <c r="E153" t="s">
        <v>399</v>
      </c>
      <c r="F153" t="s">
        <v>0</v>
      </c>
      <c r="G153" t="s">
        <v>0</v>
      </c>
      <c r="H153" t="s">
        <v>0</v>
      </c>
    </row>
    <row r="154" spans="1:9" x14ac:dyDescent="0.45">
      <c r="A154" t="s">
        <v>970</v>
      </c>
      <c r="B154" t="s">
        <v>229</v>
      </c>
      <c r="C154" t="s">
        <v>47</v>
      </c>
      <c r="D154" t="s">
        <v>59</v>
      </c>
      <c r="E154" t="s">
        <v>338</v>
      </c>
      <c r="F154" t="s">
        <v>0</v>
      </c>
      <c r="G154" t="s">
        <v>0</v>
      </c>
      <c r="H154" t="s">
        <v>0</v>
      </c>
    </row>
    <row r="155" spans="1:9" x14ac:dyDescent="0.45">
      <c r="A155" t="s">
        <v>969</v>
      </c>
      <c r="B155" t="s">
        <v>48</v>
      </c>
      <c r="C155" t="s">
        <v>3</v>
      </c>
      <c r="D155" t="s">
        <v>100</v>
      </c>
      <c r="E155" t="s">
        <v>159</v>
      </c>
      <c r="F155" t="s">
        <v>0</v>
      </c>
      <c r="G155" t="s">
        <v>0</v>
      </c>
      <c r="H155" t="s">
        <v>0</v>
      </c>
      <c r="I155" t="s">
        <v>1</v>
      </c>
    </row>
    <row r="156" spans="1:9" x14ac:dyDescent="0.45">
      <c r="A156" t="s">
        <v>1005</v>
      </c>
      <c r="B156" t="s">
        <v>28</v>
      </c>
      <c r="C156" t="s">
        <v>40</v>
      </c>
      <c r="D156" t="s">
        <v>79</v>
      </c>
      <c r="E156" t="s">
        <v>114</v>
      </c>
      <c r="F156" t="s">
        <v>0</v>
      </c>
      <c r="G156" t="s">
        <v>0</v>
      </c>
      <c r="H156" t="s">
        <v>0</v>
      </c>
    </row>
    <row r="157" spans="1:9" x14ac:dyDescent="0.45">
      <c r="A157" t="s">
        <v>19</v>
      </c>
      <c r="B157" t="s">
        <v>1511</v>
      </c>
      <c r="C157" t="s">
        <v>17</v>
      </c>
      <c r="D157" t="s">
        <v>16</v>
      </c>
      <c r="E157" t="s">
        <v>15</v>
      </c>
      <c r="F157" t="s">
        <v>14</v>
      </c>
      <c r="G157" t="s">
        <v>13</v>
      </c>
      <c r="H157" t="s">
        <v>12</v>
      </c>
      <c r="I157" t="s">
        <v>11</v>
      </c>
    </row>
    <row r="158" spans="1:9" x14ac:dyDescent="0.45">
      <c r="A158" t="s">
        <v>1034</v>
      </c>
      <c r="B158" t="s">
        <v>89</v>
      </c>
      <c r="C158" t="s">
        <v>4</v>
      </c>
      <c r="D158" t="s">
        <v>92</v>
      </c>
      <c r="E158" t="s">
        <v>867</v>
      </c>
      <c r="F158" t="s">
        <v>0</v>
      </c>
      <c r="G158" t="s">
        <v>0</v>
      </c>
      <c r="H158" t="s">
        <v>0</v>
      </c>
    </row>
    <row r="159" spans="1:9" x14ac:dyDescent="0.45">
      <c r="A159" t="s">
        <v>970</v>
      </c>
      <c r="B159" t="s">
        <v>44</v>
      </c>
      <c r="C159" t="s">
        <v>47</v>
      </c>
      <c r="D159" t="s">
        <v>82</v>
      </c>
      <c r="E159" t="s">
        <v>338</v>
      </c>
      <c r="F159" t="s">
        <v>0</v>
      </c>
      <c r="G159" t="s">
        <v>0</v>
      </c>
      <c r="H159" t="s">
        <v>0</v>
      </c>
    </row>
    <row r="160" spans="1:9" x14ac:dyDescent="0.45">
      <c r="A160" t="s">
        <v>2083</v>
      </c>
      <c r="B160" t="s">
        <v>44</v>
      </c>
      <c r="C160" t="s">
        <v>34</v>
      </c>
      <c r="D160" t="s">
        <v>79</v>
      </c>
      <c r="E160" t="s">
        <v>42</v>
      </c>
      <c r="F160" t="s">
        <v>1</v>
      </c>
      <c r="G160" t="s">
        <v>0</v>
      </c>
      <c r="H160" t="s">
        <v>1</v>
      </c>
    </row>
    <row r="161" spans="1:9" x14ac:dyDescent="0.45">
      <c r="A161" t="s">
        <v>1051</v>
      </c>
      <c r="B161" t="s">
        <v>115</v>
      </c>
      <c r="C161" t="s">
        <v>34</v>
      </c>
      <c r="D161" t="s">
        <v>79</v>
      </c>
      <c r="E161" t="s">
        <v>26</v>
      </c>
      <c r="F161" t="s">
        <v>0</v>
      </c>
      <c r="G161" t="s">
        <v>0</v>
      </c>
      <c r="H161" t="s">
        <v>0</v>
      </c>
    </row>
    <row r="162" spans="1:9" x14ac:dyDescent="0.45">
      <c r="A162" t="s">
        <v>991</v>
      </c>
      <c r="B162" t="s">
        <v>44</v>
      </c>
      <c r="C162" t="s">
        <v>34</v>
      </c>
      <c r="D162" t="s">
        <v>79</v>
      </c>
      <c r="E162" t="s">
        <v>185</v>
      </c>
      <c r="F162" t="s">
        <v>1</v>
      </c>
      <c r="G162" t="s">
        <v>0</v>
      </c>
      <c r="H162" t="s">
        <v>1</v>
      </c>
    </row>
    <row r="163" spans="1:9" x14ac:dyDescent="0.45">
      <c r="A163" t="s">
        <v>972</v>
      </c>
      <c r="B163" t="s">
        <v>28</v>
      </c>
      <c r="C163" t="s">
        <v>34</v>
      </c>
      <c r="D163" t="s">
        <v>79</v>
      </c>
      <c r="E163" t="s">
        <v>53</v>
      </c>
      <c r="F163" t="s">
        <v>0</v>
      </c>
      <c r="G163" t="s">
        <v>0</v>
      </c>
      <c r="H163" t="s">
        <v>0</v>
      </c>
    </row>
    <row r="164" spans="1:9" x14ac:dyDescent="0.45">
      <c r="A164" t="s">
        <v>19</v>
      </c>
      <c r="B164" t="s">
        <v>1510</v>
      </c>
      <c r="C164" t="s">
        <v>17</v>
      </c>
      <c r="D164" t="s">
        <v>16</v>
      </c>
      <c r="E164" t="s">
        <v>15</v>
      </c>
      <c r="F164" t="s">
        <v>14</v>
      </c>
      <c r="G164" t="s">
        <v>13</v>
      </c>
      <c r="H164" t="s">
        <v>12</v>
      </c>
      <c r="I164" t="s">
        <v>11</v>
      </c>
    </row>
    <row r="165" spans="1:9" x14ac:dyDescent="0.45">
      <c r="A165" t="s">
        <v>2082</v>
      </c>
      <c r="B165" t="s">
        <v>28</v>
      </c>
      <c r="C165" t="s">
        <v>47</v>
      </c>
      <c r="D165" t="s">
        <v>34</v>
      </c>
      <c r="E165" t="s">
        <v>324</v>
      </c>
      <c r="F165" t="s">
        <v>0</v>
      </c>
      <c r="G165" t="s">
        <v>0</v>
      </c>
      <c r="H165" t="s">
        <v>0</v>
      </c>
    </row>
    <row r="166" spans="1:9" x14ac:dyDescent="0.45">
      <c r="A166" t="s">
        <v>2081</v>
      </c>
      <c r="B166" t="s">
        <v>72</v>
      </c>
      <c r="C166" t="s">
        <v>4</v>
      </c>
      <c r="D166" t="s">
        <v>34</v>
      </c>
      <c r="E166" t="s">
        <v>42</v>
      </c>
      <c r="F166" t="s">
        <v>1</v>
      </c>
      <c r="G166" t="s">
        <v>0</v>
      </c>
      <c r="H166" t="s">
        <v>1</v>
      </c>
    </row>
    <row r="167" spans="1:9" x14ac:dyDescent="0.45">
      <c r="A167" t="s">
        <v>970</v>
      </c>
      <c r="B167" t="s">
        <v>229</v>
      </c>
      <c r="C167" t="s">
        <v>47</v>
      </c>
      <c r="D167" t="s">
        <v>92</v>
      </c>
      <c r="E167" t="s">
        <v>338</v>
      </c>
      <c r="F167" t="s">
        <v>0</v>
      </c>
      <c r="G167" t="s">
        <v>0</v>
      </c>
      <c r="H167" t="s">
        <v>0</v>
      </c>
    </row>
    <row r="168" spans="1:9" x14ac:dyDescent="0.45">
      <c r="A168" t="s">
        <v>969</v>
      </c>
      <c r="B168" t="s">
        <v>342</v>
      </c>
      <c r="C168" t="s">
        <v>47</v>
      </c>
      <c r="D168" t="s">
        <v>8</v>
      </c>
      <c r="E168" t="s">
        <v>159</v>
      </c>
      <c r="F168" t="s">
        <v>0</v>
      </c>
      <c r="G168" t="s">
        <v>0</v>
      </c>
      <c r="H168" t="s">
        <v>0</v>
      </c>
      <c r="I168" t="s">
        <v>1</v>
      </c>
    </row>
    <row r="169" spans="1:9" x14ac:dyDescent="0.45">
      <c r="A169" t="s">
        <v>19</v>
      </c>
      <c r="B169" t="s">
        <v>1509</v>
      </c>
      <c r="C169" t="s">
        <v>17</v>
      </c>
      <c r="D169" t="s">
        <v>16</v>
      </c>
      <c r="E169" t="s">
        <v>15</v>
      </c>
      <c r="F169" t="s">
        <v>14</v>
      </c>
      <c r="G169" t="s">
        <v>13</v>
      </c>
      <c r="H169" t="s">
        <v>12</v>
      </c>
      <c r="I169" t="s">
        <v>11</v>
      </c>
    </row>
    <row r="170" spans="1:9" x14ac:dyDescent="0.45">
      <c r="A170" t="s">
        <v>2080</v>
      </c>
      <c r="B170" t="s">
        <v>21</v>
      </c>
      <c r="C170" t="s">
        <v>4</v>
      </c>
      <c r="D170" t="s">
        <v>3</v>
      </c>
      <c r="E170" t="s">
        <v>74</v>
      </c>
      <c r="F170" t="s">
        <v>0</v>
      </c>
      <c r="G170" t="s">
        <v>0</v>
      </c>
      <c r="H170" t="s">
        <v>0</v>
      </c>
    </row>
    <row r="171" spans="1:9" x14ac:dyDescent="0.45">
      <c r="A171" t="s">
        <v>970</v>
      </c>
      <c r="B171" t="s">
        <v>229</v>
      </c>
      <c r="C171" t="s">
        <v>47</v>
      </c>
      <c r="D171" t="s">
        <v>8</v>
      </c>
      <c r="E171" t="s">
        <v>338</v>
      </c>
      <c r="F171" t="s">
        <v>0</v>
      </c>
      <c r="G171" t="s">
        <v>0</v>
      </c>
      <c r="H171" t="s">
        <v>0</v>
      </c>
    </row>
    <row r="172" spans="1:9" x14ac:dyDescent="0.45">
      <c r="A172" t="s">
        <v>969</v>
      </c>
      <c r="B172" t="s">
        <v>48</v>
      </c>
      <c r="C172" t="s">
        <v>4</v>
      </c>
      <c r="D172" t="s">
        <v>34</v>
      </c>
      <c r="E172" t="s">
        <v>159</v>
      </c>
      <c r="F172" t="s">
        <v>0</v>
      </c>
      <c r="G172" t="s">
        <v>0</v>
      </c>
      <c r="H172" t="s">
        <v>0</v>
      </c>
      <c r="I172" t="s">
        <v>1</v>
      </c>
    </row>
    <row r="173" spans="1:9" x14ac:dyDescent="0.45">
      <c r="A173" t="s">
        <v>1042</v>
      </c>
      <c r="B173" t="s">
        <v>89</v>
      </c>
      <c r="C173" t="s">
        <v>79</v>
      </c>
      <c r="D173" t="s">
        <v>34</v>
      </c>
      <c r="E173" t="s">
        <v>585</v>
      </c>
      <c r="F173" t="s">
        <v>0</v>
      </c>
      <c r="G173" t="s">
        <v>0</v>
      </c>
      <c r="H173" t="s">
        <v>0</v>
      </c>
    </row>
    <row r="174" spans="1:9" x14ac:dyDescent="0.45">
      <c r="A174" t="s">
        <v>19</v>
      </c>
      <c r="B174" t="s">
        <v>1508</v>
      </c>
      <c r="C174" t="s">
        <v>17</v>
      </c>
      <c r="D174" t="s">
        <v>16</v>
      </c>
      <c r="E174" t="s">
        <v>15</v>
      </c>
      <c r="F174" t="s">
        <v>14</v>
      </c>
      <c r="G174" t="s">
        <v>13</v>
      </c>
      <c r="H174" t="s">
        <v>12</v>
      </c>
      <c r="I174" t="s">
        <v>11</v>
      </c>
    </row>
    <row r="175" spans="1:9" x14ac:dyDescent="0.45">
      <c r="A175" t="s">
        <v>2039</v>
      </c>
      <c r="B175" t="s">
        <v>72</v>
      </c>
      <c r="C175" t="s">
        <v>34</v>
      </c>
      <c r="D175" t="s">
        <v>34</v>
      </c>
      <c r="E175" t="s">
        <v>648</v>
      </c>
      <c r="F175" t="s">
        <v>0</v>
      </c>
      <c r="G175" t="s">
        <v>0</v>
      </c>
      <c r="H175" t="s">
        <v>0</v>
      </c>
    </row>
    <row r="176" spans="1:9" x14ac:dyDescent="0.45">
      <c r="A176" t="s">
        <v>970</v>
      </c>
      <c r="B176" t="s">
        <v>229</v>
      </c>
      <c r="C176" t="s">
        <v>47</v>
      </c>
      <c r="D176" t="s">
        <v>8</v>
      </c>
      <c r="E176" t="s">
        <v>338</v>
      </c>
      <c r="F176" t="s">
        <v>0</v>
      </c>
      <c r="G176" t="s">
        <v>0</v>
      </c>
      <c r="H176" t="s">
        <v>0</v>
      </c>
    </row>
    <row r="177" spans="1:9" x14ac:dyDescent="0.45">
      <c r="A177" t="s">
        <v>969</v>
      </c>
      <c r="B177" t="s">
        <v>48</v>
      </c>
      <c r="C177" t="s">
        <v>47</v>
      </c>
      <c r="D177" t="s">
        <v>3</v>
      </c>
      <c r="E177" t="s">
        <v>159</v>
      </c>
      <c r="F177" t="s">
        <v>0</v>
      </c>
      <c r="G177" t="s">
        <v>0</v>
      </c>
      <c r="H177" t="s">
        <v>0</v>
      </c>
      <c r="I177" t="s">
        <v>1</v>
      </c>
    </row>
    <row r="178" spans="1:9" x14ac:dyDescent="0.45">
      <c r="A178" t="s">
        <v>19</v>
      </c>
      <c r="B178" t="s">
        <v>1506</v>
      </c>
      <c r="C178" t="s">
        <v>17</v>
      </c>
      <c r="D178" t="s">
        <v>16</v>
      </c>
      <c r="E178" t="s">
        <v>15</v>
      </c>
      <c r="F178" t="s">
        <v>14</v>
      </c>
      <c r="G178" t="s">
        <v>13</v>
      </c>
      <c r="H178" t="s">
        <v>12</v>
      </c>
      <c r="I178" t="s">
        <v>11</v>
      </c>
    </row>
    <row r="179" spans="1:9" x14ac:dyDescent="0.45">
      <c r="A179" t="s">
        <v>2079</v>
      </c>
      <c r="B179" t="s">
        <v>21</v>
      </c>
      <c r="C179" t="s">
        <v>160</v>
      </c>
      <c r="D179" t="s">
        <v>3</v>
      </c>
      <c r="E179" t="s">
        <v>74</v>
      </c>
      <c r="F179" t="s">
        <v>0</v>
      </c>
      <c r="G179" t="s">
        <v>0</v>
      </c>
      <c r="H179" t="s">
        <v>0</v>
      </c>
    </row>
    <row r="180" spans="1:9" x14ac:dyDescent="0.45">
      <c r="A180" t="s">
        <v>2078</v>
      </c>
      <c r="B180" t="s">
        <v>115</v>
      </c>
      <c r="C180" t="s">
        <v>160</v>
      </c>
      <c r="D180" t="s">
        <v>34</v>
      </c>
      <c r="E180" t="s">
        <v>223</v>
      </c>
      <c r="F180" t="s">
        <v>0</v>
      </c>
      <c r="G180" t="s">
        <v>1</v>
      </c>
      <c r="H180" t="s">
        <v>0</v>
      </c>
    </row>
    <row r="181" spans="1:9" x14ac:dyDescent="0.45">
      <c r="A181" t="s">
        <v>970</v>
      </c>
      <c r="B181" t="s">
        <v>229</v>
      </c>
      <c r="C181" t="s">
        <v>47</v>
      </c>
      <c r="D181" t="s">
        <v>700</v>
      </c>
      <c r="E181" t="s">
        <v>338</v>
      </c>
      <c r="F181" t="s">
        <v>0</v>
      </c>
      <c r="G181" t="s">
        <v>0</v>
      </c>
      <c r="H181" t="s">
        <v>0</v>
      </c>
    </row>
    <row r="182" spans="1:9" x14ac:dyDescent="0.45">
      <c r="A182" t="s">
        <v>969</v>
      </c>
      <c r="B182" t="s">
        <v>48</v>
      </c>
      <c r="C182" t="s">
        <v>34</v>
      </c>
      <c r="D182" t="s">
        <v>69</v>
      </c>
      <c r="E182" t="s">
        <v>159</v>
      </c>
      <c r="F182" t="s">
        <v>0</v>
      </c>
      <c r="G182" t="s">
        <v>0</v>
      </c>
      <c r="H182" t="s">
        <v>0</v>
      </c>
      <c r="I182" t="s">
        <v>1</v>
      </c>
    </row>
    <row r="183" spans="1:9" x14ac:dyDescent="0.45">
      <c r="A183" t="s">
        <v>1045</v>
      </c>
      <c r="B183" t="s">
        <v>89</v>
      </c>
      <c r="C183" t="s">
        <v>67</v>
      </c>
      <c r="D183" t="s">
        <v>79</v>
      </c>
      <c r="E183" t="s">
        <v>91</v>
      </c>
      <c r="F183" t="s">
        <v>0</v>
      </c>
      <c r="G183" t="s">
        <v>0</v>
      </c>
      <c r="H183" t="s">
        <v>0</v>
      </c>
    </row>
    <row r="184" spans="1:9" x14ac:dyDescent="0.45">
      <c r="A184" t="s">
        <v>19</v>
      </c>
      <c r="B184" t="s">
        <v>1502</v>
      </c>
      <c r="C184" t="s">
        <v>17</v>
      </c>
      <c r="D184" t="s">
        <v>16</v>
      </c>
      <c r="E184" t="s">
        <v>15</v>
      </c>
      <c r="F184" t="s">
        <v>14</v>
      </c>
      <c r="G184" t="s">
        <v>13</v>
      </c>
      <c r="H184" t="s">
        <v>12</v>
      </c>
      <c r="I184" t="s">
        <v>11</v>
      </c>
    </row>
    <row r="185" spans="1:9" x14ac:dyDescent="0.45">
      <c r="A185" t="s">
        <v>970</v>
      </c>
      <c r="B185" t="s">
        <v>229</v>
      </c>
      <c r="C185" t="s">
        <v>47</v>
      </c>
      <c r="D185" t="s">
        <v>56</v>
      </c>
      <c r="E185" t="s">
        <v>338</v>
      </c>
      <c r="F185" t="s">
        <v>0</v>
      </c>
      <c r="G185" t="s">
        <v>0</v>
      </c>
      <c r="H185" t="s">
        <v>0</v>
      </c>
    </row>
    <row r="186" spans="1:9" x14ac:dyDescent="0.45">
      <c r="A186" t="s">
        <v>969</v>
      </c>
      <c r="B186" t="s">
        <v>48</v>
      </c>
      <c r="C186" t="s">
        <v>56</v>
      </c>
      <c r="D186" t="s">
        <v>79</v>
      </c>
      <c r="E186" t="s">
        <v>159</v>
      </c>
      <c r="F186" t="s">
        <v>0</v>
      </c>
      <c r="G186" t="s">
        <v>0</v>
      </c>
      <c r="H186" t="s">
        <v>0</v>
      </c>
      <c r="I186" t="s">
        <v>1</v>
      </c>
    </row>
    <row r="187" spans="1:9" x14ac:dyDescent="0.45">
      <c r="A187" t="s">
        <v>2077</v>
      </c>
      <c r="B187" t="s">
        <v>200</v>
      </c>
      <c r="C187" t="s">
        <v>61</v>
      </c>
      <c r="D187" t="s">
        <v>4</v>
      </c>
      <c r="E187" t="s">
        <v>53</v>
      </c>
      <c r="F187" t="s">
        <v>0</v>
      </c>
      <c r="G187" t="s">
        <v>0</v>
      </c>
      <c r="H187" t="s">
        <v>0</v>
      </c>
    </row>
    <row r="188" spans="1:9" x14ac:dyDescent="0.45">
      <c r="A188" t="s">
        <v>19</v>
      </c>
      <c r="B188" t="s">
        <v>1500</v>
      </c>
      <c r="C188" t="s">
        <v>17</v>
      </c>
      <c r="D188" t="s">
        <v>16</v>
      </c>
      <c r="E188" t="s">
        <v>15</v>
      </c>
      <c r="F188" t="s">
        <v>14</v>
      </c>
      <c r="G188" t="s">
        <v>13</v>
      </c>
      <c r="H188" t="s">
        <v>12</v>
      </c>
      <c r="I188" t="s">
        <v>11</v>
      </c>
    </row>
    <row r="189" spans="1:9" x14ac:dyDescent="0.45">
      <c r="A189" t="s">
        <v>2076</v>
      </c>
      <c r="B189" t="s">
        <v>36</v>
      </c>
      <c r="C189" t="s">
        <v>82</v>
      </c>
      <c r="D189" t="s">
        <v>3</v>
      </c>
      <c r="E189" t="s">
        <v>103</v>
      </c>
      <c r="F189" t="s">
        <v>0</v>
      </c>
      <c r="G189" t="s">
        <v>0</v>
      </c>
      <c r="H189" t="s">
        <v>0</v>
      </c>
    </row>
    <row r="190" spans="1:9" x14ac:dyDescent="0.45">
      <c r="A190" t="s">
        <v>970</v>
      </c>
      <c r="B190" t="s">
        <v>229</v>
      </c>
      <c r="C190" t="s">
        <v>47</v>
      </c>
      <c r="D190" t="s">
        <v>67</v>
      </c>
      <c r="E190" t="s">
        <v>338</v>
      </c>
      <c r="F190" t="s">
        <v>0</v>
      </c>
      <c r="G190" t="s">
        <v>0</v>
      </c>
      <c r="H190" t="s">
        <v>0</v>
      </c>
    </row>
    <row r="191" spans="1:9" x14ac:dyDescent="0.45">
      <c r="A191" t="s">
        <v>969</v>
      </c>
      <c r="B191" t="s">
        <v>48</v>
      </c>
      <c r="C191" t="s">
        <v>34</v>
      </c>
      <c r="D191" t="s">
        <v>92</v>
      </c>
      <c r="E191" t="s">
        <v>159</v>
      </c>
      <c r="F191" t="s">
        <v>0</v>
      </c>
      <c r="G191" t="s">
        <v>0</v>
      </c>
      <c r="H191" t="s">
        <v>0</v>
      </c>
      <c r="I191" t="s">
        <v>1</v>
      </c>
    </row>
    <row r="192" spans="1:9" x14ac:dyDescent="0.45">
      <c r="A192" t="s">
        <v>19</v>
      </c>
      <c r="B192" t="s">
        <v>1497</v>
      </c>
      <c r="C192" t="s">
        <v>17</v>
      </c>
      <c r="D192" t="s">
        <v>16</v>
      </c>
      <c r="E192" t="s">
        <v>15</v>
      </c>
      <c r="F192" t="s">
        <v>14</v>
      </c>
      <c r="G192" t="s">
        <v>13</v>
      </c>
      <c r="H192" t="s">
        <v>12</v>
      </c>
      <c r="I192" t="s">
        <v>11</v>
      </c>
    </row>
    <row r="193" spans="1:9" x14ac:dyDescent="0.45">
      <c r="A193" t="s">
        <v>2075</v>
      </c>
      <c r="B193" t="s">
        <v>89</v>
      </c>
      <c r="C193" t="s">
        <v>4</v>
      </c>
      <c r="D193" t="s">
        <v>34</v>
      </c>
      <c r="E193" t="s">
        <v>867</v>
      </c>
      <c r="F193" t="s">
        <v>0</v>
      </c>
      <c r="G193" t="s">
        <v>0</v>
      </c>
      <c r="H193" t="s">
        <v>0</v>
      </c>
    </row>
    <row r="194" spans="1:9" x14ac:dyDescent="0.45">
      <c r="A194" t="s">
        <v>970</v>
      </c>
      <c r="B194" t="s">
        <v>229</v>
      </c>
      <c r="C194" t="s">
        <v>47</v>
      </c>
      <c r="D194" t="s">
        <v>160</v>
      </c>
      <c r="E194" t="s">
        <v>338</v>
      </c>
      <c r="F194" t="s">
        <v>0</v>
      </c>
      <c r="G194" t="s">
        <v>0</v>
      </c>
      <c r="H194" t="s">
        <v>0</v>
      </c>
    </row>
    <row r="195" spans="1:9" x14ac:dyDescent="0.45">
      <c r="A195" t="s">
        <v>2074</v>
      </c>
      <c r="B195" t="s">
        <v>200</v>
      </c>
      <c r="C195" t="s">
        <v>67</v>
      </c>
      <c r="D195" t="s">
        <v>3</v>
      </c>
      <c r="E195" t="s">
        <v>477</v>
      </c>
      <c r="F195" t="s">
        <v>0</v>
      </c>
      <c r="G195" t="s">
        <v>0</v>
      </c>
      <c r="H195" t="s">
        <v>0</v>
      </c>
    </row>
    <row r="196" spans="1:9" x14ac:dyDescent="0.45">
      <c r="A196" t="s">
        <v>2073</v>
      </c>
      <c r="B196" t="s">
        <v>21</v>
      </c>
      <c r="C196" t="s">
        <v>160</v>
      </c>
      <c r="D196" t="s">
        <v>3</v>
      </c>
      <c r="E196" t="s">
        <v>39</v>
      </c>
      <c r="F196" t="s">
        <v>0</v>
      </c>
      <c r="G196" t="s">
        <v>0</v>
      </c>
      <c r="H196" t="s">
        <v>0</v>
      </c>
    </row>
    <row r="197" spans="1:9" x14ac:dyDescent="0.45">
      <c r="A197" t="s">
        <v>19</v>
      </c>
      <c r="B197" t="s">
        <v>1496</v>
      </c>
      <c r="C197" t="s">
        <v>17</v>
      </c>
      <c r="D197" t="s">
        <v>16</v>
      </c>
      <c r="E197" t="s">
        <v>15</v>
      </c>
      <c r="F197" t="s">
        <v>14</v>
      </c>
      <c r="G197" t="s">
        <v>13</v>
      </c>
      <c r="H197" t="s">
        <v>12</v>
      </c>
      <c r="I197" t="s">
        <v>11</v>
      </c>
    </row>
    <row r="198" spans="1:9" x14ac:dyDescent="0.45">
      <c r="A198" t="s">
        <v>2072</v>
      </c>
      <c r="B198" t="s">
        <v>89</v>
      </c>
      <c r="C198" t="s">
        <v>82</v>
      </c>
      <c r="D198" t="s">
        <v>34</v>
      </c>
      <c r="E198" t="s">
        <v>867</v>
      </c>
      <c r="F198" t="s">
        <v>0</v>
      </c>
      <c r="G198" t="s">
        <v>0</v>
      </c>
      <c r="H198" t="s">
        <v>0</v>
      </c>
    </row>
    <row r="199" spans="1:9" x14ac:dyDescent="0.45">
      <c r="A199" t="s">
        <v>2071</v>
      </c>
      <c r="B199" t="s">
        <v>44</v>
      </c>
      <c r="C199" t="s">
        <v>160</v>
      </c>
      <c r="D199" t="s">
        <v>3</v>
      </c>
      <c r="E199" t="s">
        <v>159</v>
      </c>
      <c r="F199" t="s">
        <v>0</v>
      </c>
      <c r="G199" t="s">
        <v>0</v>
      </c>
      <c r="H199" t="s">
        <v>0</v>
      </c>
    </row>
    <row r="200" spans="1:9" x14ac:dyDescent="0.45">
      <c r="A200" t="s">
        <v>2070</v>
      </c>
      <c r="B200" t="s">
        <v>28</v>
      </c>
      <c r="C200" t="s">
        <v>160</v>
      </c>
      <c r="D200" t="s">
        <v>4</v>
      </c>
      <c r="E200" t="s">
        <v>26</v>
      </c>
      <c r="F200" t="s">
        <v>0</v>
      </c>
      <c r="G200" t="s">
        <v>1</v>
      </c>
      <c r="H200" t="s">
        <v>0</v>
      </c>
    </row>
    <row r="201" spans="1:9" x14ac:dyDescent="0.45">
      <c r="A201" t="s">
        <v>2069</v>
      </c>
      <c r="B201" t="s">
        <v>5</v>
      </c>
      <c r="C201" t="s">
        <v>160</v>
      </c>
      <c r="D201" t="s">
        <v>8</v>
      </c>
      <c r="E201" t="s">
        <v>88</v>
      </c>
      <c r="F201" t="s">
        <v>0</v>
      </c>
      <c r="G201" t="s">
        <v>0</v>
      </c>
      <c r="H201" t="s">
        <v>0</v>
      </c>
    </row>
    <row r="202" spans="1:9" x14ac:dyDescent="0.45">
      <c r="A202" t="s">
        <v>2068</v>
      </c>
      <c r="B202" t="s">
        <v>72</v>
      </c>
      <c r="C202" t="s">
        <v>71</v>
      </c>
      <c r="D202" t="s">
        <v>34</v>
      </c>
      <c r="E202" t="s">
        <v>42</v>
      </c>
      <c r="F202" t="s">
        <v>1</v>
      </c>
      <c r="G202" t="s">
        <v>0</v>
      </c>
      <c r="H202" t="s">
        <v>1</v>
      </c>
    </row>
    <row r="203" spans="1:9" x14ac:dyDescent="0.45">
      <c r="A203" t="s">
        <v>1034</v>
      </c>
      <c r="B203" t="s">
        <v>89</v>
      </c>
      <c r="C203" t="s">
        <v>112</v>
      </c>
      <c r="D203" t="s">
        <v>92</v>
      </c>
      <c r="E203" t="s">
        <v>867</v>
      </c>
      <c r="F203" t="s">
        <v>0</v>
      </c>
      <c r="G203" t="s">
        <v>0</v>
      </c>
      <c r="H203" t="s">
        <v>0</v>
      </c>
    </row>
    <row r="204" spans="1:9" x14ac:dyDescent="0.45">
      <c r="A204" t="s">
        <v>970</v>
      </c>
      <c r="B204" t="s">
        <v>229</v>
      </c>
      <c r="C204" t="s">
        <v>47</v>
      </c>
      <c r="D204" t="s">
        <v>96</v>
      </c>
      <c r="E204" t="s">
        <v>338</v>
      </c>
      <c r="F204" t="s">
        <v>0</v>
      </c>
      <c r="G204" t="s">
        <v>0</v>
      </c>
      <c r="H204" t="s">
        <v>0</v>
      </c>
    </row>
    <row r="205" spans="1:9" x14ac:dyDescent="0.45">
      <c r="A205" t="s">
        <v>2067</v>
      </c>
      <c r="B205" t="s">
        <v>31</v>
      </c>
      <c r="C205" t="s">
        <v>43</v>
      </c>
      <c r="D205" t="s">
        <v>79</v>
      </c>
      <c r="E205" t="s">
        <v>103</v>
      </c>
      <c r="F205" t="s">
        <v>0</v>
      </c>
      <c r="G205" t="s">
        <v>0</v>
      </c>
      <c r="H205" t="s">
        <v>0</v>
      </c>
    </row>
    <row r="206" spans="1:9" x14ac:dyDescent="0.45">
      <c r="A206" t="s">
        <v>2047</v>
      </c>
      <c r="B206" t="s">
        <v>115</v>
      </c>
      <c r="C206" t="s">
        <v>170</v>
      </c>
      <c r="D206" t="s">
        <v>3</v>
      </c>
      <c r="E206" t="s">
        <v>114</v>
      </c>
      <c r="F206" t="s">
        <v>0</v>
      </c>
      <c r="G206" t="s">
        <v>1</v>
      </c>
      <c r="H206" t="s">
        <v>0</v>
      </c>
    </row>
    <row r="207" spans="1:9" x14ac:dyDescent="0.45">
      <c r="A207" t="s">
        <v>19</v>
      </c>
      <c r="B207" t="s">
        <v>1493</v>
      </c>
      <c r="C207" t="s">
        <v>17</v>
      </c>
      <c r="D207" t="s">
        <v>16</v>
      </c>
      <c r="E207" t="s">
        <v>15</v>
      </c>
      <c r="F207" t="s">
        <v>14</v>
      </c>
      <c r="G207" t="s">
        <v>13</v>
      </c>
      <c r="H207" t="s">
        <v>12</v>
      </c>
      <c r="I207" t="s">
        <v>11</v>
      </c>
    </row>
    <row r="208" spans="1:9" x14ac:dyDescent="0.45">
      <c r="A208" t="s">
        <v>2066</v>
      </c>
      <c r="B208" t="s">
        <v>48</v>
      </c>
      <c r="C208" t="s">
        <v>40</v>
      </c>
      <c r="D208" t="s">
        <v>3</v>
      </c>
      <c r="E208" t="s">
        <v>111</v>
      </c>
      <c r="F208" t="s">
        <v>1</v>
      </c>
      <c r="G208" t="s">
        <v>0</v>
      </c>
      <c r="H208" t="s">
        <v>1</v>
      </c>
    </row>
    <row r="209" spans="1:9" x14ac:dyDescent="0.45">
      <c r="A209" t="s">
        <v>2065</v>
      </c>
      <c r="B209" t="s">
        <v>115</v>
      </c>
      <c r="C209" t="s">
        <v>4</v>
      </c>
      <c r="D209" t="s">
        <v>56</v>
      </c>
      <c r="E209" t="s">
        <v>419</v>
      </c>
      <c r="F209" t="s">
        <v>0</v>
      </c>
      <c r="G209" t="s">
        <v>1</v>
      </c>
      <c r="H209" t="s">
        <v>0</v>
      </c>
    </row>
    <row r="210" spans="1:9" x14ac:dyDescent="0.45">
      <c r="A210" t="s">
        <v>2064</v>
      </c>
      <c r="B210" t="s">
        <v>36</v>
      </c>
      <c r="C210" t="s">
        <v>34</v>
      </c>
      <c r="D210" t="s">
        <v>56</v>
      </c>
      <c r="E210" t="s">
        <v>131</v>
      </c>
      <c r="F210" t="s">
        <v>0</v>
      </c>
      <c r="G210" t="s">
        <v>0</v>
      </c>
      <c r="H210" t="s">
        <v>0</v>
      </c>
    </row>
    <row r="211" spans="1:9" x14ac:dyDescent="0.45">
      <c r="A211" t="s">
        <v>2063</v>
      </c>
      <c r="B211" t="s">
        <v>5</v>
      </c>
      <c r="C211" t="s">
        <v>34</v>
      </c>
      <c r="D211" t="s">
        <v>56</v>
      </c>
      <c r="E211" t="s">
        <v>399</v>
      </c>
      <c r="F211" t="s">
        <v>0</v>
      </c>
      <c r="G211" t="s">
        <v>0</v>
      </c>
      <c r="H211" t="s">
        <v>0</v>
      </c>
    </row>
    <row r="212" spans="1:9" x14ac:dyDescent="0.45">
      <c r="A212" t="s">
        <v>970</v>
      </c>
      <c r="B212" t="s">
        <v>229</v>
      </c>
      <c r="C212" t="s">
        <v>47</v>
      </c>
      <c r="D212" t="s">
        <v>412</v>
      </c>
      <c r="E212" t="s">
        <v>338</v>
      </c>
      <c r="F212" t="s">
        <v>0</v>
      </c>
      <c r="G212" t="s">
        <v>0</v>
      </c>
      <c r="H212" t="s">
        <v>0</v>
      </c>
    </row>
    <row r="213" spans="1:9" x14ac:dyDescent="0.45">
      <c r="A213" t="s">
        <v>2062</v>
      </c>
      <c r="B213" t="s">
        <v>72</v>
      </c>
      <c r="C213" t="s">
        <v>71</v>
      </c>
      <c r="D213" t="s">
        <v>3</v>
      </c>
      <c r="E213" t="s">
        <v>138</v>
      </c>
      <c r="F213" t="s">
        <v>0</v>
      </c>
      <c r="G213" t="s">
        <v>0</v>
      </c>
      <c r="H213" t="s">
        <v>0</v>
      </c>
    </row>
    <row r="214" spans="1:9" x14ac:dyDescent="0.45">
      <c r="A214" t="s">
        <v>969</v>
      </c>
      <c r="B214" t="s">
        <v>48</v>
      </c>
      <c r="C214" t="s">
        <v>4</v>
      </c>
      <c r="D214" t="s">
        <v>82</v>
      </c>
      <c r="E214" t="s">
        <v>159</v>
      </c>
      <c r="F214" t="s">
        <v>0</v>
      </c>
      <c r="G214" t="s">
        <v>0</v>
      </c>
      <c r="H214" t="s">
        <v>0</v>
      </c>
      <c r="I214" t="s">
        <v>1</v>
      </c>
    </row>
    <row r="215" spans="1:9" x14ac:dyDescent="0.45">
      <c r="A215" t="s">
        <v>2061</v>
      </c>
      <c r="B215" t="s">
        <v>21</v>
      </c>
      <c r="C215" t="s">
        <v>35</v>
      </c>
      <c r="D215" t="s">
        <v>34</v>
      </c>
      <c r="E215" t="s">
        <v>99</v>
      </c>
      <c r="F215" t="s">
        <v>0</v>
      </c>
      <c r="G215" t="s">
        <v>0</v>
      </c>
      <c r="H215" t="s">
        <v>0</v>
      </c>
    </row>
    <row r="216" spans="1:9" x14ac:dyDescent="0.45">
      <c r="A216" t="s">
        <v>2060</v>
      </c>
      <c r="B216" t="s">
        <v>48</v>
      </c>
      <c r="C216" t="s">
        <v>47</v>
      </c>
      <c r="D216" t="s">
        <v>3</v>
      </c>
      <c r="E216" t="s">
        <v>111</v>
      </c>
      <c r="F216" t="s">
        <v>1</v>
      </c>
      <c r="G216" t="s">
        <v>0</v>
      </c>
      <c r="H216" t="s">
        <v>1</v>
      </c>
    </row>
    <row r="217" spans="1:9" x14ac:dyDescent="0.45">
      <c r="A217" t="s">
        <v>19</v>
      </c>
      <c r="B217" t="s">
        <v>1492</v>
      </c>
      <c r="C217" t="s">
        <v>17</v>
      </c>
      <c r="D217" t="s">
        <v>16</v>
      </c>
      <c r="E217" t="s">
        <v>15</v>
      </c>
      <c r="F217" t="s">
        <v>14</v>
      </c>
      <c r="G217" t="s">
        <v>13</v>
      </c>
      <c r="H217" t="s">
        <v>12</v>
      </c>
      <c r="I217" t="s">
        <v>11</v>
      </c>
    </row>
    <row r="218" spans="1:9" x14ac:dyDescent="0.45">
      <c r="A218" t="s">
        <v>970</v>
      </c>
      <c r="B218" t="s">
        <v>115</v>
      </c>
      <c r="C218" t="s">
        <v>47</v>
      </c>
      <c r="D218" t="s">
        <v>3</v>
      </c>
      <c r="E218" t="s">
        <v>338</v>
      </c>
      <c r="F218" t="s">
        <v>0</v>
      </c>
      <c r="G218" t="s">
        <v>0</v>
      </c>
      <c r="H218" t="s">
        <v>0</v>
      </c>
    </row>
    <row r="219" spans="1:9" x14ac:dyDescent="0.45">
      <c r="A219" t="s">
        <v>969</v>
      </c>
      <c r="B219" t="s">
        <v>48</v>
      </c>
      <c r="C219" t="s">
        <v>47</v>
      </c>
      <c r="D219" t="s">
        <v>3</v>
      </c>
      <c r="E219" t="s">
        <v>159</v>
      </c>
      <c r="F219" t="s">
        <v>0</v>
      </c>
      <c r="G219" t="s">
        <v>0</v>
      </c>
      <c r="H219" t="s">
        <v>0</v>
      </c>
      <c r="I219" t="s">
        <v>1</v>
      </c>
    </row>
    <row r="220" spans="1:9" x14ac:dyDescent="0.45">
      <c r="A220" t="s">
        <v>19</v>
      </c>
      <c r="B220" t="s">
        <v>1490</v>
      </c>
      <c r="C220" t="s">
        <v>17</v>
      </c>
      <c r="D220" t="s">
        <v>16</v>
      </c>
      <c r="E220" t="s">
        <v>15</v>
      </c>
      <c r="F220" t="s">
        <v>14</v>
      </c>
      <c r="G220" t="s">
        <v>13</v>
      </c>
      <c r="H220" t="s">
        <v>12</v>
      </c>
      <c r="I220" t="s">
        <v>11</v>
      </c>
    </row>
    <row r="221" spans="1:9" x14ac:dyDescent="0.45">
      <c r="A221" t="s">
        <v>2059</v>
      </c>
      <c r="B221" t="s">
        <v>36</v>
      </c>
      <c r="C221" t="s">
        <v>61</v>
      </c>
      <c r="D221" t="s">
        <v>34</v>
      </c>
      <c r="E221" t="s">
        <v>103</v>
      </c>
      <c r="F221" t="s">
        <v>0</v>
      </c>
      <c r="G221" t="s">
        <v>0</v>
      </c>
      <c r="H221" t="s">
        <v>0</v>
      </c>
    </row>
    <row r="222" spans="1:9" x14ac:dyDescent="0.45">
      <c r="A222" t="s">
        <v>970</v>
      </c>
      <c r="B222" t="s">
        <v>115</v>
      </c>
      <c r="C222" t="s">
        <v>47</v>
      </c>
      <c r="D222" t="s">
        <v>3</v>
      </c>
      <c r="E222" t="s">
        <v>338</v>
      </c>
      <c r="F222" t="s">
        <v>0</v>
      </c>
      <c r="G222" t="s">
        <v>0</v>
      </c>
      <c r="H222" t="s">
        <v>0</v>
      </c>
    </row>
    <row r="223" spans="1:9" x14ac:dyDescent="0.45">
      <c r="A223" t="s">
        <v>969</v>
      </c>
      <c r="B223" t="s">
        <v>48</v>
      </c>
      <c r="C223" t="s">
        <v>47</v>
      </c>
      <c r="D223" t="s">
        <v>3</v>
      </c>
      <c r="E223" t="s">
        <v>159</v>
      </c>
      <c r="F223" t="s">
        <v>0</v>
      </c>
      <c r="G223" t="s">
        <v>0</v>
      </c>
      <c r="H223" t="s">
        <v>0</v>
      </c>
      <c r="I223" t="s">
        <v>1</v>
      </c>
    </row>
    <row r="224" spans="1:9" x14ac:dyDescent="0.45">
      <c r="A224" t="s">
        <v>19</v>
      </c>
      <c r="B224" t="s">
        <v>1488</v>
      </c>
      <c r="C224" t="s">
        <v>17</v>
      </c>
      <c r="D224" t="s">
        <v>16</v>
      </c>
      <c r="E224" t="s">
        <v>15</v>
      </c>
      <c r="F224" t="s">
        <v>14</v>
      </c>
      <c r="G224" t="s">
        <v>13</v>
      </c>
      <c r="H224" t="s">
        <v>12</v>
      </c>
      <c r="I224" t="s">
        <v>11</v>
      </c>
    </row>
    <row r="225" spans="1:9" x14ac:dyDescent="0.45">
      <c r="A225" t="s">
        <v>970</v>
      </c>
      <c r="B225" t="s">
        <v>229</v>
      </c>
      <c r="C225" t="s">
        <v>47</v>
      </c>
      <c r="D225" t="s">
        <v>67</v>
      </c>
      <c r="E225" t="s">
        <v>338</v>
      </c>
      <c r="F225" t="s">
        <v>0</v>
      </c>
      <c r="G225" t="s">
        <v>0</v>
      </c>
      <c r="H225" t="s">
        <v>0</v>
      </c>
    </row>
    <row r="226" spans="1:9" x14ac:dyDescent="0.45">
      <c r="A226" t="s">
        <v>969</v>
      </c>
      <c r="B226" t="s">
        <v>48</v>
      </c>
      <c r="C226" t="s">
        <v>47</v>
      </c>
      <c r="D226" t="s">
        <v>34</v>
      </c>
      <c r="E226" t="s">
        <v>159</v>
      </c>
      <c r="F226" t="s">
        <v>0</v>
      </c>
      <c r="G226" t="s">
        <v>0</v>
      </c>
      <c r="H226" t="s">
        <v>0</v>
      </c>
      <c r="I226" t="s">
        <v>1</v>
      </c>
    </row>
    <row r="227" spans="1:9" x14ac:dyDescent="0.45">
      <c r="A227" t="s">
        <v>19</v>
      </c>
      <c r="B227" t="s">
        <v>1486</v>
      </c>
      <c r="C227" t="s">
        <v>17</v>
      </c>
      <c r="D227" t="s">
        <v>16</v>
      </c>
      <c r="E227" t="s">
        <v>15</v>
      </c>
      <c r="F227" t="s">
        <v>14</v>
      </c>
      <c r="G227" t="s">
        <v>13</v>
      </c>
      <c r="H227" t="s">
        <v>12</v>
      </c>
      <c r="I227" t="s">
        <v>11</v>
      </c>
    </row>
    <row r="228" spans="1:9" x14ac:dyDescent="0.45">
      <c r="A228" t="s">
        <v>988</v>
      </c>
      <c r="B228" t="s">
        <v>89</v>
      </c>
      <c r="C228" t="s">
        <v>67</v>
      </c>
      <c r="D228" t="s">
        <v>56</v>
      </c>
      <c r="E228" t="s">
        <v>91</v>
      </c>
      <c r="F228" t="s">
        <v>0</v>
      </c>
      <c r="G228" t="s">
        <v>0</v>
      </c>
      <c r="H228" t="s">
        <v>0</v>
      </c>
    </row>
    <row r="229" spans="1:9" x14ac:dyDescent="0.45">
      <c r="A229" t="s">
        <v>2058</v>
      </c>
      <c r="B229" t="s">
        <v>72</v>
      </c>
      <c r="C229" t="s">
        <v>160</v>
      </c>
      <c r="D229" t="s">
        <v>34</v>
      </c>
      <c r="E229" t="s">
        <v>107</v>
      </c>
      <c r="F229" t="s">
        <v>0</v>
      </c>
      <c r="G229" t="s">
        <v>0</v>
      </c>
      <c r="H229" t="s">
        <v>0</v>
      </c>
    </row>
    <row r="230" spans="1:9" x14ac:dyDescent="0.45">
      <c r="A230" t="s">
        <v>2057</v>
      </c>
      <c r="B230" t="s">
        <v>48</v>
      </c>
      <c r="C230" t="s">
        <v>148</v>
      </c>
      <c r="D230" t="s">
        <v>34</v>
      </c>
      <c r="E230" t="s">
        <v>46</v>
      </c>
      <c r="F230" t="s">
        <v>0</v>
      </c>
      <c r="G230" t="s">
        <v>0</v>
      </c>
      <c r="H230" t="s">
        <v>0</v>
      </c>
    </row>
    <row r="231" spans="1:9" x14ac:dyDescent="0.45">
      <c r="A231" t="s">
        <v>970</v>
      </c>
      <c r="B231" t="s">
        <v>229</v>
      </c>
      <c r="C231" t="s">
        <v>47</v>
      </c>
      <c r="D231" t="s">
        <v>56</v>
      </c>
      <c r="E231" t="s">
        <v>338</v>
      </c>
      <c r="F231" t="s">
        <v>0</v>
      </c>
      <c r="G231" t="s">
        <v>0</v>
      </c>
      <c r="H231" t="s">
        <v>0</v>
      </c>
    </row>
    <row r="232" spans="1:9" x14ac:dyDescent="0.45">
      <c r="A232" t="s">
        <v>969</v>
      </c>
      <c r="B232" t="s">
        <v>342</v>
      </c>
      <c r="C232" t="s">
        <v>47</v>
      </c>
      <c r="D232" t="s">
        <v>67</v>
      </c>
      <c r="E232" t="s">
        <v>159</v>
      </c>
      <c r="F232" t="s">
        <v>0</v>
      </c>
      <c r="G232" t="s">
        <v>0</v>
      </c>
      <c r="H232" t="s">
        <v>0</v>
      </c>
      <c r="I232" t="s">
        <v>1</v>
      </c>
    </row>
    <row r="233" spans="1:9" x14ac:dyDescent="0.45">
      <c r="A233" t="s">
        <v>19</v>
      </c>
      <c r="B233" t="s">
        <v>1482</v>
      </c>
      <c r="C233" t="s">
        <v>17</v>
      </c>
      <c r="D233" t="s">
        <v>16</v>
      </c>
      <c r="E233" t="s">
        <v>15</v>
      </c>
      <c r="F233" t="s">
        <v>14</v>
      </c>
      <c r="G233" t="s">
        <v>13</v>
      </c>
      <c r="H233" t="s">
        <v>12</v>
      </c>
      <c r="I233" t="s">
        <v>11</v>
      </c>
    </row>
    <row r="234" spans="1:9" x14ac:dyDescent="0.45">
      <c r="A234" t="s">
        <v>2056</v>
      </c>
      <c r="B234" t="s">
        <v>21</v>
      </c>
      <c r="C234" t="s">
        <v>79</v>
      </c>
      <c r="D234" t="s">
        <v>34</v>
      </c>
      <c r="E234" t="s">
        <v>58</v>
      </c>
      <c r="F234" t="s">
        <v>1</v>
      </c>
      <c r="G234" t="s">
        <v>0</v>
      </c>
      <c r="H234" t="s">
        <v>1</v>
      </c>
    </row>
    <row r="235" spans="1:9" x14ac:dyDescent="0.45">
      <c r="A235" t="s">
        <v>2055</v>
      </c>
      <c r="B235" t="s">
        <v>36</v>
      </c>
      <c r="C235" t="s">
        <v>69</v>
      </c>
      <c r="D235" t="s">
        <v>34</v>
      </c>
      <c r="E235" t="s">
        <v>58</v>
      </c>
      <c r="F235" t="s">
        <v>1</v>
      </c>
      <c r="G235" t="s">
        <v>0</v>
      </c>
      <c r="H235" t="s">
        <v>1</v>
      </c>
    </row>
    <row r="236" spans="1:9" x14ac:dyDescent="0.45">
      <c r="A236" t="s">
        <v>2054</v>
      </c>
      <c r="B236" t="s">
        <v>72</v>
      </c>
      <c r="C236" t="s">
        <v>3</v>
      </c>
      <c r="D236" t="s">
        <v>3</v>
      </c>
      <c r="E236" t="s">
        <v>42</v>
      </c>
      <c r="F236" t="s">
        <v>1</v>
      </c>
      <c r="G236" t="s">
        <v>0</v>
      </c>
      <c r="H236" t="s">
        <v>1</v>
      </c>
    </row>
    <row r="237" spans="1:9" x14ac:dyDescent="0.45">
      <c r="A237" t="s">
        <v>2053</v>
      </c>
      <c r="B237" t="s">
        <v>21</v>
      </c>
      <c r="C237" t="s">
        <v>40</v>
      </c>
      <c r="D237" t="s">
        <v>34</v>
      </c>
      <c r="E237" t="s">
        <v>20</v>
      </c>
      <c r="F237" t="s">
        <v>1</v>
      </c>
      <c r="G237" t="s">
        <v>0</v>
      </c>
      <c r="H237" t="s">
        <v>1</v>
      </c>
    </row>
    <row r="238" spans="1:9" x14ac:dyDescent="0.45">
      <c r="A238" t="s">
        <v>970</v>
      </c>
      <c r="B238" t="s">
        <v>229</v>
      </c>
      <c r="C238" t="s">
        <v>47</v>
      </c>
      <c r="D238" t="s">
        <v>79</v>
      </c>
      <c r="E238" t="s">
        <v>338</v>
      </c>
      <c r="F238" t="s">
        <v>0</v>
      </c>
      <c r="G238" t="s">
        <v>0</v>
      </c>
      <c r="H238" t="s">
        <v>0</v>
      </c>
    </row>
    <row r="239" spans="1:9" x14ac:dyDescent="0.45">
      <c r="A239" t="s">
        <v>19</v>
      </c>
      <c r="B239" t="s">
        <v>1478</v>
      </c>
      <c r="C239" t="s">
        <v>17</v>
      </c>
      <c r="D239" t="s">
        <v>16</v>
      </c>
      <c r="E239" t="s">
        <v>15</v>
      </c>
      <c r="F239" t="s">
        <v>14</v>
      </c>
      <c r="G239" t="s">
        <v>13</v>
      </c>
      <c r="H239" t="s">
        <v>12</v>
      </c>
      <c r="I239" t="s">
        <v>11</v>
      </c>
    </row>
    <row r="240" spans="1:9" x14ac:dyDescent="0.45">
      <c r="A240" t="s">
        <v>992</v>
      </c>
      <c r="B240" t="s">
        <v>72</v>
      </c>
      <c r="C240" t="s">
        <v>79</v>
      </c>
      <c r="D240" t="s">
        <v>3</v>
      </c>
      <c r="E240" t="s">
        <v>185</v>
      </c>
      <c r="F240" t="s">
        <v>1</v>
      </c>
      <c r="G240" t="s">
        <v>0</v>
      </c>
      <c r="H240" t="s">
        <v>1</v>
      </c>
    </row>
    <row r="241" spans="1:9" x14ac:dyDescent="0.45">
      <c r="A241" t="s">
        <v>2045</v>
      </c>
      <c r="B241" t="s">
        <v>31</v>
      </c>
      <c r="C241" t="s">
        <v>4</v>
      </c>
      <c r="D241" t="s">
        <v>79</v>
      </c>
      <c r="E241" t="s">
        <v>58</v>
      </c>
      <c r="F241" t="s">
        <v>1</v>
      </c>
      <c r="G241" t="s">
        <v>0</v>
      </c>
      <c r="H241" t="s">
        <v>1</v>
      </c>
    </row>
    <row r="242" spans="1:9" x14ac:dyDescent="0.45">
      <c r="A242" t="s">
        <v>2052</v>
      </c>
      <c r="B242" t="s">
        <v>31</v>
      </c>
      <c r="C242" t="s">
        <v>8</v>
      </c>
      <c r="D242" t="s">
        <v>79</v>
      </c>
      <c r="E242" t="s">
        <v>103</v>
      </c>
      <c r="F242" t="s">
        <v>0</v>
      </c>
      <c r="G242" t="s">
        <v>0</v>
      </c>
      <c r="H242" t="s">
        <v>0</v>
      </c>
    </row>
    <row r="243" spans="1:9" x14ac:dyDescent="0.45">
      <c r="A243" t="s">
        <v>970</v>
      </c>
      <c r="B243" t="s">
        <v>229</v>
      </c>
      <c r="C243" t="s">
        <v>47</v>
      </c>
      <c r="D243" t="s">
        <v>234</v>
      </c>
      <c r="E243" t="s">
        <v>338</v>
      </c>
      <c r="F243" t="s">
        <v>0</v>
      </c>
      <c r="G243" t="s">
        <v>0</v>
      </c>
      <c r="H243" t="s">
        <v>0</v>
      </c>
    </row>
    <row r="244" spans="1:9" x14ac:dyDescent="0.45">
      <c r="A244" t="s">
        <v>19</v>
      </c>
      <c r="B244" t="s">
        <v>1476</v>
      </c>
      <c r="C244" t="s">
        <v>17</v>
      </c>
      <c r="D244" t="s">
        <v>16</v>
      </c>
      <c r="E244" t="s">
        <v>15</v>
      </c>
      <c r="F244" t="s">
        <v>14</v>
      </c>
      <c r="G244" t="s">
        <v>13</v>
      </c>
      <c r="H244" t="s">
        <v>12</v>
      </c>
      <c r="I244" t="s">
        <v>11</v>
      </c>
    </row>
    <row r="245" spans="1:9" x14ac:dyDescent="0.45">
      <c r="A245" t="s">
        <v>2051</v>
      </c>
      <c r="B245" t="s">
        <v>72</v>
      </c>
      <c r="C245" t="s">
        <v>148</v>
      </c>
      <c r="D245" t="s">
        <v>34</v>
      </c>
      <c r="E245" t="s">
        <v>138</v>
      </c>
      <c r="F245" t="s">
        <v>0</v>
      </c>
      <c r="G245" t="s">
        <v>0</v>
      </c>
      <c r="H245" t="s">
        <v>0</v>
      </c>
    </row>
    <row r="246" spans="1:9" x14ac:dyDescent="0.45">
      <c r="A246" t="s">
        <v>2050</v>
      </c>
      <c r="B246" t="s">
        <v>72</v>
      </c>
      <c r="C246" t="s">
        <v>100</v>
      </c>
      <c r="D246" t="s">
        <v>3</v>
      </c>
      <c r="E246" t="s">
        <v>138</v>
      </c>
      <c r="F246" t="s">
        <v>0</v>
      </c>
      <c r="G246" t="s">
        <v>0</v>
      </c>
      <c r="H246" t="s">
        <v>0</v>
      </c>
    </row>
    <row r="247" spans="1:9" x14ac:dyDescent="0.45">
      <c r="A247" t="s">
        <v>970</v>
      </c>
      <c r="B247" t="s">
        <v>229</v>
      </c>
      <c r="C247" t="s">
        <v>47</v>
      </c>
      <c r="D247" t="s">
        <v>8</v>
      </c>
      <c r="E247" t="s">
        <v>338</v>
      </c>
      <c r="F247" t="s">
        <v>0</v>
      </c>
      <c r="G247" t="s">
        <v>0</v>
      </c>
      <c r="H247" t="s">
        <v>0</v>
      </c>
    </row>
    <row r="248" spans="1:9" x14ac:dyDescent="0.45">
      <c r="A248" t="s">
        <v>969</v>
      </c>
      <c r="B248" t="s">
        <v>342</v>
      </c>
      <c r="C248" t="s">
        <v>47</v>
      </c>
      <c r="D248" t="s">
        <v>35</v>
      </c>
      <c r="E248" t="s">
        <v>159</v>
      </c>
      <c r="F248" t="s">
        <v>0</v>
      </c>
      <c r="G248" t="s">
        <v>0</v>
      </c>
      <c r="H248" t="s">
        <v>0</v>
      </c>
      <c r="I248" t="s">
        <v>1</v>
      </c>
    </row>
    <row r="249" spans="1:9" x14ac:dyDescent="0.45">
      <c r="A249" t="s">
        <v>19</v>
      </c>
      <c r="B249" t="s">
        <v>1472</v>
      </c>
      <c r="C249" t="s">
        <v>17</v>
      </c>
      <c r="D249" t="s">
        <v>16</v>
      </c>
      <c r="E249" t="s">
        <v>15</v>
      </c>
      <c r="F249" t="s">
        <v>14</v>
      </c>
      <c r="G249" t="s">
        <v>13</v>
      </c>
      <c r="H249" t="s">
        <v>12</v>
      </c>
      <c r="I249" t="s">
        <v>11</v>
      </c>
    </row>
    <row r="250" spans="1:9" x14ac:dyDescent="0.45">
      <c r="A250" t="s">
        <v>970</v>
      </c>
      <c r="B250" t="s">
        <v>229</v>
      </c>
      <c r="C250" t="s">
        <v>47</v>
      </c>
      <c r="D250" t="s">
        <v>61</v>
      </c>
      <c r="E250" t="s">
        <v>338</v>
      </c>
      <c r="F250" t="s">
        <v>0</v>
      </c>
      <c r="G250" t="s">
        <v>0</v>
      </c>
      <c r="H250" t="s">
        <v>0</v>
      </c>
    </row>
    <row r="251" spans="1:9" x14ac:dyDescent="0.45">
      <c r="A251" t="s">
        <v>1051</v>
      </c>
      <c r="B251" t="s">
        <v>115</v>
      </c>
      <c r="C251" t="s">
        <v>40</v>
      </c>
      <c r="D251" t="s">
        <v>79</v>
      </c>
      <c r="E251" t="s">
        <v>26</v>
      </c>
      <c r="F251" t="s">
        <v>0</v>
      </c>
      <c r="G251" t="s">
        <v>0</v>
      </c>
      <c r="H251" t="s">
        <v>0</v>
      </c>
    </row>
    <row r="252" spans="1:9" x14ac:dyDescent="0.45">
      <c r="A252" t="s">
        <v>990</v>
      </c>
      <c r="B252" t="s">
        <v>5</v>
      </c>
      <c r="C252" t="s">
        <v>40</v>
      </c>
      <c r="D252" t="s">
        <v>79</v>
      </c>
      <c r="E252" t="s">
        <v>2</v>
      </c>
      <c r="F252" t="s">
        <v>0</v>
      </c>
      <c r="G252" t="s">
        <v>1</v>
      </c>
      <c r="H252" t="s">
        <v>0</v>
      </c>
    </row>
    <row r="253" spans="1:9" x14ac:dyDescent="0.45">
      <c r="A253" t="s">
        <v>969</v>
      </c>
      <c r="B253" t="s">
        <v>48</v>
      </c>
      <c r="C253" t="s">
        <v>79</v>
      </c>
      <c r="D253" t="s">
        <v>67</v>
      </c>
      <c r="E253" t="s">
        <v>159</v>
      </c>
      <c r="F253" t="s">
        <v>0</v>
      </c>
      <c r="G253" t="s">
        <v>0</v>
      </c>
      <c r="H253" t="s">
        <v>0</v>
      </c>
      <c r="I253" t="s">
        <v>1</v>
      </c>
    </row>
    <row r="254" spans="1:9" x14ac:dyDescent="0.45">
      <c r="A254" t="s">
        <v>2049</v>
      </c>
      <c r="B254" t="s">
        <v>89</v>
      </c>
      <c r="C254" t="s">
        <v>170</v>
      </c>
      <c r="D254" t="s">
        <v>79</v>
      </c>
      <c r="E254" t="s">
        <v>91</v>
      </c>
      <c r="F254" t="s">
        <v>0</v>
      </c>
      <c r="G254" t="s">
        <v>0</v>
      </c>
      <c r="H254" t="s">
        <v>0</v>
      </c>
    </row>
    <row r="255" spans="1:9" x14ac:dyDescent="0.45">
      <c r="A255" t="s">
        <v>19</v>
      </c>
      <c r="B255" t="s">
        <v>1469</v>
      </c>
      <c r="C255" t="s">
        <v>17</v>
      </c>
      <c r="D255" t="s">
        <v>16</v>
      </c>
      <c r="E255" t="s">
        <v>15</v>
      </c>
      <c r="F255" t="s">
        <v>14</v>
      </c>
      <c r="G255" t="s">
        <v>13</v>
      </c>
      <c r="H255" t="s">
        <v>12</v>
      </c>
      <c r="I255" t="s">
        <v>11</v>
      </c>
    </row>
    <row r="256" spans="1:9" x14ac:dyDescent="0.45">
      <c r="A256" t="s">
        <v>2048</v>
      </c>
      <c r="B256" t="s">
        <v>36</v>
      </c>
      <c r="C256" t="s">
        <v>8</v>
      </c>
      <c r="D256" t="s">
        <v>4</v>
      </c>
      <c r="E256" t="s">
        <v>99</v>
      </c>
      <c r="F256" t="s">
        <v>0</v>
      </c>
      <c r="G256" t="s">
        <v>0</v>
      </c>
      <c r="H256" t="s">
        <v>0</v>
      </c>
    </row>
    <row r="257" spans="1:9" x14ac:dyDescent="0.45">
      <c r="A257" t="s">
        <v>2045</v>
      </c>
      <c r="B257" t="s">
        <v>31</v>
      </c>
      <c r="C257" t="s">
        <v>160</v>
      </c>
      <c r="D257" t="s">
        <v>92</v>
      </c>
      <c r="E257" t="s">
        <v>58</v>
      </c>
      <c r="F257" t="s">
        <v>1</v>
      </c>
      <c r="G257" t="s">
        <v>0</v>
      </c>
      <c r="H257" t="s">
        <v>1</v>
      </c>
    </row>
    <row r="258" spans="1:9" x14ac:dyDescent="0.45">
      <c r="A258" t="s">
        <v>970</v>
      </c>
      <c r="B258" t="s">
        <v>229</v>
      </c>
      <c r="C258" t="s">
        <v>47</v>
      </c>
      <c r="D258" t="s">
        <v>100</v>
      </c>
      <c r="E258" t="s">
        <v>338</v>
      </c>
      <c r="F258" t="s">
        <v>0</v>
      </c>
      <c r="G258" t="s">
        <v>0</v>
      </c>
      <c r="H258" t="s">
        <v>0</v>
      </c>
    </row>
    <row r="259" spans="1:9" x14ac:dyDescent="0.45">
      <c r="A259" t="s">
        <v>2047</v>
      </c>
      <c r="B259" t="s">
        <v>200</v>
      </c>
      <c r="C259" t="s">
        <v>40</v>
      </c>
      <c r="D259" t="s">
        <v>34</v>
      </c>
      <c r="E259" t="s">
        <v>114</v>
      </c>
      <c r="F259" t="s">
        <v>0</v>
      </c>
      <c r="G259" t="s">
        <v>0</v>
      </c>
      <c r="H259" t="s">
        <v>0</v>
      </c>
    </row>
    <row r="260" spans="1:9" x14ac:dyDescent="0.45">
      <c r="A260" t="s">
        <v>19</v>
      </c>
      <c r="B260" t="s">
        <v>1467</v>
      </c>
      <c r="C260" t="s">
        <v>17</v>
      </c>
      <c r="D260" t="s">
        <v>16</v>
      </c>
      <c r="E260" t="s">
        <v>15</v>
      </c>
      <c r="F260" t="s">
        <v>14</v>
      </c>
      <c r="G260" t="s">
        <v>13</v>
      </c>
      <c r="H260" t="s">
        <v>12</v>
      </c>
      <c r="I260" t="s">
        <v>11</v>
      </c>
    </row>
    <row r="261" spans="1:9" x14ac:dyDescent="0.45">
      <c r="A261" t="s">
        <v>2046</v>
      </c>
      <c r="B261" t="s">
        <v>48</v>
      </c>
      <c r="C261" t="s">
        <v>59</v>
      </c>
      <c r="D261" t="s">
        <v>3</v>
      </c>
      <c r="E261" t="s">
        <v>185</v>
      </c>
      <c r="F261" t="s">
        <v>1</v>
      </c>
      <c r="G261" t="s">
        <v>0</v>
      </c>
      <c r="H261" t="s">
        <v>1</v>
      </c>
    </row>
    <row r="262" spans="1:9" x14ac:dyDescent="0.45">
      <c r="A262" t="s">
        <v>2045</v>
      </c>
      <c r="B262" t="s">
        <v>31</v>
      </c>
      <c r="C262" t="s">
        <v>56</v>
      </c>
      <c r="D262" t="s">
        <v>79</v>
      </c>
      <c r="E262" t="s">
        <v>58</v>
      </c>
      <c r="F262" t="s">
        <v>1</v>
      </c>
      <c r="G262" t="s">
        <v>0</v>
      </c>
      <c r="H262" t="s">
        <v>1</v>
      </c>
    </row>
    <row r="263" spans="1:9" x14ac:dyDescent="0.45">
      <c r="A263" t="s">
        <v>2044</v>
      </c>
      <c r="B263" t="s">
        <v>28</v>
      </c>
      <c r="C263" t="s">
        <v>4</v>
      </c>
      <c r="D263" t="s">
        <v>79</v>
      </c>
      <c r="E263" t="s">
        <v>26</v>
      </c>
      <c r="F263" t="s">
        <v>0</v>
      </c>
      <c r="G263" t="s">
        <v>1</v>
      </c>
      <c r="H263" t="s">
        <v>0</v>
      </c>
    </row>
    <row r="264" spans="1:9" x14ac:dyDescent="0.45">
      <c r="A264" t="s">
        <v>970</v>
      </c>
      <c r="B264" t="s">
        <v>229</v>
      </c>
      <c r="C264" t="s">
        <v>47</v>
      </c>
      <c r="D264" t="s">
        <v>79</v>
      </c>
      <c r="E264" t="s">
        <v>338</v>
      </c>
      <c r="F264" t="s">
        <v>0</v>
      </c>
      <c r="G264" t="s">
        <v>0</v>
      </c>
      <c r="H264" t="s">
        <v>0</v>
      </c>
    </row>
    <row r="265" spans="1:9" x14ac:dyDescent="0.45">
      <c r="A265" t="s">
        <v>969</v>
      </c>
      <c r="B265" t="s">
        <v>48</v>
      </c>
      <c r="C265" t="s">
        <v>27</v>
      </c>
      <c r="D265" t="s">
        <v>79</v>
      </c>
      <c r="E265" t="s">
        <v>159</v>
      </c>
      <c r="F265" t="s">
        <v>0</v>
      </c>
      <c r="G265" t="s">
        <v>0</v>
      </c>
      <c r="H265" t="s">
        <v>0</v>
      </c>
      <c r="I265" t="s">
        <v>1</v>
      </c>
    </row>
    <row r="266" spans="1:9" x14ac:dyDescent="0.45">
      <c r="A266" t="s">
        <v>19</v>
      </c>
      <c r="B266" t="s">
        <v>1464</v>
      </c>
      <c r="C266" t="s">
        <v>17</v>
      </c>
      <c r="D266" t="s">
        <v>16</v>
      </c>
      <c r="E266" t="s">
        <v>15</v>
      </c>
      <c r="F266" t="s">
        <v>14</v>
      </c>
      <c r="G266" t="s">
        <v>13</v>
      </c>
      <c r="H266" t="s">
        <v>12</v>
      </c>
      <c r="I266" t="s">
        <v>11</v>
      </c>
    </row>
    <row r="267" spans="1:9" x14ac:dyDescent="0.45">
      <c r="A267" t="s">
        <v>2043</v>
      </c>
      <c r="B267" t="s">
        <v>5</v>
      </c>
      <c r="C267" t="s">
        <v>148</v>
      </c>
      <c r="D267" t="s">
        <v>34</v>
      </c>
      <c r="E267" t="s">
        <v>408</v>
      </c>
      <c r="F267" t="s">
        <v>0</v>
      </c>
      <c r="G267" t="s">
        <v>0</v>
      </c>
      <c r="H267" t="s">
        <v>0</v>
      </c>
    </row>
    <row r="268" spans="1:9" x14ac:dyDescent="0.45">
      <c r="A268" t="s">
        <v>2042</v>
      </c>
      <c r="B268" t="s">
        <v>9</v>
      </c>
      <c r="C268" t="s">
        <v>199</v>
      </c>
      <c r="D268" t="s">
        <v>100</v>
      </c>
      <c r="E268" t="s">
        <v>91</v>
      </c>
      <c r="F268" t="s">
        <v>0</v>
      </c>
      <c r="G268" t="s">
        <v>0</v>
      </c>
      <c r="H268" t="s">
        <v>0</v>
      </c>
    </row>
    <row r="269" spans="1:9" x14ac:dyDescent="0.45">
      <c r="A269" t="s">
        <v>970</v>
      </c>
      <c r="B269" t="s">
        <v>229</v>
      </c>
      <c r="C269" t="s">
        <v>47</v>
      </c>
      <c r="D269" t="s">
        <v>864</v>
      </c>
      <c r="E269" t="s">
        <v>338</v>
      </c>
      <c r="F269" t="s">
        <v>0</v>
      </c>
      <c r="G269" t="s">
        <v>0</v>
      </c>
      <c r="H269" t="s">
        <v>0</v>
      </c>
    </row>
    <row r="270" spans="1:9" x14ac:dyDescent="0.45">
      <c r="A270" t="s">
        <v>969</v>
      </c>
      <c r="B270" t="s">
        <v>48</v>
      </c>
      <c r="C270" t="s">
        <v>4</v>
      </c>
      <c r="D270" t="s">
        <v>61</v>
      </c>
      <c r="E270" t="s">
        <v>159</v>
      </c>
      <c r="F270" t="s">
        <v>0</v>
      </c>
      <c r="G270" t="s">
        <v>0</v>
      </c>
      <c r="H270" t="s">
        <v>0</v>
      </c>
      <c r="I270" t="s">
        <v>1</v>
      </c>
    </row>
    <row r="271" spans="1:9" x14ac:dyDescent="0.45">
      <c r="A271" t="s">
        <v>19</v>
      </c>
      <c r="B271" t="s">
        <v>1463</v>
      </c>
      <c r="C271" t="s">
        <v>17</v>
      </c>
      <c r="D271" t="s">
        <v>16</v>
      </c>
      <c r="E271" t="s">
        <v>15</v>
      </c>
      <c r="F271" t="s">
        <v>14</v>
      </c>
      <c r="G271" t="s">
        <v>13</v>
      </c>
      <c r="H271" t="s">
        <v>12</v>
      </c>
      <c r="I271" t="s">
        <v>11</v>
      </c>
    </row>
    <row r="272" spans="1:9" x14ac:dyDescent="0.45">
      <c r="A272" t="s">
        <v>2041</v>
      </c>
      <c r="B272" t="s">
        <v>72</v>
      </c>
      <c r="C272" t="s">
        <v>8</v>
      </c>
      <c r="D272" t="s">
        <v>3</v>
      </c>
      <c r="E272" t="s">
        <v>178</v>
      </c>
      <c r="F272" t="s">
        <v>1</v>
      </c>
      <c r="G272" t="s">
        <v>0</v>
      </c>
      <c r="H272" t="s">
        <v>1</v>
      </c>
    </row>
    <row r="273" spans="1:9" x14ac:dyDescent="0.45">
      <c r="A273" t="s">
        <v>2040</v>
      </c>
      <c r="B273" t="s">
        <v>44</v>
      </c>
      <c r="C273" t="s">
        <v>43</v>
      </c>
      <c r="D273" t="s">
        <v>34</v>
      </c>
      <c r="E273" t="s">
        <v>178</v>
      </c>
      <c r="F273" t="s">
        <v>1</v>
      </c>
      <c r="G273" t="s">
        <v>1</v>
      </c>
      <c r="H273" t="s">
        <v>0</v>
      </c>
    </row>
    <row r="274" spans="1:9" x14ac:dyDescent="0.45">
      <c r="A274" t="s">
        <v>2039</v>
      </c>
      <c r="B274" t="s">
        <v>72</v>
      </c>
      <c r="C274" t="s">
        <v>100</v>
      </c>
      <c r="D274" t="s">
        <v>34</v>
      </c>
      <c r="E274" t="s">
        <v>648</v>
      </c>
      <c r="F274" t="s">
        <v>0</v>
      </c>
      <c r="G274" t="s">
        <v>0</v>
      </c>
      <c r="H274" t="s">
        <v>0</v>
      </c>
    </row>
    <row r="275" spans="1:9" x14ac:dyDescent="0.45">
      <c r="A275" t="s">
        <v>970</v>
      </c>
      <c r="B275" t="s">
        <v>229</v>
      </c>
      <c r="C275" t="s">
        <v>47</v>
      </c>
      <c r="D275" t="s">
        <v>8</v>
      </c>
      <c r="E275" t="s">
        <v>338</v>
      </c>
      <c r="F275" t="s">
        <v>0</v>
      </c>
      <c r="G275" t="s">
        <v>0</v>
      </c>
      <c r="H275" t="s">
        <v>0</v>
      </c>
    </row>
    <row r="276" spans="1:9" x14ac:dyDescent="0.45">
      <c r="A276" t="s">
        <v>2038</v>
      </c>
      <c r="B276" t="s">
        <v>44</v>
      </c>
      <c r="C276" t="s">
        <v>47</v>
      </c>
      <c r="D276" t="s">
        <v>34</v>
      </c>
      <c r="E276" t="s">
        <v>178</v>
      </c>
      <c r="F276" t="s">
        <v>1</v>
      </c>
      <c r="G276" t="s">
        <v>1</v>
      </c>
      <c r="H276" t="s">
        <v>0</v>
      </c>
    </row>
    <row r="277" spans="1:9" x14ac:dyDescent="0.45">
      <c r="A277" t="s">
        <v>969</v>
      </c>
      <c r="B277" t="s">
        <v>48</v>
      </c>
      <c r="C277" t="s">
        <v>47</v>
      </c>
      <c r="D277" t="s">
        <v>34</v>
      </c>
      <c r="E277" t="s">
        <v>159</v>
      </c>
      <c r="F277" t="s">
        <v>0</v>
      </c>
      <c r="G277" t="s">
        <v>0</v>
      </c>
      <c r="H277" t="s">
        <v>0</v>
      </c>
      <c r="I277" t="s">
        <v>1</v>
      </c>
    </row>
    <row r="278" spans="1:9" x14ac:dyDescent="0.45">
      <c r="A278" t="s">
        <v>19</v>
      </c>
      <c r="B278" t="s">
        <v>1461</v>
      </c>
      <c r="C278" t="s">
        <v>17</v>
      </c>
      <c r="D278" t="s">
        <v>16</v>
      </c>
      <c r="E278" t="s">
        <v>15</v>
      </c>
      <c r="F278" t="s">
        <v>14</v>
      </c>
      <c r="G278" t="s">
        <v>13</v>
      </c>
      <c r="H278" t="s">
        <v>12</v>
      </c>
      <c r="I278" t="s">
        <v>11</v>
      </c>
    </row>
    <row r="279" spans="1:9" x14ac:dyDescent="0.45">
      <c r="A279" t="s">
        <v>2037</v>
      </c>
      <c r="B279" t="s">
        <v>72</v>
      </c>
      <c r="C279" t="s">
        <v>100</v>
      </c>
      <c r="D279" t="s">
        <v>34</v>
      </c>
      <c r="E279" t="s">
        <v>178</v>
      </c>
      <c r="F279" t="s">
        <v>1</v>
      </c>
      <c r="G279" t="s">
        <v>0</v>
      </c>
      <c r="H279" t="s">
        <v>1</v>
      </c>
    </row>
    <row r="280" spans="1:9" x14ac:dyDescent="0.45">
      <c r="A280" t="s">
        <v>970</v>
      </c>
      <c r="B280" t="s">
        <v>229</v>
      </c>
      <c r="C280" t="s">
        <v>47</v>
      </c>
      <c r="D280" t="s">
        <v>4</v>
      </c>
      <c r="E280" t="s">
        <v>338</v>
      </c>
      <c r="F280" t="s">
        <v>0</v>
      </c>
      <c r="G280" t="s">
        <v>0</v>
      </c>
      <c r="H280" t="s">
        <v>0</v>
      </c>
    </row>
    <row r="281" spans="1:9" x14ac:dyDescent="0.45">
      <c r="A281" t="s">
        <v>19</v>
      </c>
      <c r="B281" t="s">
        <v>1459</v>
      </c>
      <c r="C281" t="s">
        <v>17</v>
      </c>
      <c r="D281" t="s">
        <v>16</v>
      </c>
      <c r="E281" t="s">
        <v>15</v>
      </c>
      <c r="F281" t="s">
        <v>14</v>
      </c>
      <c r="G281" t="s">
        <v>13</v>
      </c>
      <c r="H281" t="s">
        <v>12</v>
      </c>
      <c r="I281" t="s">
        <v>11</v>
      </c>
    </row>
    <row r="282" spans="1:9" x14ac:dyDescent="0.45">
      <c r="A282" t="s">
        <v>1071</v>
      </c>
      <c r="B282" t="s">
        <v>36</v>
      </c>
      <c r="C282" t="s">
        <v>4</v>
      </c>
      <c r="D282" t="s">
        <v>34</v>
      </c>
      <c r="E282" t="s">
        <v>188</v>
      </c>
      <c r="F282" t="s">
        <v>1</v>
      </c>
      <c r="G282" t="s">
        <v>0</v>
      </c>
      <c r="H282" t="s">
        <v>1</v>
      </c>
    </row>
    <row r="283" spans="1:9" x14ac:dyDescent="0.45">
      <c r="A283" t="s">
        <v>970</v>
      </c>
      <c r="B283" t="s">
        <v>229</v>
      </c>
      <c r="C283" t="s">
        <v>47</v>
      </c>
      <c r="D283" t="s">
        <v>100</v>
      </c>
      <c r="E283" t="s">
        <v>338</v>
      </c>
      <c r="F283" t="s">
        <v>0</v>
      </c>
      <c r="G283" t="s">
        <v>0</v>
      </c>
      <c r="H283" t="s">
        <v>0</v>
      </c>
    </row>
    <row r="284" spans="1:9" x14ac:dyDescent="0.45">
      <c r="A284" t="s">
        <v>969</v>
      </c>
      <c r="B284" t="s">
        <v>342</v>
      </c>
      <c r="C284" t="s">
        <v>47</v>
      </c>
      <c r="D284" t="s">
        <v>56</v>
      </c>
      <c r="E284" t="s">
        <v>159</v>
      </c>
      <c r="F284" t="s">
        <v>0</v>
      </c>
      <c r="G284" t="s">
        <v>0</v>
      </c>
      <c r="H284" t="s">
        <v>0</v>
      </c>
      <c r="I284" t="s">
        <v>1</v>
      </c>
    </row>
    <row r="285" spans="1:9" x14ac:dyDescent="0.45">
      <c r="A285" t="s">
        <v>19</v>
      </c>
      <c r="B285" t="s">
        <v>1456</v>
      </c>
      <c r="C285" t="s">
        <v>17</v>
      </c>
      <c r="D285" t="s">
        <v>16</v>
      </c>
      <c r="E285" t="s">
        <v>15</v>
      </c>
      <c r="F285" t="s">
        <v>14</v>
      </c>
      <c r="G285" t="s">
        <v>13</v>
      </c>
      <c r="H285" t="s">
        <v>12</v>
      </c>
      <c r="I285" t="s">
        <v>11</v>
      </c>
    </row>
    <row r="286" spans="1:9" x14ac:dyDescent="0.45">
      <c r="A286" t="s">
        <v>2036</v>
      </c>
      <c r="B286" t="s">
        <v>28</v>
      </c>
      <c r="C286" t="s">
        <v>446</v>
      </c>
      <c r="D286" t="s">
        <v>3</v>
      </c>
      <c r="E286" t="s">
        <v>496</v>
      </c>
      <c r="F286" t="s">
        <v>0</v>
      </c>
      <c r="G286" t="s">
        <v>0</v>
      </c>
      <c r="H286" t="s">
        <v>0</v>
      </c>
    </row>
    <row r="287" spans="1:9" x14ac:dyDescent="0.45">
      <c r="A287" t="s">
        <v>998</v>
      </c>
      <c r="B287" t="s">
        <v>5</v>
      </c>
      <c r="C287" t="s">
        <v>112</v>
      </c>
      <c r="D287" t="s">
        <v>56</v>
      </c>
      <c r="E287" t="s">
        <v>399</v>
      </c>
      <c r="F287" t="s">
        <v>0</v>
      </c>
      <c r="G287" t="s">
        <v>0</v>
      </c>
      <c r="H287" t="s">
        <v>0</v>
      </c>
    </row>
    <row r="288" spans="1:9" x14ac:dyDescent="0.45">
      <c r="A288" t="s">
        <v>970</v>
      </c>
      <c r="B288" t="s">
        <v>229</v>
      </c>
      <c r="C288" t="s">
        <v>47</v>
      </c>
      <c r="D288" t="s">
        <v>160</v>
      </c>
      <c r="E288" t="s">
        <v>338</v>
      </c>
      <c r="F288" t="s">
        <v>0</v>
      </c>
      <c r="G288" t="s">
        <v>0</v>
      </c>
      <c r="H288" t="s">
        <v>0</v>
      </c>
    </row>
    <row r="289" spans="1:9" x14ac:dyDescent="0.45">
      <c r="A289" t="s">
        <v>969</v>
      </c>
      <c r="B289" t="s">
        <v>48</v>
      </c>
      <c r="C289" t="s">
        <v>170</v>
      </c>
      <c r="D289" t="s">
        <v>40</v>
      </c>
      <c r="E289" t="s">
        <v>159</v>
      </c>
      <c r="F289" t="s">
        <v>0</v>
      </c>
      <c r="G289" t="s">
        <v>0</v>
      </c>
      <c r="H289" t="s">
        <v>0</v>
      </c>
      <c r="I289" t="s">
        <v>1</v>
      </c>
    </row>
  </sheetData>
  <conditionalFormatting sqref="F1:I50">
    <cfRule type="cellIs" dxfId="123" priority="6" operator="equal">
      <formula>"Y"</formula>
    </cfRule>
    <cfRule type="cellIs" dxfId="122" priority="7" operator="equal">
      <formula>"N"</formula>
    </cfRule>
  </conditionalFormatting>
  <conditionalFormatting sqref="A1:A1048576">
    <cfRule type="duplicateValues" dxfId="121" priority="5"/>
  </conditionalFormatting>
  <conditionalFormatting sqref="F1:I1048576">
    <cfRule type="cellIs" dxfId="120" priority="3" operator="equal">
      <formula>"Y"</formula>
    </cfRule>
    <cfRule type="cellIs" dxfId="119" priority="4" operator="equal">
      <formula>"N"</formula>
    </cfRule>
  </conditionalFormatting>
  <conditionalFormatting sqref="J1:J2">
    <cfRule type="cellIs" dxfId="118" priority="1" operator="equal">
      <formula>"Y"</formula>
    </cfRule>
    <cfRule type="cellIs" dxfId="117" priority="2" operator="equal">
      <formula>"N"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workbookViewId="0">
      <selection activeCell="J1" sqref="J1:K2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6</v>
      </c>
    </row>
    <row r="2" spans="1:11" x14ac:dyDescent="0.45">
      <c r="A2" t="s">
        <v>1094</v>
      </c>
      <c r="B2" t="s">
        <v>89</v>
      </c>
      <c r="C2" t="s">
        <v>56</v>
      </c>
      <c r="D2" t="s">
        <v>100</v>
      </c>
      <c r="E2" t="s">
        <v>2</v>
      </c>
      <c r="F2" t="s">
        <v>0</v>
      </c>
      <c r="G2" t="s">
        <v>1</v>
      </c>
      <c r="H2" t="s">
        <v>0</v>
      </c>
      <c r="I2" t="s">
        <v>1</v>
      </c>
      <c r="J2" t="s">
        <v>218</v>
      </c>
      <c r="K2">
        <f>COUNTIF(G:G,"Y")</f>
        <v>25</v>
      </c>
    </row>
    <row r="3" spans="1:11" x14ac:dyDescent="0.45">
      <c r="A3" t="s">
        <v>2171</v>
      </c>
      <c r="B3" t="s">
        <v>5</v>
      </c>
      <c r="C3" t="s">
        <v>4</v>
      </c>
      <c r="D3" t="s">
        <v>4</v>
      </c>
      <c r="E3" t="s">
        <v>408</v>
      </c>
      <c r="F3" t="s">
        <v>0</v>
      </c>
      <c r="G3" t="s">
        <v>0</v>
      </c>
      <c r="H3" t="s">
        <v>0</v>
      </c>
    </row>
    <row r="4" spans="1:11" x14ac:dyDescent="0.45">
      <c r="A4" t="s">
        <v>19</v>
      </c>
      <c r="B4" t="s">
        <v>1559</v>
      </c>
      <c r="C4" t="s">
        <v>17</v>
      </c>
      <c r="D4" t="s">
        <v>16</v>
      </c>
      <c r="E4" t="s">
        <v>15</v>
      </c>
      <c r="F4" t="s">
        <v>14</v>
      </c>
      <c r="G4" t="s">
        <v>13</v>
      </c>
      <c r="H4" t="s">
        <v>12</v>
      </c>
      <c r="I4" t="s">
        <v>11</v>
      </c>
    </row>
    <row r="5" spans="1:11" x14ac:dyDescent="0.45">
      <c r="A5" t="s">
        <v>2170</v>
      </c>
      <c r="B5" t="s">
        <v>5</v>
      </c>
      <c r="C5" t="s">
        <v>47</v>
      </c>
      <c r="D5" t="s">
        <v>3</v>
      </c>
      <c r="E5" t="s">
        <v>408</v>
      </c>
      <c r="F5" t="s">
        <v>0</v>
      </c>
      <c r="G5" t="s">
        <v>0</v>
      </c>
      <c r="H5" t="s">
        <v>0</v>
      </c>
    </row>
    <row r="6" spans="1:11" x14ac:dyDescent="0.45">
      <c r="A6" t="s">
        <v>2169</v>
      </c>
      <c r="B6" t="s">
        <v>44</v>
      </c>
      <c r="C6" t="s">
        <v>47</v>
      </c>
      <c r="D6" t="s">
        <v>34</v>
      </c>
      <c r="E6" t="s">
        <v>185</v>
      </c>
      <c r="F6" t="s">
        <v>1</v>
      </c>
      <c r="G6" t="s">
        <v>0</v>
      </c>
      <c r="H6" t="s">
        <v>1</v>
      </c>
      <c r="I6" t="s">
        <v>1</v>
      </c>
    </row>
    <row r="7" spans="1:11" x14ac:dyDescent="0.45">
      <c r="A7" t="s">
        <v>19</v>
      </c>
      <c r="B7" t="s">
        <v>1558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1092</v>
      </c>
      <c r="B8" t="s">
        <v>115</v>
      </c>
      <c r="C8" t="s">
        <v>47</v>
      </c>
      <c r="D8" t="s">
        <v>34</v>
      </c>
      <c r="E8" t="s">
        <v>114</v>
      </c>
      <c r="F8" t="s">
        <v>0</v>
      </c>
      <c r="G8" t="s">
        <v>1</v>
      </c>
      <c r="H8" t="s">
        <v>0</v>
      </c>
    </row>
    <row r="9" spans="1:11" x14ac:dyDescent="0.45">
      <c r="A9" t="s">
        <v>19</v>
      </c>
      <c r="B9" t="s">
        <v>1557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</row>
    <row r="10" spans="1:11" x14ac:dyDescent="0.45">
      <c r="A10" t="s">
        <v>2168</v>
      </c>
      <c r="B10" t="s">
        <v>72</v>
      </c>
      <c r="C10" t="s">
        <v>292</v>
      </c>
      <c r="D10" t="s">
        <v>4</v>
      </c>
      <c r="E10" t="s">
        <v>185</v>
      </c>
      <c r="F10" t="s">
        <v>1</v>
      </c>
      <c r="G10" t="s">
        <v>0</v>
      </c>
      <c r="H10" t="s">
        <v>1</v>
      </c>
    </row>
    <row r="11" spans="1:11" x14ac:dyDescent="0.45">
      <c r="A11" t="s">
        <v>19</v>
      </c>
      <c r="B11" t="s">
        <v>1556</v>
      </c>
      <c r="C11" t="s">
        <v>17</v>
      </c>
      <c r="D11" t="s">
        <v>16</v>
      </c>
      <c r="E11" t="s">
        <v>15</v>
      </c>
      <c r="F11" t="s">
        <v>14</v>
      </c>
      <c r="G11" t="s">
        <v>13</v>
      </c>
      <c r="H11" t="s">
        <v>12</v>
      </c>
      <c r="I11" t="s">
        <v>11</v>
      </c>
    </row>
    <row r="12" spans="1:11" x14ac:dyDescent="0.45">
      <c r="A12" t="s">
        <v>2167</v>
      </c>
      <c r="B12" t="s">
        <v>36</v>
      </c>
      <c r="C12" t="s">
        <v>79</v>
      </c>
      <c r="D12" t="s">
        <v>34</v>
      </c>
      <c r="E12" t="s">
        <v>74</v>
      </c>
      <c r="F12" t="s">
        <v>0</v>
      </c>
      <c r="G12" t="s">
        <v>0</v>
      </c>
      <c r="H12" t="s">
        <v>0</v>
      </c>
    </row>
    <row r="13" spans="1:11" x14ac:dyDescent="0.45">
      <c r="A13" t="s">
        <v>1094</v>
      </c>
      <c r="B13" t="s">
        <v>89</v>
      </c>
      <c r="C13" t="s">
        <v>4</v>
      </c>
      <c r="D13" t="s">
        <v>56</v>
      </c>
      <c r="E13" t="s">
        <v>2</v>
      </c>
      <c r="F13" t="s">
        <v>0</v>
      </c>
      <c r="G13" t="s">
        <v>1</v>
      </c>
      <c r="H13" t="s">
        <v>0</v>
      </c>
      <c r="I13" t="s">
        <v>1</v>
      </c>
    </row>
    <row r="14" spans="1:11" x14ac:dyDescent="0.45">
      <c r="A14" t="s">
        <v>2166</v>
      </c>
      <c r="B14" t="s">
        <v>115</v>
      </c>
      <c r="C14" t="s">
        <v>43</v>
      </c>
      <c r="D14" t="s">
        <v>3</v>
      </c>
      <c r="E14" t="s">
        <v>477</v>
      </c>
      <c r="F14" t="s">
        <v>0</v>
      </c>
      <c r="G14" t="s">
        <v>0</v>
      </c>
      <c r="H14" t="s">
        <v>0</v>
      </c>
    </row>
    <row r="15" spans="1:11" x14ac:dyDescent="0.45">
      <c r="A15" t="s">
        <v>19</v>
      </c>
      <c r="B15" t="s">
        <v>1552</v>
      </c>
      <c r="C15" t="s">
        <v>17</v>
      </c>
      <c r="D15" t="s">
        <v>16</v>
      </c>
      <c r="E15" t="s">
        <v>15</v>
      </c>
      <c r="F15" t="s">
        <v>14</v>
      </c>
      <c r="G15" t="s">
        <v>13</v>
      </c>
      <c r="H15" t="s">
        <v>12</v>
      </c>
      <c r="I15" t="s">
        <v>11</v>
      </c>
    </row>
    <row r="16" spans="1:11" x14ac:dyDescent="0.45">
      <c r="A16" t="s">
        <v>1086</v>
      </c>
      <c r="B16" t="s">
        <v>175</v>
      </c>
      <c r="C16" t="s">
        <v>47</v>
      </c>
      <c r="D16" t="s">
        <v>40</v>
      </c>
      <c r="E16" t="s">
        <v>88</v>
      </c>
      <c r="F16" t="s">
        <v>0</v>
      </c>
      <c r="G16" t="s">
        <v>1</v>
      </c>
      <c r="H16" t="s">
        <v>0</v>
      </c>
      <c r="I16" t="s">
        <v>1</v>
      </c>
    </row>
    <row r="17" spans="1:9" x14ac:dyDescent="0.45">
      <c r="A17" t="s">
        <v>19</v>
      </c>
      <c r="B17" t="s">
        <v>1549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</row>
    <row r="18" spans="1:9" x14ac:dyDescent="0.45">
      <c r="A18" t="s">
        <v>19</v>
      </c>
      <c r="B18" t="s">
        <v>1547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</row>
    <row r="19" spans="1:9" x14ac:dyDescent="0.45">
      <c r="A19" t="s">
        <v>1094</v>
      </c>
      <c r="B19" t="s">
        <v>89</v>
      </c>
      <c r="C19" t="s">
        <v>4</v>
      </c>
      <c r="D19" t="s">
        <v>61</v>
      </c>
      <c r="E19" t="s">
        <v>2</v>
      </c>
      <c r="F19" t="s">
        <v>0</v>
      </c>
      <c r="G19" t="s">
        <v>1</v>
      </c>
      <c r="H19" t="s">
        <v>0</v>
      </c>
      <c r="I19" t="s">
        <v>1</v>
      </c>
    </row>
    <row r="20" spans="1:9" x14ac:dyDescent="0.45">
      <c r="A20" t="s">
        <v>1134</v>
      </c>
      <c r="B20" t="s">
        <v>72</v>
      </c>
      <c r="C20" t="s">
        <v>170</v>
      </c>
      <c r="D20" t="s">
        <v>34</v>
      </c>
      <c r="E20" t="s">
        <v>46</v>
      </c>
      <c r="F20" t="s">
        <v>0</v>
      </c>
      <c r="G20" t="s">
        <v>0</v>
      </c>
      <c r="H20" t="s">
        <v>0</v>
      </c>
    </row>
    <row r="21" spans="1:9" x14ac:dyDescent="0.45">
      <c r="A21" t="s">
        <v>19</v>
      </c>
      <c r="B21" t="s">
        <v>1544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</row>
    <row r="22" spans="1:9" x14ac:dyDescent="0.45">
      <c r="A22" t="s">
        <v>2165</v>
      </c>
      <c r="B22" t="s">
        <v>21</v>
      </c>
      <c r="C22" t="s">
        <v>35</v>
      </c>
      <c r="D22" t="s">
        <v>34</v>
      </c>
      <c r="E22" t="s">
        <v>180</v>
      </c>
      <c r="F22" t="s">
        <v>0</v>
      </c>
      <c r="G22" t="s">
        <v>0</v>
      </c>
      <c r="H22" t="s">
        <v>0</v>
      </c>
    </row>
    <row r="23" spans="1:9" x14ac:dyDescent="0.45">
      <c r="A23" t="s">
        <v>19</v>
      </c>
      <c r="B23" t="s">
        <v>1543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</row>
    <row r="24" spans="1:9" x14ac:dyDescent="0.45">
      <c r="A24" t="s">
        <v>2164</v>
      </c>
      <c r="B24" t="s">
        <v>21</v>
      </c>
      <c r="C24" t="s">
        <v>8</v>
      </c>
      <c r="D24" t="s">
        <v>34</v>
      </c>
      <c r="E24" t="s">
        <v>99</v>
      </c>
      <c r="F24" t="s">
        <v>0</v>
      </c>
      <c r="G24" t="s">
        <v>0</v>
      </c>
      <c r="H24" t="s">
        <v>0</v>
      </c>
    </row>
    <row r="25" spans="1:9" x14ac:dyDescent="0.45">
      <c r="A25" t="s">
        <v>19</v>
      </c>
      <c r="B25" t="s">
        <v>1541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19</v>
      </c>
      <c r="B26" t="s">
        <v>1539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2163</v>
      </c>
      <c r="B27" t="s">
        <v>21</v>
      </c>
      <c r="C27" t="s">
        <v>82</v>
      </c>
      <c r="D27" t="s">
        <v>3</v>
      </c>
      <c r="E27" t="s">
        <v>188</v>
      </c>
      <c r="F27" t="s">
        <v>1</v>
      </c>
      <c r="G27" t="s">
        <v>0</v>
      </c>
      <c r="H27" t="s">
        <v>1</v>
      </c>
    </row>
    <row r="28" spans="1:9" x14ac:dyDescent="0.45">
      <c r="A28" t="s">
        <v>1094</v>
      </c>
      <c r="B28" t="s">
        <v>89</v>
      </c>
      <c r="C28" t="s">
        <v>3</v>
      </c>
      <c r="D28" t="s">
        <v>71</v>
      </c>
      <c r="E28" t="s">
        <v>2</v>
      </c>
      <c r="F28" t="s">
        <v>0</v>
      </c>
      <c r="G28" t="s">
        <v>1</v>
      </c>
      <c r="H28" t="s">
        <v>0</v>
      </c>
      <c r="I28" t="s">
        <v>1</v>
      </c>
    </row>
    <row r="29" spans="1:9" x14ac:dyDescent="0.45">
      <c r="A29" t="s">
        <v>19</v>
      </c>
      <c r="B29" t="s">
        <v>1536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1094</v>
      </c>
      <c r="B30" t="s">
        <v>89</v>
      </c>
      <c r="C30" t="s">
        <v>148</v>
      </c>
      <c r="D30" t="s">
        <v>92</v>
      </c>
      <c r="E30" t="s">
        <v>2</v>
      </c>
      <c r="F30" t="s">
        <v>0</v>
      </c>
      <c r="G30" t="s">
        <v>1</v>
      </c>
      <c r="H30" t="s">
        <v>0</v>
      </c>
      <c r="I30" t="s">
        <v>1</v>
      </c>
    </row>
    <row r="31" spans="1:9" x14ac:dyDescent="0.45">
      <c r="A31" t="s">
        <v>2162</v>
      </c>
      <c r="B31" t="s">
        <v>21</v>
      </c>
      <c r="C31" t="s">
        <v>59</v>
      </c>
      <c r="D31" t="s">
        <v>34</v>
      </c>
      <c r="E31" t="s">
        <v>131</v>
      </c>
      <c r="F31" t="s">
        <v>0</v>
      </c>
      <c r="G31" t="s">
        <v>0</v>
      </c>
      <c r="H31" t="s">
        <v>0</v>
      </c>
    </row>
    <row r="32" spans="1:9" x14ac:dyDescent="0.45">
      <c r="A32" t="s">
        <v>2161</v>
      </c>
      <c r="B32" t="s">
        <v>44</v>
      </c>
      <c r="C32" t="s">
        <v>8</v>
      </c>
      <c r="D32" t="s">
        <v>3</v>
      </c>
      <c r="E32" t="s">
        <v>138</v>
      </c>
      <c r="F32" t="s">
        <v>0</v>
      </c>
      <c r="G32" t="s">
        <v>1</v>
      </c>
      <c r="H32" t="s">
        <v>0</v>
      </c>
    </row>
    <row r="33" spans="1:9" x14ac:dyDescent="0.45">
      <c r="A33" t="s">
        <v>19</v>
      </c>
      <c r="B33" t="s">
        <v>1533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</row>
    <row r="34" spans="1:9" x14ac:dyDescent="0.45">
      <c r="A34" t="s">
        <v>19</v>
      </c>
      <c r="B34" t="s">
        <v>1532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</row>
    <row r="35" spans="1:9" x14ac:dyDescent="0.45">
      <c r="A35" t="s">
        <v>1094</v>
      </c>
      <c r="B35" t="s">
        <v>89</v>
      </c>
      <c r="C35" t="s">
        <v>79</v>
      </c>
      <c r="D35" t="s">
        <v>100</v>
      </c>
      <c r="E35" t="s">
        <v>2</v>
      </c>
      <c r="F35" t="s">
        <v>0</v>
      </c>
      <c r="G35" t="s">
        <v>1</v>
      </c>
      <c r="H35" t="s">
        <v>0</v>
      </c>
      <c r="I35" t="s">
        <v>1</v>
      </c>
    </row>
    <row r="36" spans="1:9" x14ac:dyDescent="0.45">
      <c r="A36" t="s">
        <v>2160</v>
      </c>
      <c r="B36" t="s">
        <v>200</v>
      </c>
      <c r="C36" t="s">
        <v>40</v>
      </c>
      <c r="D36" t="s">
        <v>3</v>
      </c>
      <c r="E36" t="s">
        <v>114</v>
      </c>
      <c r="F36" t="s">
        <v>0</v>
      </c>
      <c r="G36" t="s">
        <v>0</v>
      </c>
      <c r="H36" t="s">
        <v>0</v>
      </c>
    </row>
    <row r="37" spans="1:9" x14ac:dyDescent="0.45">
      <c r="A37" t="s">
        <v>2159</v>
      </c>
      <c r="B37" t="s">
        <v>48</v>
      </c>
      <c r="C37" t="s">
        <v>112</v>
      </c>
      <c r="D37" t="s">
        <v>3</v>
      </c>
      <c r="E37" t="s">
        <v>55</v>
      </c>
      <c r="F37" t="s">
        <v>0</v>
      </c>
      <c r="G37" t="s">
        <v>0</v>
      </c>
      <c r="H37" t="s">
        <v>0</v>
      </c>
    </row>
    <row r="38" spans="1:9" x14ac:dyDescent="0.45">
      <c r="A38" t="s">
        <v>19</v>
      </c>
      <c r="B38" t="s">
        <v>1530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</row>
    <row r="39" spans="1:9" x14ac:dyDescent="0.45">
      <c r="A39" t="s">
        <v>2158</v>
      </c>
      <c r="B39" t="s">
        <v>21</v>
      </c>
      <c r="C39" t="s">
        <v>112</v>
      </c>
      <c r="D39" t="s">
        <v>56</v>
      </c>
      <c r="E39" t="s">
        <v>203</v>
      </c>
      <c r="F39" t="s">
        <v>0</v>
      </c>
      <c r="G39" t="s">
        <v>0</v>
      </c>
      <c r="H39" t="s">
        <v>0</v>
      </c>
    </row>
    <row r="40" spans="1:9" x14ac:dyDescent="0.45">
      <c r="A40" t="s">
        <v>19</v>
      </c>
      <c r="B40" t="s">
        <v>1529</v>
      </c>
      <c r="C40" t="s">
        <v>17</v>
      </c>
      <c r="D40" t="s">
        <v>16</v>
      </c>
      <c r="E40" t="s">
        <v>15</v>
      </c>
      <c r="F40" t="s">
        <v>14</v>
      </c>
      <c r="G40" t="s">
        <v>13</v>
      </c>
      <c r="H40" t="s">
        <v>12</v>
      </c>
      <c r="I40" t="s">
        <v>11</v>
      </c>
    </row>
    <row r="41" spans="1:9" x14ac:dyDescent="0.45">
      <c r="A41" t="s">
        <v>1094</v>
      </c>
      <c r="B41" t="s">
        <v>89</v>
      </c>
      <c r="C41" t="s">
        <v>79</v>
      </c>
      <c r="D41" t="s">
        <v>67</v>
      </c>
      <c r="E41" t="s">
        <v>2</v>
      </c>
      <c r="F41" t="s">
        <v>0</v>
      </c>
      <c r="G41" t="s">
        <v>1</v>
      </c>
      <c r="H41" t="s">
        <v>0</v>
      </c>
      <c r="I41" t="s">
        <v>1</v>
      </c>
    </row>
    <row r="42" spans="1:9" x14ac:dyDescent="0.45">
      <c r="A42" t="s">
        <v>2157</v>
      </c>
      <c r="B42" t="s">
        <v>21</v>
      </c>
      <c r="C42" t="s">
        <v>100</v>
      </c>
      <c r="D42" t="s">
        <v>34</v>
      </c>
      <c r="E42" t="s">
        <v>203</v>
      </c>
      <c r="F42" t="s">
        <v>0</v>
      </c>
      <c r="G42" t="s">
        <v>0</v>
      </c>
      <c r="H42" t="s">
        <v>0</v>
      </c>
    </row>
    <row r="43" spans="1:9" x14ac:dyDescent="0.45">
      <c r="A43" t="s">
        <v>2156</v>
      </c>
      <c r="B43" t="s">
        <v>89</v>
      </c>
      <c r="C43" t="s">
        <v>82</v>
      </c>
      <c r="D43" t="s">
        <v>34</v>
      </c>
      <c r="E43" t="s">
        <v>81</v>
      </c>
      <c r="F43" t="s">
        <v>0</v>
      </c>
      <c r="G43" t="s">
        <v>0</v>
      </c>
      <c r="H43" t="s">
        <v>0</v>
      </c>
    </row>
    <row r="44" spans="1:9" x14ac:dyDescent="0.45">
      <c r="A44" t="s">
        <v>19</v>
      </c>
      <c r="B44" t="s">
        <v>1528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</row>
    <row r="45" spans="1:9" x14ac:dyDescent="0.45">
      <c r="A45" t="s">
        <v>2155</v>
      </c>
      <c r="B45" t="s">
        <v>200</v>
      </c>
      <c r="C45" t="s">
        <v>61</v>
      </c>
      <c r="D45" t="s">
        <v>3</v>
      </c>
      <c r="E45" t="s">
        <v>53</v>
      </c>
      <c r="F45" t="s">
        <v>0</v>
      </c>
      <c r="G45" t="s">
        <v>0</v>
      </c>
      <c r="H45" t="s">
        <v>0</v>
      </c>
    </row>
    <row r="46" spans="1:9" x14ac:dyDescent="0.45">
      <c r="A46" t="s">
        <v>19</v>
      </c>
      <c r="B46" t="s">
        <v>1526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</row>
    <row r="47" spans="1:9" x14ac:dyDescent="0.45">
      <c r="A47" t="s">
        <v>2154</v>
      </c>
      <c r="B47" t="s">
        <v>115</v>
      </c>
      <c r="C47" t="s">
        <v>34</v>
      </c>
      <c r="D47" t="s">
        <v>3</v>
      </c>
      <c r="E47" t="s">
        <v>114</v>
      </c>
      <c r="F47" t="s">
        <v>0</v>
      </c>
      <c r="G47" t="s">
        <v>1</v>
      </c>
      <c r="H47" t="s">
        <v>0</v>
      </c>
    </row>
    <row r="48" spans="1:9" x14ac:dyDescent="0.45">
      <c r="A48" t="s">
        <v>19</v>
      </c>
      <c r="B48" t="s">
        <v>1463</v>
      </c>
      <c r="C48" t="s">
        <v>17</v>
      </c>
      <c r="D48" t="s">
        <v>16</v>
      </c>
      <c r="E48" t="s">
        <v>15</v>
      </c>
      <c r="F48" t="s">
        <v>14</v>
      </c>
      <c r="G48" t="s">
        <v>13</v>
      </c>
      <c r="H48" t="s">
        <v>12</v>
      </c>
      <c r="I48" t="s">
        <v>11</v>
      </c>
    </row>
    <row r="49" spans="1:9" x14ac:dyDescent="0.45">
      <c r="A49" t="s">
        <v>2153</v>
      </c>
      <c r="B49" t="s">
        <v>89</v>
      </c>
      <c r="C49" t="s">
        <v>79</v>
      </c>
      <c r="D49" t="s">
        <v>3</v>
      </c>
      <c r="E49" t="s">
        <v>91</v>
      </c>
      <c r="F49" t="s">
        <v>0</v>
      </c>
      <c r="G49" t="s">
        <v>0</v>
      </c>
      <c r="H49" t="s">
        <v>0</v>
      </c>
    </row>
    <row r="50" spans="1:9" x14ac:dyDescent="0.45">
      <c r="A50" t="s">
        <v>2152</v>
      </c>
      <c r="B50" t="s">
        <v>72</v>
      </c>
      <c r="C50" t="s">
        <v>148</v>
      </c>
      <c r="D50" t="s">
        <v>34</v>
      </c>
      <c r="E50" t="s">
        <v>68</v>
      </c>
      <c r="F50" t="s">
        <v>0</v>
      </c>
      <c r="G50" t="s">
        <v>0</v>
      </c>
      <c r="H50" t="s">
        <v>0</v>
      </c>
    </row>
    <row r="51" spans="1:9" x14ac:dyDescent="0.45">
      <c r="A51" t="s">
        <v>2151</v>
      </c>
      <c r="B51" t="s">
        <v>48</v>
      </c>
      <c r="C51" t="s">
        <v>56</v>
      </c>
      <c r="D51" t="s">
        <v>34</v>
      </c>
      <c r="E51" t="s">
        <v>138</v>
      </c>
      <c r="F51" t="s">
        <v>0</v>
      </c>
      <c r="G51" t="s">
        <v>0</v>
      </c>
      <c r="H51" t="s">
        <v>0</v>
      </c>
    </row>
    <row r="52" spans="1:9" x14ac:dyDescent="0.45">
      <c r="A52" t="s">
        <v>2150</v>
      </c>
      <c r="B52" t="s">
        <v>21</v>
      </c>
      <c r="C52" t="s">
        <v>67</v>
      </c>
      <c r="D52" t="s">
        <v>3</v>
      </c>
      <c r="E52" t="s">
        <v>39</v>
      </c>
      <c r="F52" t="s">
        <v>0</v>
      </c>
      <c r="G52" t="s">
        <v>0</v>
      </c>
      <c r="H52" t="s">
        <v>0</v>
      </c>
    </row>
    <row r="53" spans="1:9" x14ac:dyDescent="0.45">
      <c r="A53" t="s">
        <v>2149</v>
      </c>
      <c r="B53" t="s">
        <v>72</v>
      </c>
      <c r="C53" t="s">
        <v>34</v>
      </c>
      <c r="D53" t="s">
        <v>34</v>
      </c>
      <c r="E53" t="s">
        <v>77</v>
      </c>
      <c r="F53" t="s">
        <v>0</v>
      </c>
      <c r="G53" t="s">
        <v>0</v>
      </c>
      <c r="H53" t="s">
        <v>0</v>
      </c>
    </row>
    <row r="54" spans="1:9" x14ac:dyDescent="0.45">
      <c r="A54" t="s">
        <v>19</v>
      </c>
      <c r="B54" t="s">
        <v>1521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2137</v>
      </c>
      <c r="B55" t="s">
        <v>21</v>
      </c>
      <c r="C55" t="s">
        <v>67</v>
      </c>
      <c r="D55" t="s">
        <v>34</v>
      </c>
      <c r="E55" t="s">
        <v>131</v>
      </c>
      <c r="F55" t="s">
        <v>0</v>
      </c>
      <c r="G55" t="s">
        <v>0</v>
      </c>
      <c r="H55" t="s">
        <v>0</v>
      </c>
    </row>
    <row r="56" spans="1:9" x14ac:dyDescent="0.45">
      <c r="A56" t="s">
        <v>19</v>
      </c>
      <c r="B56" t="s">
        <v>1519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</row>
    <row r="57" spans="1:9" x14ac:dyDescent="0.45">
      <c r="A57" t="s">
        <v>19</v>
      </c>
      <c r="B57" t="s">
        <v>1518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</row>
    <row r="58" spans="1:9" x14ac:dyDescent="0.45">
      <c r="A58" t="s">
        <v>19</v>
      </c>
      <c r="B58" t="s">
        <v>1516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</row>
    <row r="59" spans="1:9" x14ac:dyDescent="0.45">
      <c r="A59" t="s">
        <v>2148</v>
      </c>
      <c r="B59" t="s">
        <v>5</v>
      </c>
      <c r="C59" t="s">
        <v>43</v>
      </c>
      <c r="D59" t="s">
        <v>56</v>
      </c>
      <c r="E59" t="s">
        <v>399</v>
      </c>
      <c r="F59" t="s">
        <v>0</v>
      </c>
      <c r="G59" t="s">
        <v>0</v>
      </c>
      <c r="H59" t="s">
        <v>0</v>
      </c>
    </row>
    <row r="60" spans="1:9" x14ac:dyDescent="0.45">
      <c r="A60" t="s">
        <v>1094</v>
      </c>
      <c r="B60" t="s">
        <v>89</v>
      </c>
      <c r="C60" t="s">
        <v>79</v>
      </c>
      <c r="D60" t="s">
        <v>3</v>
      </c>
      <c r="E60" t="s">
        <v>2</v>
      </c>
      <c r="F60" t="s">
        <v>0</v>
      </c>
      <c r="G60" t="s">
        <v>1</v>
      </c>
      <c r="H60" t="s">
        <v>0</v>
      </c>
      <c r="I60" t="s">
        <v>1</v>
      </c>
    </row>
    <row r="61" spans="1:9" x14ac:dyDescent="0.45">
      <c r="A61" t="s">
        <v>19</v>
      </c>
      <c r="B61" t="s">
        <v>1513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1094</v>
      </c>
      <c r="B62" t="s">
        <v>89</v>
      </c>
      <c r="C62" t="s">
        <v>148</v>
      </c>
      <c r="D62" t="s">
        <v>61</v>
      </c>
      <c r="E62" t="s">
        <v>2</v>
      </c>
      <c r="F62" t="s">
        <v>0</v>
      </c>
      <c r="G62" t="s">
        <v>1</v>
      </c>
      <c r="H62" t="s">
        <v>0</v>
      </c>
      <c r="I62" t="s">
        <v>1</v>
      </c>
    </row>
    <row r="63" spans="1:9" x14ac:dyDescent="0.45">
      <c r="A63" t="s">
        <v>19</v>
      </c>
      <c r="B63" t="s">
        <v>1511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</row>
    <row r="64" spans="1:9" x14ac:dyDescent="0.45">
      <c r="A64" t="s">
        <v>1094</v>
      </c>
      <c r="B64" t="s">
        <v>89</v>
      </c>
      <c r="C64" t="s">
        <v>79</v>
      </c>
      <c r="D64" t="s">
        <v>3</v>
      </c>
      <c r="E64" t="s">
        <v>2</v>
      </c>
      <c r="F64" t="s">
        <v>0</v>
      </c>
      <c r="G64" t="s">
        <v>1</v>
      </c>
      <c r="H64" t="s">
        <v>0</v>
      </c>
      <c r="I64" t="s">
        <v>1</v>
      </c>
    </row>
    <row r="65" spans="1:9" x14ac:dyDescent="0.45">
      <c r="A65" t="s">
        <v>19</v>
      </c>
      <c r="B65" t="s">
        <v>1510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</row>
    <row r="66" spans="1:9" x14ac:dyDescent="0.45">
      <c r="A66" t="s">
        <v>2147</v>
      </c>
      <c r="B66" t="s">
        <v>72</v>
      </c>
      <c r="C66" t="s">
        <v>3</v>
      </c>
      <c r="D66" t="s">
        <v>34</v>
      </c>
      <c r="E66" t="s">
        <v>46</v>
      </c>
      <c r="F66" t="s">
        <v>0</v>
      </c>
      <c r="G66" t="s">
        <v>0</v>
      </c>
      <c r="H66" t="s">
        <v>0</v>
      </c>
    </row>
    <row r="67" spans="1:9" x14ac:dyDescent="0.45">
      <c r="A67" t="s">
        <v>2146</v>
      </c>
      <c r="B67" t="s">
        <v>48</v>
      </c>
      <c r="C67" t="s">
        <v>67</v>
      </c>
      <c r="D67" t="s">
        <v>34</v>
      </c>
      <c r="E67" t="s">
        <v>46</v>
      </c>
      <c r="F67" t="s">
        <v>0</v>
      </c>
      <c r="G67" t="s">
        <v>0</v>
      </c>
      <c r="H67" t="s">
        <v>0</v>
      </c>
    </row>
    <row r="68" spans="1:9" x14ac:dyDescent="0.45">
      <c r="A68" t="s">
        <v>19</v>
      </c>
      <c r="B68" t="s">
        <v>1509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</row>
    <row r="69" spans="1:9" x14ac:dyDescent="0.45">
      <c r="A69" t="s">
        <v>2145</v>
      </c>
      <c r="B69" t="s">
        <v>72</v>
      </c>
      <c r="C69" t="s">
        <v>199</v>
      </c>
      <c r="D69" t="s">
        <v>56</v>
      </c>
      <c r="E69" t="s">
        <v>55</v>
      </c>
      <c r="F69" t="s">
        <v>0</v>
      </c>
      <c r="G69" t="s">
        <v>0</v>
      </c>
      <c r="H69" t="s">
        <v>0</v>
      </c>
    </row>
    <row r="70" spans="1:9" x14ac:dyDescent="0.45">
      <c r="A70" t="s">
        <v>19</v>
      </c>
      <c r="B70" t="s">
        <v>1508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19</v>
      </c>
      <c r="B71" t="s">
        <v>1506</v>
      </c>
      <c r="C71" t="s">
        <v>17</v>
      </c>
      <c r="D71" t="s">
        <v>16</v>
      </c>
      <c r="E71" t="s">
        <v>15</v>
      </c>
      <c r="F71" t="s">
        <v>14</v>
      </c>
      <c r="G71" t="s">
        <v>13</v>
      </c>
      <c r="H71" t="s">
        <v>12</v>
      </c>
      <c r="I71" t="s">
        <v>11</v>
      </c>
    </row>
    <row r="72" spans="1:9" x14ac:dyDescent="0.45">
      <c r="A72" t="s">
        <v>19</v>
      </c>
      <c r="B72" t="s">
        <v>1502</v>
      </c>
      <c r="C72" t="s">
        <v>17</v>
      </c>
      <c r="D72" t="s">
        <v>16</v>
      </c>
      <c r="E72" t="s">
        <v>15</v>
      </c>
      <c r="F72" t="s">
        <v>14</v>
      </c>
      <c r="G72" t="s">
        <v>13</v>
      </c>
      <c r="H72" t="s">
        <v>12</v>
      </c>
      <c r="I72" t="s">
        <v>11</v>
      </c>
    </row>
    <row r="73" spans="1:9" x14ac:dyDescent="0.45">
      <c r="A73" t="s">
        <v>1086</v>
      </c>
      <c r="B73" t="s">
        <v>89</v>
      </c>
      <c r="C73" t="s">
        <v>4</v>
      </c>
      <c r="D73" t="s">
        <v>3</v>
      </c>
      <c r="E73" t="s">
        <v>88</v>
      </c>
      <c r="F73" t="s">
        <v>0</v>
      </c>
      <c r="G73" t="s">
        <v>1</v>
      </c>
      <c r="H73" t="s">
        <v>0</v>
      </c>
      <c r="I73" t="s">
        <v>1</v>
      </c>
    </row>
    <row r="74" spans="1:9" x14ac:dyDescent="0.45">
      <c r="A74" t="s">
        <v>2144</v>
      </c>
      <c r="B74" t="s">
        <v>72</v>
      </c>
      <c r="C74" t="s">
        <v>40</v>
      </c>
      <c r="D74" t="s">
        <v>3</v>
      </c>
      <c r="E74" t="s">
        <v>159</v>
      </c>
      <c r="F74" t="s">
        <v>0</v>
      </c>
      <c r="G74" t="s">
        <v>0</v>
      </c>
      <c r="H74" t="s">
        <v>0</v>
      </c>
    </row>
    <row r="75" spans="1:9" x14ac:dyDescent="0.45">
      <c r="A75" t="s">
        <v>19</v>
      </c>
      <c r="B75" t="s">
        <v>1500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2143</v>
      </c>
      <c r="B76" t="s">
        <v>5</v>
      </c>
      <c r="C76" t="s">
        <v>3</v>
      </c>
      <c r="D76" t="s">
        <v>56</v>
      </c>
      <c r="E76" t="s">
        <v>88</v>
      </c>
      <c r="F76" t="s">
        <v>0</v>
      </c>
      <c r="G76" t="s">
        <v>0</v>
      </c>
      <c r="H76" t="s">
        <v>0</v>
      </c>
    </row>
    <row r="77" spans="1:9" x14ac:dyDescent="0.45">
      <c r="A77" t="s">
        <v>2142</v>
      </c>
      <c r="B77" t="s">
        <v>21</v>
      </c>
      <c r="C77" t="s">
        <v>69</v>
      </c>
      <c r="D77" t="s">
        <v>34</v>
      </c>
      <c r="E77" t="s">
        <v>95</v>
      </c>
      <c r="F77" t="s">
        <v>0</v>
      </c>
      <c r="G77" t="s">
        <v>0</v>
      </c>
      <c r="H77" t="s">
        <v>0</v>
      </c>
    </row>
    <row r="78" spans="1:9" x14ac:dyDescent="0.45">
      <c r="A78" t="s">
        <v>19</v>
      </c>
      <c r="B78" t="s">
        <v>1497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</row>
    <row r="79" spans="1:9" x14ac:dyDescent="0.45">
      <c r="A79" t="s">
        <v>1094</v>
      </c>
      <c r="B79" t="s">
        <v>89</v>
      </c>
      <c r="C79" t="s">
        <v>8</v>
      </c>
      <c r="D79" t="s">
        <v>82</v>
      </c>
      <c r="E79" t="s">
        <v>2</v>
      </c>
      <c r="F79" t="s">
        <v>0</v>
      </c>
      <c r="G79" t="s">
        <v>1</v>
      </c>
      <c r="H79" t="s">
        <v>0</v>
      </c>
      <c r="I79" t="s">
        <v>1</v>
      </c>
    </row>
    <row r="80" spans="1:9" x14ac:dyDescent="0.45">
      <c r="A80" t="s">
        <v>19</v>
      </c>
      <c r="B80" t="s">
        <v>1496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</row>
    <row r="81" spans="1:9" x14ac:dyDescent="0.45">
      <c r="A81" t="s">
        <v>19</v>
      </c>
      <c r="B81" t="s">
        <v>1493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</row>
    <row r="82" spans="1:9" x14ac:dyDescent="0.45">
      <c r="A82" t="s">
        <v>19</v>
      </c>
      <c r="B82" t="s">
        <v>1492</v>
      </c>
      <c r="C82" t="s">
        <v>17</v>
      </c>
      <c r="D82" t="s">
        <v>16</v>
      </c>
      <c r="E82" t="s">
        <v>15</v>
      </c>
      <c r="F82" t="s">
        <v>14</v>
      </c>
      <c r="G82" t="s">
        <v>13</v>
      </c>
      <c r="H82" t="s">
        <v>12</v>
      </c>
      <c r="I82" t="s">
        <v>11</v>
      </c>
    </row>
    <row r="83" spans="1:9" x14ac:dyDescent="0.45">
      <c r="A83" t="s">
        <v>19</v>
      </c>
      <c r="B83" t="s">
        <v>1490</v>
      </c>
      <c r="C83" t="s">
        <v>17</v>
      </c>
      <c r="D83" t="s">
        <v>16</v>
      </c>
      <c r="E83" t="s">
        <v>15</v>
      </c>
      <c r="F83" t="s">
        <v>14</v>
      </c>
      <c r="G83" t="s">
        <v>13</v>
      </c>
      <c r="H83" t="s">
        <v>12</v>
      </c>
      <c r="I83" t="s">
        <v>11</v>
      </c>
    </row>
    <row r="84" spans="1:9" x14ac:dyDescent="0.45">
      <c r="A84" t="s">
        <v>2141</v>
      </c>
      <c r="B84" t="s">
        <v>21</v>
      </c>
      <c r="C84" t="s">
        <v>40</v>
      </c>
      <c r="D84" t="s">
        <v>34</v>
      </c>
      <c r="E84" t="s">
        <v>155</v>
      </c>
      <c r="F84" t="s">
        <v>0</v>
      </c>
      <c r="G84" t="s">
        <v>0</v>
      </c>
      <c r="H84" t="s">
        <v>0</v>
      </c>
    </row>
    <row r="85" spans="1:9" x14ac:dyDescent="0.45">
      <c r="A85" t="s">
        <v>19</v>
      </c>
      <c r="B85" t="s">
        <v>1488</v>
      </c>
      <c r="C85" t="s">
        <v>17</v>
      </c>
      <c r="D85" t="s">
        <v>16</v>
      </c>
      <c r="E85" t="s">
        <v>15</v>
      </c>
      <c r="F85" t="s">
        <v>14</v>
      </c>
      <c r="G85" t="s">
        <v>13</v>
      </c>
      <c r="H85" t="s">
        <v>12</v>
      </c>
      <c r="I85" t="s">
        <v>11</v>
      </c>
    </row>
    <row r="86" spans="1:9" x14ac:dyDescent="0.45">
      <c r="A86" t="s">
        <v>19</v>
      </c>
      <c r="B86" t="s">
        <v>1486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19</v>
      </c>
      <c r="B87" t="s">
        <v>1482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</row>
    <row r="88" spans="1:9" x14ac:dyDescent="0.45">
      <c r="A88" t="s">
        <v>2140</v>
      </c>
      <c r="B88" t="s">
        <v>9</v>
      </c>
      <c r="C88" t="s">
        <v>69</v>
      </c>
      <c r="D88" t="s">
        <v>3</v>
      </c>
      <c r="E88" t="s">
        <v>141</v>
      </c>
      <c r="F88" t="s">
        <v>0</v>
      </c>
      <c r="G88" t="s">
        <v>0</v>
      </c>
      <c r="H88" t="s">
        <v>0</v>
      </c>
    </row>
    <row r="89" spans="1:9" x14ac:dyDescent="0.45">
      <c r="A89" t="s">
        <v>1094</v>
      </c>
      <c r="B89" t="s">
        <v>175</v>
      </c>
      <c r="C89" t="s">
        <v>47</v>
      </c>
      <c r="D89" t="s">
        <v>119</v>
      </c>
      <c r="E89" t="s">
        <v>2</v>
      </c>
      <c r="F89" t="s">
        <v>0</v>
      </c>
      <c r="G89" t="s">
        <v>1</v>
      </c>
      <c r="H89" t="s">
        <v>0</v>
      </c>
      <c r="I89" t="s">
        <v>1</v>
      </c>
    </row>
    <row r="90" spans="1:9" x14ac:dyDescent="0.45">
      <c r="A90" t="s">
        <v>19</v>
      </c>
      <c r="B90" t="s">
        <v>1478</v>
      </c>
      <c r="C90" t="s">
        <v>17</v>
      </c>
      <c r="D90" t="s">
        <v>16</v>
      </c>
      <c r="E90" t="s">
        <v>15</v>
      </c>
      <c r="F90" t="s">
        <v>14</v>
      </c>
      <c r="G90" t="s">
        <v>13</v>
      </c>
      <c r="H90" t="s">
        <v>12</v>
      </c>
      <c r="I90" t="s">
        <v>11</v>
      </c>
    </row>
    <row r="91" spans="1:9" x14ac:dyDescent="0.45">
      <c r="A91" t="s">
        <v>1086</v>
      </c>
      <c r="B91" t="s">
        <v>89</v>
      </c>
      <c r="C91" t="s">
        <v>8</v>
      </c>
      <c r="D91" t="s">
        <v>34</v>
      </c>
      <c r="E91" t="s">
        <v>88</v>
      </c>
      <c r="F91" t="s">
        <v>0</v>
      </c>
      <c r="G91" t="s">
        <v>1</v>
      </c>
      <c r="H91" t="s">
        <v>0</v>
      </c>
      <c r="I91" t="s">
        <v>1</v>
      </c>
    </row>
    <row r="92" spans="1:9" x14ac:dyDescent="0.45">
      <c r="A92" t="s">
        <v>19</v>
      </c>
      <c r="B92" t="s">
        <v>1476</v>
      </c>
      <c r="C92" t="s">
        <v>17</v>
      </c>
      <c r="D92" t="s">
        <v>16</v>
      </c>
      <c r="E92" t="s">
        <v>15</v>
      </c>
      <c r="F92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2139</v>
      </c>
      <c r="B93" t="s">
        <v>48</v>
      </c>
      <c r="C93" t="s">
        <v>61</v>
      </c>
      <c r="D93" t="s">
        <v>3</v>
      </c>
      <c r="E93" t="s">
        <v>185</v>
      </c>
      <c r="F93" t="s">
        <v>1</v>
      </c>
      <c r="G93" t="s">
        <v>0</v>
      </c>
      <c r="H93" t="s">
        <v>1</v>
      </c>
    </row>
    <row r="94" spans="1:9" x14ac:dyDescent="0.45">
      <c r="A94" t="s">
        <v>2138</v>
      </c>
      <c r="B94" t="s">
        <v>48</v>
      </c>
      <c r="C94" t="s">
        <v>8</v>
      </c>
      <c r="D94" t="s">
        <v>3</v>
      </c>
      <c r="E94" t="s">
        <v>42</v>
      </c>
      <c r="F94" t="s">
        <v>1</v>
      </c>
      <c r="G94" t="s">
        <v>0</v>
      </c>
      <c r="H94" t="s">
        <v>1</v>
      </c>
    </row>
    <row r="95" spans="1:9" x14ac:dyDescent="0.45">
      <c r="A95" t="s">
        <v>2137</v>
      </c>
      <c r="B95" t="s">
        <v>21</v>
      </c>
      <c r="C95" t="s">
        <v>4</v>
      </c>
      <c r="D95" t="s">
        <v>3</v>
      </c>
      <c r="E95" t="s">
        <v>131</v>
      </c>
      <c r="F95" t="s">
        <v>0</v>
      </c>
      <c r="G95" t="s">
        <v>0</v>
      </c>
      <c r="H95" t="s">
        <v>0</v>
      </c>
    </row>
    <row r="96" spans="1:9" x14ac:dyDescent="0.45">
      <c r="A96" t="s">
        <v>2136</v>
      </c>
      <c r="B96" t="s">
        <v>21</v>
      </c>
      <c r="C96" t="s">
        <v>35</v>
      </c>
      <c r="D96" t="s">
        <v>34</v>
      </c>
      <c r="E96" t="s">
        <v>99</v>
      </c>
      <c r="F96" t="s">
        <v>0</v>
      </c>
      <c r="G96" t="s">
        <v>0</v>
      </c>
      <c r="H96" t="s">
        <v>0</v>
      </c>
    </row>
    <row r="97" spans="1:9" x14ac:dyDescent="0.45">
      <c r="A97" t="s">
        <v>2135</v>
      </c>
      <c r="B97" t="s">
        <v>44</v>
      </c>
      <c r="C97" t="s">
        <v>61</v>
      </c>
      <c r="D97" t="s">
        <v>34</v>
      </c>
      <c r="E97" t="s">
        <v>138</v>
      </c>
      <c r="F97" t="s">
        <v>0</v>
      </c>
      <c r="G97" t="s">
        <v>1</v>
      </c>
      <c r="H97" t="s">
        <v>0</v>
      </c>
    </row>
    <row r="98" spans="1:9" x14ac:dyDescent="0.45">
      <c r="A98" t="s">
        <v>19</v>
      </c>
      <c r="B98" t="s">
        <v>1472</v>
      </c>
      <c r="C98" t="s">
        <v>17</v>
      </c>
      <c r="D98" t="s">
        <v>16</v>
      </c>
      <c r="E98" t="s">
        <v>15</v>
      </c>
      <c r="F98" t="s">
        <v>14</v>
      </c>
      <c r="G98" t="s">
        <v>13</v>
      </c>
      <c r="H98" t="s">
        <v>12</v>
      </c>
      <c r="I98" t="s">
        <v>11</v>
      </c>
    </row>
    <row r="99" spans="1:9" x14ac:dyDescent="0.45">
      <c r="A99" t="s">
        <v>1094</v>
      </c>
      <c r="B99" t="s">
        <v>89</v>
      </c>
      <c r="C99" t="s">
        <v>3</v>
      </c>
      <c r="D99" t="s">
        <v>82</v>
      </c>
      <c r="E99" t="s">
        <v>2</v>
      </c>
      <c r="F99" t="s">
        <v>0</v>
      </c>
      <c r="G99" t="s">
        <v>1</v>
      </c>
      <c r="H99" t="s">
        <v>0</v>
      </c>
      <c r="I99" t="s">
        <v>1</v>
      </c>
    </row>
    <row r="100" spans="1:9" x14ac:dyDescent="0.45">
      <c r="A100" t="s">
        <v>19</v>
      </c>
      <c r="B100" t="s">
        <v>1469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1092</v>
      </c>
      <c r="B101" t="s">
        <v>115</v>
      </c>
      <c r="C101" t="s">
        <v>40</v>
      </c>
      <c r="D101" t="s">
        <v>3</v>
      </c>
      <c r="E101" t="s">
        <v>114</v>
      </c>
      <c r="F101" t="s">
        <v>0</v>
      </c>
      <c r="G101" t="s">
        <v>1</v>
      </c>
      <c r="H101" t="s">
        <v>0</v>
      </c>
    </row>
    <row r="102" spans="1:9" x14ac:dyDescent="0.45">
      <c r="A102" t="s">
        <v>1094</v>
      </c>
      <c r="B102" t="s">
        <v>72</v>
      </c>
      <c r="C102" t="s">
        <v>47</v>
      </c>
      <c r="D102" t="s">
        <v>43</v>
      </c>
      <c r="E102" t="s">
        <v>2</v>
      </c>
      <c r="F102" t="s">
        <v>0</v>
      </c>
      <c r="G102" t="s">
        <v>0</v>
      </c>
      <c r="H102" t="s">
        <v>0</v>
      </c>
      <c r="I102" t="s">
        <v>1</v>
      </c>
    </row>
    <row r="103" spans="1:9" x14ac:dyDescent="0.45">
      <c r="A103" t="s">
        <v>2134</v>
      </c>
      <c r="B103" t="s">
        <v>44</v>
      </c>
      <c r="C103" t="s">
        <v>148</v>
      </c>
      <c r="D103" t="s">
        <v>3</v>
      </c>
      <c r="E103" t="s">
        <v>55</v>
      </c>
      <c r="F103" t="s">
        <v>0</v>
      </c>
      <c r="G103" t="s">
        <v>0</v>
      </c>
      <c r="H103" t="s">
        <v>0</v>
      </c>
    </row>
    <row r="104" spans="1:9" x14ac:dyDescent="0.45">
      <c r="A104" t="s">
        <v>2133</v>
      </c>
      <c r="B104" t="s">
        <v>72</v>
      </c>
      <c r="C104" t="s">
        <v>67</v>
      </c>
      <c r="D104" t="s">
        <v>34</v>
      </c>
      <c r="E104" t="s">
        <v>138</v>
      </c>
      <c r="F104" t="s">
        <v>0</v>
      </c>
      <c r="G104" t="s">
        <v>0</v>
      </c>
      <c r="H104" t="s">
        <v>0</v>
      </c>
    </row>
    <row r="105" spans="1:9" x14ac:dyDescent="0.45">
      <c r="A105" t="s">
        <v>19</v>
      </c>
      <c r="B105" t="s">
        <v>1467</v>
      </c>
      <c r="C105" t="s">
        <v>17</v>
      </c>
      <c r="D105" t="s">
        <v>16</v>
      </c>
      <c r="E105" t="s">
        <v>15</v>
      </c>
      <c r="F105" t="s">
        <v>14</v>
      </c>
      <c r="G105" t="s">
        <v>13</v>
      </c>
      <c r="H105" t="s">
        <v>12</v>
      </c>
      <c r="I105" t="s">
        <v>11</v>
      </c>
    </row>
    <row r="106" spans="1:9" x14ac:dyDescent="0.45">
      <c r="A106" t="s">
        <v>1094</v>
      </c>
      <c r="B106" t="s">
        <v>89</v>
      </c>
      <c r="C106" t="s">
        <v>69</v>
      </c>
      <c r="D106" t="s">
        <v>8</v>
      </c>
      <c r="E106" t="s">
        <v>2</v>
      </c>
      <c r="F106" t="s">
        <v>0</v>
      </c>
      <c r="G106" t="s">
        <v>1</v>
      </c>
      <c r="H106" t="s">
        <v>0</v>
      </c>
      <c r="I106" t="s">
        <v>1</v>
      </c>
    </row>
    <row r="107" spans="1:9" x14ac:dyDescent="0.45">
      <c r="A107" t="s">
        <v>19</v>
      </c>
      <c r="B107" t="s">
        <v>1464</v>
      </c>
      <c r="C107" t="s">
        <v>17</v>
      </c>
      <c r="D107" t="s">
        <v>16</v>
      </c>
      <c r="E107" t="s">
        <v>15</v>
      </c>
      <c r="F107" t="s">
        <v>14</v>
      </c>
      <c r="G107" t="s">
        <v>13</v>
      </c>
      <c r="H107" t="s">
        <v>12</v>
      </c>
      <c r="I107" t="s">
        <v>11</v>
      </c>
    </row>
    <row r="108" spans="1:9" x14ac:dyDescent="0.45">
      <c r="A108" t="s">
        <v>1094</v>
      </c>
      <c r="B108" t="s">
        <v>89</v>
      </c>
      <c r="C108" t="s">
        <v>61</v>
      </c>
      <c r="D108" t="s">
        <v>69</v>
      </c>
      <c r="E108" t="s">
        <v>2</v>
      </c>
      <c r="F108" t="s">
        <v>0</v>
      </c>
      <c r="G108" t="s">
        <v>1</v>
      </c>
      <c r="H108" t="s">
        <v>0</v>
      </c>
      <c r="I108" t="s">
        <v>1</v>
      </c>
    </row>
    <row r="109" spans="1:9" x14ac:dyDescent="0.45">
      <c r="A109" t="s">
        <v>2132</v>
      </c>
      <c r="B109" t="s">
        <v>44</v>
      </c>
      <c r="C109" t="s">
        <v>170</v>
      </c>
      <c r="D109" t="s">
        <v>3</v>
      </c>
      <c r="E109" t="s">
        <v>648</v>
      </c>
      <c r="F109" t="s">
        <v>0</v>
      </c>
      <c r="G109" t="s">
        <v>0</v>
      </c>
      <c r="H109" t="s">
        <v>0</v>
      </c>
    </row>
    <row r="110" spans="1:9" x14ac:dyDescent="0.45">
      <c r="A110" t="s">
        <v>19</v>
      </c>
      <c r="B110" t="s">
        <v>1463</v>
      </c>
      <c r="C110" t="s">
        <v>17</v>
      </c>
      <c r="D110" t="s">
        <v>16</v>
      </c>
      <c r="E110" t="s">
        <v>15</v>
      </c>
      <c r="F110" t="s">
        <v>14</v>
      </c>
      <c r="G110" t="s">
        <v>13</v>
      </c>
      <c r="H110" t="s">
        <v>12</v>
      </c>
      <c r="I110" t="s">
        <v>11</v>
      </c>
    </row>
    <row r="111" spans="1:9" x14ac:dyDescent="0.45">
      <c r="A111" t="s">
        <v>2131</v>
      </c>
      <c r="B111" t="s">
        <v>36</v>
      </c>
      <c r="C111" t="s">
        <v>79</v>
      </c>
      <c r="D111" t="s">
        <v>446</v>
      </c>
      <c r="E111" t="s">
        <v>188</v>
      </c>
      <c r="F111" t="s">
        <v>1</v>
      </c>
      <c r="G111" t="s">
        <v>0</v>
      </c>
      <c r="H111" t="s">
        <v>1</v>
      </c>
    </row>
    <row r="112" spans="1:9" x14ac:dyDescent="0.45">
      <c r="A112" t="s">
        <v>2130</v>
      </c>
      <c r="B112" t="s">
        <v>21</v>
      </c>
      <c r="C112" t="s">
        <v>3</v>
      </c>
      <c r="D112" t="s">
        <v>34</v>
      </c>
      <c r="E112" t="s">
        <v>74</v>
      </c>
      <c r="F112" t="s">
        <v>0</v>
      </c>
      <c r="G112" t="s">
        <v>0</v>
      </c>
      <c r="H112" t="s">
        <v>0</v>
      </c>
    </row>
    <row r="113" spans="1:9" x14ac:dyDescent="0.45">
      <c r="A113" t="s">
        <v>2129</v>
      </c>
      <c r="B113" t="s">
        <v>21</v>
      </c>
      <c r="C113" t="s">
        <v>40</v>
      </c>
      <c r="D113" t="s">
        <v>3</v>
      </c>
      <c r="E113" t="s">
        <v>203</v>
      </c>
      <c r="F113" t="s">
        <v>0</v>
      </c>
      <c r="G113" t="s">
        <v>0</v>
      </c>
      <c r="H113" t="s">
        <v>0</v>
      </c>
    </row>
    <row r="114" spans="1:9" x14ac:dyDescent="0.45">
      <c r="A114" t="s">
        <v>19</v>
      </c>
      <c r="B114" t="s">
        <v>1461</v>
      </c>
      <c r="C114" t="s">
        <v>17</v>
      </c>
      <c r="D114" t="s">
        <v>16</v>
      </c>
      <c r="E114" t="s">
        <v>15</v>
      </c>
      <c r="F114" t="s">
        <v>14</v>
      </c>
      <c r="G114" t="s">
        <v>13</v>
      </c>
      <c r="H114" t="s">
        <v>12</v>
      </c>
      <c r="I114" t="s">
        <v>11</v>
      </c>
    </row>
    <row r="115" spans="1:9" x14ac:dyDescent="0.45">
      <c r="A115" t="s">
        <v>1086</v>
      </c>
      <c r="B115" t="s">
        <v>175</v>
      </c>
      <c r="C115" t="s">
        <v>47</v>
      </c>
      <c r="D115" t="s">
        <v>79</v>
      </c>
      <c r="E115" t="s">
        <v>88</v>
      </c>
      <c r="F115" t="s">
        <v>0</v>
      </c>
      <c r="G115" t="s">
        <v>1</v>
      </c>
      <c r="H115" t="s">
        <v>0</v>
      </c>
      <c r="I115" t="s">
        <v>1</v>
      </c>
    </row>
    <row r="116" spans="1:9" x14ac:dyDescent="0.45">
      <c r="A116" t="s">
        <v>19</v>
      </c>
      <c r="B116" t="s">
        <v>1459</v>
      </c>
      <c r="C116" t="s">
        <v>17</v>
      </c>
      <c r="D116" t="s">
        <v>16</v>
      </c>
      <c r="E116" t="s">
        <v>15</v>
      </c>
      <c r="F116" t="s">
        <v>14</v>
      </c>
      <c r="G116" t="s">
        <v>13</v>
      </c>
      <c r="H116" t="s">
        <v>12</v>
      </c>
      <c r="I116" t="s">
        <v>11</v>
      </c>
    </row>
    <row r="117" spans="1:9" x14ac:dyDescent="0.45">
      <c r="A117" t="s">
        <v>1142</v>
      </c>
      <c r="B117" t="s">
        <v>48</v>
      </c>
      <c r="C117" t="s">
        <v>148</v>
      </c>
      <c r="D117" t="s">
        <v>3</v>
      </c>
      <c r="E117" t="s">
        <v>216</v>
      </c>
      <c r="F117" t="s">
        <v>0</v>
      </c>
      <c r="G117" t="s">
        <v>0</v>
      </c>
      <c r="H117" t="s">
        <v>0</v>
      </c>
    </row>
    <row r="118" spans="1:9" x14ac:dyDescent="0.45">
      <c r="A118" t="s">
        <v>2128</v>
      </c>
      <c r="B118" t="s">
        <v>48</v>
      </c>
      <c r="C118" t="s">
        <v>8</v>
      </c>
      <c r="D118" t="s">
        <v>3</v>
      </c>
      <c r="E118" t="s">
        <v>46</v>
      </c>
      <c r="F118" t="s">
        <v>0</v>
      </c>
      <c r="G118" t="s">
        <v>0</v>
      </c>
      <c r="H118" t="s">
        <v>0</v>
      </c>
    </row>
    <row r="119" spans="1:9" x14ac:dyDescent="0.45">
      <c r="A119" t="s">
        <v>19</v>
      </c>
      <c r="B119" t="s">
        <v>1456</v>
      </c>
      <c r="C119" t="s">
        <v>17</v>
      </c>
      <c r="D119" t="s">
        <v>16</v>
      </c>
      <c r="E119" t="s">
        <v>15</v>
      </c>
      <c r="F119" t="s">
        <v>14</v>
      </c>
      <c r="G119" t="s">
        <v>13</v>
      </c>
      <c r="H119" t="s">
        <v>12</v>
      </c>
      <c r="I119" t="s">
        <v>11</v>
      </c>
    </row>
    <row r="120" spans="1:9" x14ac:dyDescent="0.45">
      <c r="A120" t="s">
        <v>2127</v>
      </c>
      <c r="B120" t="s">
        <v>48</v>
      </c>
      <c r="C120" t="s">
        <v>47</v>
      </c>
      <c r="D120" t="s">
        <v>34</v>
      </c>
      <c r="E120" t="s">
        <v>271</v>
      </c>
      <c r="F120" t="s">
        <v>0</v>
      </c>
      <c r="G120" t="s">
        <v>0</v>
      </c>
      <c r="H120" t="s">
        <v>0</v>
      </c>
    </row>
    <row r="121" spans="1:9" x14ac:dyDescent="0.45">
      <c r="A121" t="s">
        <v>1094</v>
      </c>
      <c r="B121" t="s">
        <v>89</v>
      </c>
      <c r="C121" t="s">
        <v>34</v>
      </c>
      <c r="D121" t="s">
        <v>8</v>
      </c>
      <c r="E121" t="s">
        <v>2</v>
      </c>
      <c r="F121" t="s">
        <v>0</v>
      </c>
      <c r="G121" t="s">
        <v>1</v>
      </c>
      <c r="H121" t="s">
        <v>0</v>
      </c>
      <c r="I121" t="s">
        <v>1</v>
      </c>
    </row>
    <row r="122" spans="1:9" x14ac:dyDescent="0.45">
      <c r="A122" t="s">
        <v>2126</v>
      </c>
      <c r="B122" t="s">
        <v>21</v>
      </c>
      <c r="C122" t="s">
        <v>79</v>
      </c>
      <c r="D122" t="s">
        <v>34</v>
      </c>
      <c r="E122" t="s">
        <v>99</v>
      </c>
      <c r="F122" t="s">
        <v>0</v>
      </c>
      <c r="G122" t="s">
        <v>0</v>
      </c>
      <c r="H122" t="s">
        <v>0</v>
      </c>
    </row>
    <row r="123" spans="1:9" x14ac:dyDescent="0.45">
      <c r="A123" t="s">
        <v>1104</v>
      </c>
      <c r="B123" t="s">
        <v>48</v>
      </c>
      <c r="C123" t="s">
        <v>79</v>
      </c>
      <c r="D123" t="s">
        <v>3</v>
      </c>
      <c r="E123" t="s">
        <v>55</v>
      </c>
      <c r="F123" t="s">
        <v>0</v>
      </c>
      <c r="G123" t="s">
        <v>0</v>
      </c>
      <c r="H123" t="s">
        <v>0</v>
      </c>
    </row>
  </sheetData>
  <conditionalFormatting sqref="F1:I50">
    <cfRule type="cellIs" dxfId="116" priority="8" operator="equal">
      <formula>"Y"</formula>
    </cfRule>
    <cfRule type="cellIs" dxfId="115" priority="9" operator="equal">
      <formula>"N"</formula>
    </cfRule>
  </conditionalFormatting>
  <conditionalFormatting sqref="F1:I50">
    <cfRule type="cellIs" dxfId="114" priority="6" operator="equal">
      <formula>"Y"</formula>
    </cfRule>
    <cfRule type="cellIs" dxfId="113" priority="7" operator="equal">
      <formula>"N"</formula>
    </cfRule>
  </conditionalFormatting>
  <conditionalFormatting sqref="A1:A1048576">
    <cfRule type="duplicateValues" dxfId="112" priority="5"/>
  </conditionalFormatting>
  <conditionalFormatting sqref="F1:I1048576">
    <cfRule type="cellIs" dxfId="111" priority="3" operator="equal">
      <formula>"Y"</formula>
    </cfRule>
    <cfRule type="cellIs" dxfId="110" priority="4" operator="equal">
      <formula>"N"</formula>
    </cfRule>
  </conditionalFormatting>
  <conditionalFormatting sqref="J1:J2">
    <cfRule type="cellIs" dxfId="109" priority="1" operator="equal">
      <formula>"Y"</formula>
    </cfRule>
    <cfRule type="cellIs" dxfId="108" priority="2" operator="equal">
      <formula>"N"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workbookViewId="0">
      <selection activeCell="K9" sqref="K9"/>
    </sheetView>
  </sheetViews>
  <sheetFormatPr defaultRowHeight="14.25" x14ac:dyDescent="0.45"/>
  <sheetData>
    <row r="1" spans="1:11" x14ac:dyDescent="0.45">
      <c r="A1" t="s">
        <v>19</v>
      </c>
      <c r="B1" t="s">
        <v>1565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33</v>
      </c>
    </row>
    <row r="2" spans="1:11" x14ac:dyDescent="0.45">
      <c r="A2" t="s">
        <v>2257</v>
      </c>
      <c r="B2" t="s">
        <v>21</v>
      </c>
      <c r="C2" t="s">
        <v>148</v>
      </c>
      <c r="D2" t="s">
        <v>79</v>
      </c>
      <c r="E2" t="s">
        <v>155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15</v>
      </c>
    </row>
    <row r="3" spans="1:11" x14ac:dyDescent="0.45">
      <c r="A3" t="s">
        <v>1148</v>
      </c>
      <c r="B3" t="s">
        <v>175</v>
      </c>
      <c r="C3" t="s">
        <v>47</v>
      </c>
      <c r="D3" t="s">
        <v>56</v>
      </c>
      <c r="E3" t="s">
        <v>419</v>
      </c>
      <c r="F3" t="s">
        <v>0</v>
      </c>
      <c r="G3" t="s">
        <v>0</v>
      </c>
      <c r="H3" t="s">
        <v>0</v>
      </c>
      <c r="I3" t="s">
        <v>1</v>
      </c>
    </row>
    <row r="4" spans="1:11" x14ac:dyDescent="0.45">
      <c r="A4" t="s">
        <v>2256</v>
      </c>
      <c r="B4" t="s">
        <v>48</v>
      </c>
      <c r="C4" t="s">
        <v>100</v>
      </c>
      <c r="D4" t="s">
        <v>34</v>
      </c>
      <c r="E4" t="s">
        <v>55</v>
      </c>
      <c r="F4" t="s">
        <v>0</v>
      </c>
      <c r="G4" t="s">
        <v>0</v>
      </c>
      <c r="H4" t="s">
        <v>0</v>
      </c>
    </row>
    <row r="5" spans="1:11" x14ac:dyDescent="0.45">
      <c r="A5" t="s">
        <v>2255</v>
      </c>
      <c r="B5" t="s">
        <v>115</v>
      </c>
      <c r="C5" t="s">
        <v>61</v>
      </c>
      <c r="D5" t="s">
        <v>3</v>
      </c>
      <c r="E5" t="s">
        <v>223</v>
      </c>
      <c r="F5" t="s">
        <v>0</v>
      </c>
      <c r="G5" t="s">
        <v>1</v>
      </c>
      <c r="H5" t="s">
        <v>0</v>
      </c>
    </row>
    <row r="6" spans="1:11" x14ac:dyDescent="0.45">
      <c r="A6" t="s">
        <v>2254</v>
      </c>
      <c r="B6" t="s">
        <v>89</v>
      </c>
      <c r="C6" t="s">
        <v>100</v>
      </c>
      <c r="D6" t="s">
        <v>3</v>
      </c>
      <c r="E6" t="s">
        <v>408</v>
      </c>
      <c r="F6" t="s">
        <v>0</v>
      </c>
      <c r="G6" t="s">
        <v>0</v>
      </c>
      <c r="H6" t="s">
        <v>0</v>
      </c>
    </row>
    <row r="7" spans="1:11" x14ac:dyDescent="0.45">
      <c r="A7" t="s">
        <v>19</v>
      </c>
      <c r="B7" t="s">
        <v>1559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2214</v>
      </c>
      <c r="B8" t="s">
        <v>115</v>
      </c>
      <c r="C8" t="s">
        <v>79</v>
      </c>
      <c r="D8" t="s">
        <v>34</v>
      </c>
      <c r="E8" t="s">
        <v>114</v>
      </c>
      <c r="F8" t="s">
        <v>0</v>
      </c>
      <c r="G8" t="s">
        <v>1</v>
      </c>
      <c r="H8" t="s">
        <v>0</v>
      </c>
    </row>
    <row r="9" spans="1:11" x14ac:dyDescent="0.45">
      <c r="A9" t="s">
        <v>1148</v>
      </c>
      <c r="B9" t="s">
        <v>175</v>
      </c>
      <c r="C9" t="s">
        <v>47</v>
      </c>
      <c r="D9" t="s">
        <v>8</v>
      </c>
      <c r="E9" t="s">
        <v>419</v>
      </c>
      <c r="F9" t="s">
        <v>0</v>
      </c>
      <c r="G9" t="s">
        <v>0</v>
      </c>
      <c r="H9" t="s">
        <v>0</v>
      </c>
      <c r="I9" t="s">
        <v>1</v>
      </c>
    </row>
    <row r="10" spans="1:11" x14ac:dyDescent="0.45">
      <c r="A10" t="s">
        <v>19</v>
      </c>
      <c r="B10" t="s">
        <v>1558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</row>
    <row r="11" spans="1:11" x14ac:dyDescent="0.45">
      <c r="A11" t="s">
        <v>1148</v>
      </c>
      <c r="B11" t="s">
        <v>175</v>
      </c>
      <c r="C11" t="s">
        <v>47</v>
      </c>
      <c r="D11" t="s">
        <v>119</v>
      </c>
      <c r="E11" t="s">
        <v>419</v>
      </c>
      <c r="F11" t="s">
        <v>0</v>
      </c>
      <c r="G11" t="s">
        <v>0</v>
      </c>
      <c r="H11" t="s">
        <v>0</v>
      </c>
      <c r="I11" t="s">
        <v>1</v>
      </c>
    </row>
    <row r="12" spans="1:11" x14ac:dyDescent="0.45">
      <c r="A12" t="s">
        <v>19</v>
      </c>
      <c r="B12" t="s">
        <v>1557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2253</v>
      </c>
      <c r="B13" t="s">
        <v>21</v>
      </c>
      <c r="C13" t="s">
        <v>35</v>
      </c>
      <c r="D13" t="s">
        <v>3</v>
      </c>
      <c r="E13" t="s">
        <v>155</v>
      </c>
      <c r="F13" t="s">
        <v>0</v>
      </c>
      <c r="G13" t="s">
        <v>0</v>
      </c>
      <c r="H13" t="s">
        <v>0</v>
      </c>
    </row>
    <row r="14" spans="1:11" x14ac:dyDescent="0.45">
      <c r="A14" t="s">
        <v>1148</v>
      </c>
      <c r="B14" t="s">
        <v>175</v>
      </c>
      <c r="C14" t="s">
        <v>47</v>
      </c>
      <c r="D14" t="s">
        <v>269</v>
      </c>
      <c r="E14" t="s">
        <v>419</v>
      </c>
      <c r="F14" t="s">
        <v>0</v>
      </c>
      <c r="G14" t="s">
        <v>0</v>
      </c>
      <c r="H14" t="s">
        <v>0</v>
      </c>
      <c r="I14" t="s">
        <v>1</v>
      </c>
    </row>
    <row r="15" spans="1:11" x14ac:dyDescent="0.45">
      <c r="A15" t="s">
        <v>19</v>
      </c>
      <c r="B15" t="s">
        <v>1556</v>
      </c>
      <c r="C15" t="s">
        <v>17</v>
      </c>
      <c r="D15" t="s">
        <v>16</v>
      </c>
      <c r="E15" t="s">
        <v>15</v>
      </c>
      <c r="F15" t="s">
        <v>14</v>
      </c>
      <c r="G15" t="s">
        <v>13</v>
      </c>
      <c r="H15" t="s">
        <v>12</v>
      </c>
      <c r="I15" t="s">
        <v>11</v>
      </c>
    </row>
    <row r="16" spans="1:11" x14ac:dyDescent="0.45">
      <c r="A16" t="s">
        <v>1148</v>
      </c>
      <c r="B16" t="s">
        <v>175</v>
      </c>
      <c r="C16" t="s">
        <v>47</v>
      </c>
      <c r="D16" t="s">
        <v>619</v>
      </c>
      <c r="E16" t="s">
        <v>419</v>
      </c>
      <c r="F16" t="s">
        <v>0</v>
      </c>
      <c r="G16" t="s">
        <v>0</v>
      </c>
      <c r="H16" t="s">
        <v>0</v>
      </c>
      <c r="I16" t="s">
        <v>1</v>
      </c>
    </row>
    <row r="17" spans="1:9" x14ac:dyDescent="0.45">
      <c r="A17" t="s">
        <v>2252</v>
      </c>
      <c r="B17" t="s">
        <v>89</v>
      </c>
      <c r="C17" t="s">
        <v>43</v>
      </c>
      <c r="D17" t="s">
        <v>56</v>
      </c>
      <c r="E17" t="s">
        <v>7</v>
      </c>
      <c r="F17" t="s">
        <v>0</v>
      </c>
      <c r="G17" t="s">
        <v>0</v>
      </c>
      <c r="H17" t="s">
        <v>0</v>
      </c>
    </row>
    <row r="18" spans="1:9" x14ac:dyDescent="0.45">
      <c r="A18" t="s">
        <v>2251</v>
      </c>
      <c r="B18" t="s">
        <v>21</v>
      </c>
      <c r="C18" t="s">
        <v>8</v>
      </c>
      <c r="D18" t="s">
        <v>79</v>
      </c>
      <c r="E18" t="s">
        <v>103</v>
      </c>
      <c r="F18" t="s">
        <v>0</v>
      </c>
      <c r="G18" t="s">
        <v>0</v>
      </c>
      <c r="H18" t="s">
        <v>0</v>
      </c>
    </row>
    <row r="19" spans="1:9" x14ac:dyDescent="0.45">
      <c r="A19" t="s">
        <v>19</v>
      </c>
      <c r="B19" t="s">
        <v>1552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</row>
    <row r="20" spans="1:9" x14ac:dyDescent="0.45">
      <c r="A20" t="s">
        <v>2250</v>
      </c>
      <c r="B20" t="s">
        <v>5</v>
      </c>
      <c r="C20" t="s">
        <v>59</v>
      </c>
      <c r="D20" t="s">
        <v>3</v>
      </c>
      <c r="E20" t="s">
        <v>574</v>
      </c>
      <c r="F20" t="s">
        <v>0</v>
      </c>
      <c r="G20" t="s">
        <v>0</v>
      </c>
      <c r="H20" t="s">
        <v>0</v>
      </c>
    </row>
    <row r="21" spans="1:9" x14ac:dyDescent="0.45">
      <c r="A21" t="s">
        <v>2249</v>
      </c>
      <c r="B21" t="s">
        <v>48</v>
      </c>
      <c r="C21" t="s">
        <v>61</v>
      </c>
      <c r="D21" t="s">
        <v>3</v>
      </c>
      <c r="E21" t="s">
        <v>185</v>
      </c>
      <c r="F21" t="s">
        <v>1</v>
      </c>
      <c r="G21" t="s">
        <v>0</v>
      </c>
      <c r="H21" t="s">
        <v>1</v>
      </c>
    </row>
    <row r="22" spans="1:9" x14ac:dyDescent="0.45">
      <c r="A22" t="s">
        <v>1192</v>
      </c>
      <c r="B22" t="s">
        <v>342</v>
      </c>
      <c r="C22" t="s">
        <v>47</v>
      </c>
      <c r="D22" t="s">
        <v>507</v>
      </c>
      <c r="E22" t="s">
        <v>178</v>
      </c>
      <c r="F22" t="s">
        <v>1</v>
      </c>
      <c r="G22" t="s">
        <v>0</v>
      </c>
      <c r="H22" t="s">
        <v>1</v>
      </c>
      <c r="I22" t="s">
        <v>1</v>
      </c>
    </row>
    <row r="23" spans="1:9" x14ac:dyDescent="0.45">
      <c r="A23" t="s">
        <v>2248</v>
      </c>
      <c r="B23" t="s">
        <v>72</v>
      </c>
      <c r="C23" t="s">
        <v>40</v>
      </c>
      <c r="D23" t="s">
        <v>34</v>
      </c>
      <c r="E23" t="s">
        <v>111</v>
      </c>
      <c r="F23" t="s">
        <v>1</v>
      </c>
      <c r="G23" t="s">
        <v>0</v>
      </c>
      <c r="H23" t="s">
        <v>1</v>
      </c>
    </row>
    <row r="24" spans="1:9" x14ac:dyDescent="0.45">
      <c r="A24" t="s">
        <v>1219</v>
      </c>
      <c r="B24" t="s">
        <v>36</v>
      </c>
      <c r="C24" t="s">
        <v>43</v>
      </c>
      <c r="D24" t="s">
        <v>34</v>
      </c>
      <c r="E24" t="s">
        <v>180</v>
      </c>
      <c r="F24" t="s">
        <v>0</v>
      </c>
      <c r="G24" t="s">
        <v>0</v>
      </c>
      <c r="H24" t="s">
        <v>0</v>
      </c>
    </row>
    <row r="25" spans="1:9" x14ac:dyDescent="0.45">
      <c r="A25" t="s">
        <v>19</v>
      </c>
      <c r="B25" t="s">
        <v>1549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1148</v>
      </c>
      <c r="B26" t="s">
        <v>175</v>
      </c>
      <c r="C26" t="s">
        <v>47</v>
      </c>
      <c r="D26" t="s">
        <v>35</v>
      </c>
      <c r="E26" t="s">
        <v>419</v>
      </c>
      <c r="F26" t="s">
        <v>0</v>
      </c>
      <c r="G26" t="s">
        <v>0</v>
      </c>
      <c r="H26" t="s">
        <v>0</v>
      </c>
      <c r="I26" t="s">
        <v>1</v>
      </c>
    </row>
    <row r="27" spans="1:9" x14ac:dyDescent="0.45">
      <c r="A27" t="s">
        <v>19</v>
      </c>
      <c r="B27" t="s">
        <v>1547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</row>
    <row r="28" spans="1:9" x14ac:dyDescent="0.45">
      <c r="A28" t="s">
        <v>1214</v>
      </c>
      <c r="B28" t="s">
        <v>28</v>
      </c>
      <c r="C28" t="s">
        <v>112</v>
      </c>
      <c r="D28" t="s">
        <v>79</v>
      </c>
      <c r="E28" t="s">
        <v>53</v>
      </c>
      <c r="F28" t="s">
        <v>0</v>
      </c>
      <c r="G28" t="s">
        <v>0</v>
      </c>
      <c r="H28" t="s">
        <v>0</v>
      </c>
    </row>
    <row r="29" spans="1:9" x14ac:dyDescent="0.45">
      <c r="A29" t="s">
        <v>1148</v>
      </c>
      <c r="B29" t="s">
        <v>175</v>
      </c>
      <c r="C29" t="s">
        <v>47</v>
      </c>
      <c r="D29" t="s">
        <v>4</v>
      </c>
      <c r="E29" t="s">
        <v>419</v>
      </c>
      <c r="F29" t="s">
        <v>0</v>
      </c>
      <c r="G29" t="s">
        <v>0</v>
      </c>
      <c r="H29" t="s">
        <v>0</v>
      </c>
      <c r="I29" t="s">
        <v>1</v>
      </c>
    </row>
    <row r="30" spans="1:9" x14ac:dyDescent="0.45">
      <c r="A30" t="s">
        <v>2247</v>
      </c>
      <c r="B30" t="s">
        <v>200</v>
      </c>
      <c r="C30" t="s">
        <v>112</v>
      </c>
      <c r="D30" t="s">
        <v>34</v>
      </c>
      <c r="E30" t="s">
        <v>324</v>
      </c>
      <c r="F30" t="s">
        <v>0</v>
      </c>
      <c r="G30" t="s">
        <v>0</v>
      </c>
      <c r="H30" t="s">
        <v>0</v>
      </c>
    </row>
    <row r="31" spans="1:9" x14ac:dyDescent="0.45">
      <c r="A31" t="s">
        <v>2182</v>
      </c>
      <c r="B31" t="s">
        <v>21</v>
      </c>
      <c r="C31" t="s">
        <v>34</v>
      </c>
      <c r="D31" t="s">
        <v>34</v>
      </c>
      <c r="E31" t="s">
        <v>58</v>
      </c>
      <c r="F31" t="s">
        <v>1</v>
      </c>
      <c r="G31" t="s">
        <v>0</v>
      </c>
      <c r="H31" t="s">
        <v>1</v>
      </c>
    </row>
    <row r="32" spans="1:9" x14ac:dyDescent="0.45">
      <c r="A32" t="s">
        <v>19</v>
      </c>
      <c r="B32" t="s">
        <v>1544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</row>
    <row r="33" spans="1:9" x14ac:dyDescent="0.45">
      <c r="A33" t="s">
        <v>1148</v>
      </c>
      <c r="B33" t="s">
        <v>175</v>
      </c>
      <c r="C33" t="s">
        <v>47</v>
      </c>
      <c r="D33" t="s">
        <v>199</v>
      </c>
      <c r="E33" t="s">
        <v>419</v>
      </c>
      <c r="F33" t="s">
        <v>0</v>
      </c>
      <c r="G33" t="s">
        <v>0</v>
      </c>
      <c r="H33" t="s">
        <v>0</v>
      </c>
      <c r="I33" t="s">
        <v>1</v>
      </c>
    </row>
    <row r="34" spans="1:9" x14ac:dyDescent="0.45">
      <c r="A34" t="s">
        <v>2246</v>
      </c>
      <c r="B34" t="s">
        <v>115</v>
      </c>
      <c r="C34" t="s">
        <v>67</v>
      </c>
      <c r="D34" t="s">
        <v>34</v>
      </c>
      <c r="E34" t="s">
        <v>53</v>
      </c>
      <c r="F34" t="s">
        <v>0</v>
      </c>
      <c r="G34" t="s">
        <v>0</v>
      </c>
      <c r="H34" t="s">
        <v>0</v>
      </c>
    </row>
    <row r="35" spans="1:9" x14ac:dyDescent="0.45">
      <c r="A35" t="s">
        <v>2245</v>
      </c>
      <c r="B35" t="s">
        <v>44</v>
      </c>
      <c r="C35" t="s">
        <v>126</v>
      </c>
      <c r="D35" t="s">
        <v>34</v>
      </c>
      <c r="E35" t="s">
        <v>216</v>
      </c>
      <c r="F35" t="s">
        <v>0</v>
      </c>
      <c r="G35" t="s">
        <v>1</v>
      </c>
      <c r="H35" t="s">
        <v>0</v>
      </c>
    </row>
    <row r="36" spans="1:9" x14ac:dyDescent="0.45">
      <c r="A36" t="s">
        <v>19</v>
      </c>
      <c r="B36" t="s">
        <v>1543</v>
      </c>
      <c r="C36" t="s">
        <v>17</v>
      </c>
      <c r="D36" t="s">
        <v>16</v>
      </c>
      <c r="E36" t="s">
        <v>15</v>
      </c>
      <c r="F36" t="s">
        <v>14</v>
      </c>
      <c r="G36" t="s">
        <v>13</v>
      </c>
      <c r="H36" t="s">
        <v>12</v>
      </c>
      <c r="I36" t="s">
        <v>11</v>
      </c>
    </row>
    <row r="37" spans="1:9" x14ac:dyDescent="0.45">
      <c r="A37" t="s">
        <v>2244</v>
      </c>
      <c r="B37" t="s">
        <v>21</v>
      </c>
      <c r="C37" t="s">
        <v>61</v>
      </c>
      <c r="D37" t="s">
        <v>3</v>
      </c>
      <c r="E37" t="s">
        <v>58</v>
      </c>
      <c r="F37" t="s">
        <v>1</v>
      </c>
      <c r="G37" t="s">
        <v>0</v>
      </c>
      <c r="H37" t="s">
        <v>1</v>
      </c>
    </row>
    <row r="38" spans="1:9" x14ac:dyDescent="0.45">
      <c r="A38" t="s">
        <v>1148</v>
      </c>
      <c r="B38" t="s">
        <v>175</v>
      </c>
      <c r="C38" t="s">
        <v>47</v>
      </c>
      <c r="D38" t="s">
        <v>67</v>
      </c>
      <c r="E38" t="s">
        <v>419</v>
      </c>
      <c r="F38" t="s">
        <v>0</v>
      </c>
      <c r="G38" t="s">
        <v>0</v>
      </c>
      <c r="H38" t="s">
        <v>0</v>
      </c>
      <c r="I38" t="s">
        <v>1</v>
      </c>
    </row>
    <row r="39" spans="1:9" x14ac:dyDescent="0.45">
      <c r="A39" t="s">
        <v>2243</v>
      </c>
      <c r="B39" t="s">
        <v>72</v>
      </c>
      <c r="C39" t="s">
        <v>4</v>
      </c>
      <c r="D39" t="s">
        <v>3</v>
      </c>
      <c r="E39" t="s">
        <v>185</v>
      </c>
      <c r="F39" t="s">
        <v>1</v>
      </c>
      <c r="G39" t="s">
        <v>0</v>
      </c>
      <c r="H39" t="s">
        <v>1</v>
      </c>
    </row>
    <row r="40" spans="1:9" x14ac:dyDescent="0.45">
      <c r="A40" t="s">
        <v>1188</v>
      </c>
      <c r="B40" t="s">
        <v>36</v>
      </c>
      <c r="C40" t="s">
        <v>148</v>
      </c>
      <c r="D40" t="s">
        <v>34</v>
      </c>
      <c r="E40" t="s">
        <v>58</v>
      </c>
      <c r="F40" t="s">
        <v>1</v>
      </c>
      <c r="G40" t="s">
        <v>0</v>
      </c>
      <c r="H40" t="s">
        <v>1</v>
      </c>
    </row>
    <row r="41" spans="1:9" x14ac:dyDescent="0.45">
      <c r="A41" t="s">
        <v>19</v>
      </c>
      <c r="B41" t="s">
        <v>1541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1226</v>
      </c>
      <c r="B42" t="s">
        <v>200</v>
      </c>
      <c r="C42" t="s">
        <v>4</v>
      </c>
      <c r="D42" t="s">
        <v>34</v>
      </c>
      <c r="E42" t="s">
        <v>223</v>
      </c>
      <c r="F42" t="s">
        <v>0</v>
      </c>
      <c r="G42" t="s">
        <v>0</v>
      </c>
      <c r="H42" t="s">
        <v>0</v>
      </c>
    </row>
    <row r="43" spans="1:9" x14ac:dyDescent="0.45">
      <c r="A43" t="s">
        <v>1148</v>
      </c>
      <c r="B43" t="s">
        <v>175</v>
      </c>
      <c r="C43" t="s">
        <v>47</v>
      </c>
      <c r="D43" t="s">
        <v>40</v>
      </c>
      <c r="E43" t="s">
        <v>419</v>
      </c>
      <c r="F43" t="s">
        <v>0</v>
      </c>
      <c r="G43" t="s">
        <v>0</v>
      </c>
      <c r="H43" t="s">
        <v>0</v>
      </c>
      <c r="I43" t="s">
        <v>1</v>
      </c>
    </row>
    <row r="44" spans="1:9" x14ac:dyDescent="0.45">
      <c r="A44" t="s">
        <v>19</v>
      </c>
      <c r="B44" t="s">
        <v>1539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</row>
    <row r="45" spans="1:9" x14ac:dyDescent="0.45">
      <c r="A45" t="s">
        <v>2242</v>
      </c>
      <c r="B45" t="s">
        <v>5</v>
      </c>
      <c r="C45" t="s">
        <v>112</v>
      </c>
      <c r="D45" t="s">
        <v>3</v>
      </c>
      <c r="E45" t="s">
        <v>88</v>
      </c>
      <c r="F45" t="s">
        <v>0</v>
      </c>
      <c r="G45" t="s">
        <v>0</v>
      </c>
      <c r="H45" t="s">
        <v>0</v>
      </c>
    </row>
    <row r="46" spans="1:9" x14ac:dyDescent="0.45">
      <c r="A46" t="s">
        <v>1148</v>
      </c>
      <c r="B46" t="s">
        <v>175</v>
      </c>
      <c r="C46" t="s">
        <v>47</v>
      </c>
      <c r="D46" t="s">
        <v>428</v>
      </c>
      <c r="E46" t="s">
        <v>419</v>
      </c>
      <c r="F46" t="s">
        <v>0</v>
      </c>
      <c r="G46" t="s">
        <v>0</v>
      </c>
      <c r="H46" t="s">
        <v>0</v>
      </c>
      <c r="I46" t="s">
        <v>1</v>
      </c>
    </row>
    <row r="47" spans="1:9" x14ac:dyDescent="0.45">
      <c r="A47" t="s">
        <v>2241</v>
      </c>
      <c r="B47" t="s">
        <v>72</v>
      </c>
      <c r="C47" t="s">
        <v>61</v>
      </c>
      <c r="D47" t="s">
        <v>3</v>
      </c>
      <c r="E47" t="s">
        <v>178</v>
      </c>
      <c r="F47" t="s">
        <v>1</v>
      </c>
      <c r="G47" t="s">
        <v>0</v>
      </c>
      <c r="H47" t="s">
        <v>1</v>
      </c>
    </row>
    <row r="48" spans="1:9" x14ac:dyDescent="0.45">
      <c r="A48" t="s">
        <v>2240</v>
      </c>
      <c r="B48" t="s">
        <v>89</v>
      </c>
      <c r="C48" t="s">
        <v>148</v>
      </c>
      <c r="D48" t="s">
        <v>79</v>
      </c>
      <c r="E48" t="s">
        <v>91</v>
      </c>
      <c r="F48" t="s">
        <v>0</v>
      </c>
      <c r="G48" t="s">
        <v>0</v>
      </c>
      <c r="H48" t="s">
        <v>0</v>
      </c>
    </row>
    <row r="49" spans="1:9" x14ac:dyDescent="0.45">
      <c r="A49" t="s">
        <v>2239</v>
      </c>
      <c r="B49" t="s">
        <v>28</v>
      </c>
      <c r="C49" t="s">
        <v>67</v>
      </c>
      <c r="D49" t="s">
        <v>79</v>
      </c>
      <c r="E49" t="s">
        <v>114</v>
      </c>
      <c r="F49" t="s">
        <v>0</v>
      </c>
      <c r="G49" t="s">
        <v>0</v>
      </c>
      <c r="H49" t="s">
        <v>0</v>
      </c>
    </row>
    <row r="50" spans="1:9" x14ac:dyDescent="0.45">
      <c r="A50" t="s">
        <v>1152</v>
      </c>
      <c r="B50" t="s">
        <v>115</v>
      </c>
      <c r="C50" t="s">
        <v>112</v>
      </c>
      <c r="D50" t="s">
        <v>3</v>
      </c>
      <c r="E50" t="s">
        <v>53</v>
      </c>
      <c r="F50" t="s">
        <v>0</v>
      </c>
      <c r="G50" t="s">
        <v>0</v>
      </c>
      <c r="H50" t="s">
        <v>0</v>
      </c>
    </row>
    <row r="51" spans="1:9" x14ac:dyDescent="0.45">
      <c r="A51" t="s">
        <v>19</v>
      </c>
      <c r="B51" t="s">
        <v>1536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</row>
    <row r="52" spans="1:9" x14ac:dyDescent="0.45">
      <c r="A52" t="s">
        <v>1148</v>
      </c>
      <c r="B52" t="s">
        <v>175</v>
      </c>
      <c r="C52" t="s">
        <v>47</v>
      </c>
      <c r="D52" t="s">
        <v>148</v>
      </c>
      <c r="E52" t="s">
        <v>419</v>
      </c>
      <c r="F52" t="s">
        <v>0</v>
      </c>
      <c r="G52" t="s">
        <v>0</v>
      </c>
      <c r="H52" t="s">
        <v>0</v>
      </c>
      <c r="I52" t="s">
        <v>1</v>
      </c>
    </row>
    <row r="53" spans="1:9" x14ac:dyDescent="0.45">
      <c r="A53" t="s">
        <v>1253</v>
      </c>
      <c r="B53" t="s">
        <v>72</v>
      </c>
      <c r="C53" t="s">
        <v>170</v>
      </c>
      <c r="D53" t="s">
        <v>3</v>
      </c>
      <c r="E53" t="s">
        <v>178</v>
      </c>
      <c r="F53" t="s">
        <v>1</v>
      </c>
      <c r="G53" t="s">
        <v>0</v>
      </c>
      <c r="H53" t="s">
        <v>1</v>
      </c>
    </row>
    <row r="54" spans="1:9" x14ac:dyDescent="0.45">
      <c r="A54" t="s">
        <v>19</v>
      </c>
      <c r="B54" t="s">
        <v>1533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1148</v>
      </c>
      <c r="B55" t="s">
        <v>175</v>
      </c>
      <c r="C55" t="s">
        <v>47</v>
      </c>
      <c r="D55" t="s">
        <v>160</v>
      </c>
      <c r="E55" t="s">
        <v>419</v>
      </c>
      <c r="F55" t="s">
        <v>0</v>
      </c>
      <c r="G55" t="s">
        <v>0</v>
      </c>
      <c r="H55" t="s">
        <v>0</v>
      </c>
      <c r="I55" t="s">
        <v>1</v>
      </c>
    </row>
    <row r="56" spans="1:9" x14ac:dyDescent="0.45">
      <c r="A56" t="s">
        <v>19</v>
      </c>
      <c r="B56" t="s">
        <v>1532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</row>
    <row r="57" spans="1:9" x14ac:dyDescent="0.45">
      <c r="A57" t="s">
        <v>2238</v>
      </c>
      <c r="B57" t="s">
        <v>72</v>
      </c>
      <c r="C57" t="s">
        <v>43</v>
      </c>
      <c r="D57" t="s">
        <v>34</v>
      </c>
      <c r="E57" t="s">
        <v>111</v>
      </c>
      <c r="F57" t="s">
        <v>1</v>
      </c>
      <c r="G57" t="s">
        <v>0</v>
      </c>
      <c r="H57" t="s">
        <v>1</v>
      </c>
    </row>
    <row r="58" spans="1:9" x14ac:dyDescent="0.45">
      <c r="A58" t="s">
        <v>1231</v>
      </c>
      <c r="B58" t="s">
        <v>200</v>
      </c>
      <c r="C58" t="s">
        <v>170</v>
      </c>
      <c r="D58" t="s">
        <v>4</v>
      </c>
      <c r="E58" t="s">
        <v>53</v>
      </c>
      <c r="F58" t="s">
        <v>0</v>
      </c>
      <c r="G58" t="s">
        <v>0</v>
      </c>
      <c r="H58" t="s">
        <v>0</v>
      </c>
    </row>
    <row r="59" spans="1:9" x14ac:dyDescent="0.45">
      <c r="A59" t="s">
        <v>1148</v>
      </c>
      <c r="B59" t="s">
        <v>28</v>
      </c>
      <c r="C59" t="s">
        <v>160</v>
      </c>
      <c r="D59" t="s">
        <v>56</v>
      </c>
      <c r="E59" t="s">
        <v>419</v>
      </c>
      <c r="F59" t="s">
        <v>0</v>
      </c>
      <c r="G59" t="s">
        <v>0</v>
      </c>
      <c r="H59" t="s">
        <v>0</v>
      </c>
      <c r="I59" t="s">
        <v>1</v>
      </c>
    </row>
    <row r="60" spans="1:9" x14ac:dyDescent="0.45">
      <c r="A60" t="s">
        <v>1254</v>
      </c>
      <c r="B60" t="s">
        <v>48</v>
      </c>
      <c r="C60" t="s">
        <v>56</v>
      </c>
      <c r="D60" t="s">
        <v>3</v>
      </c>
      <c r="E60" t="s">
        <v>77</v>
      </c>
      <c r="F60" t="s">
        <v>0</v>
      </c>
      <c r="G60" t="s">
        <v>0</v>
      </c>
      <c r="H60" t="s">
        <v>0</v>
      </c>
    </row>
    <row r="61" spans="1:9" x14ac:dyDescent="0.45">
      <c r="A61" t="s">
        <v>2237</v>
      </c>
      <c r="B61" t="s">
        <v>48</v>
      </c>
      <c r="C61" t="s">
        <v>100</v>
      </c>
      <c r="D61" t="s">
        <v>3</v>
      </c>
      <c r="E61" t="s">
        <v>68</v>
      </c>
      <c r="F61" t="s">
        <v>0</v>
      </c>
      <c r="G61" t="s">
        <v>0</v>
      </c>
      <c r="H61" t="s">
        <v>0</v>
      </c>
    </row>
    <row r="62" spans="1:9" x14ac:dyDescent="0.45">
      <c r="A62" t="s">
        <v>2236</v>
      </c>
      <c r="B62" t="s">
        <v>48</v>
      </c>
      <c r="C62" t="s">
        <v>61</v>
      </c>
      <c r="D62" t="s">
        <v>34</v>
      </c>
      <c r="E62" t="s">
        <v>185</v>
      </c>
      <c r="F62" t="s">
        <v>1</v>
      </c>
      <c r="G62" t="s">
        <v>0</v>
      </c>
      <c r="H62" t="s">
        <v>1</v>
      </c>
    </row>
    <row r="63" spans="1:9" x14ac:dyDescent="0.45">
      <c r="A63" t="s">
        <v>2235</v>
      </c>
      <c r="B63" t="s">
        <v>36</v>
      </c>
      <c r="C63" t="s">
        <v>3</v>
      </c>
      <c r="D63" t="s">
        <v>3</v>
      </c>
      <c r="E63" t="s">
        <v>20</v>
      </c>
      <c r="F63" t="s">
        <v>1</v>
      </c>
      <c r="G63" t="s">
        <v>0</v>
      </c>
      <c r="H63" t="s">
        <v>1</v>
      </c>
    </row>
    <row r="64" spans="1:9" x14ac:dyDescent="0.45">
      <c r="A64" t="s">
        <v>19</v>
      </c>
      <c r="B64" t="s">
        <v>1530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</row>
    <row r="65" spans="1:9" x14ac:dyDescent="0.45">
      <c r="A65" t="s">
        <v>1148</v>
      </c>
      <c r="B65" t="s">
        <v>175</v>
      </c>
      <c r="C65" t="s">
        <v>47</v>
      </c>
      <c r="D65" t="s">
        <v>108</v>
      </c>
      <c r="E65" t="s">
        <v>419</v>
      </c>
      <c r="F65" t="s">
        <v>0</v>
      </c>
      <c r="G65" t="s">
        <v>0</v>
      </c>
      <c r="H65" t="s">
        <v>0</v>
      </c>
      <c r="I65" t="s">
        <v>1</v>
      </c>
    </row>
    <row r="66" spans="1:9" x14ac:dyDescent="0.45">
      <c r="A66" t="s">
        <v>19</v>
      </c>
      <c r="B66" t="s">
        <v>1529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</row>
    <row r="67" spans="1:9" x14ac:dyDescent="0.45">
      <c r="A67" t="s">
        <v>1148</v>
      </c>
      <c r="B67" t="s">
        <v>175</v>
      </c>
      <c r="C67" t="s">
        <v>47</v>
      </c>
      <c r="D67" t="s">
        <v>411</v>
      </c>
      <c r="E67" t="s">
        <v>419</v>
      </c>
      <c r="F67" t="s">
        <v>0</v>
      </c>
      <c r="G67" t="s">
        <v>0</v>
      </c>
      <c r="H67" t="s">
        <v>0</v>
      </c>
      <c r="I67" t="s">
        <v>1</v>
      </c>
    </row>
    <row r="68" spans="1:9" x14ac:dyDescent="0.45">
      <c r="A68" t="s">
        <v>2234</v>
      </c>
      <c r="B68" t="s">
        <v>36</v>
      </c>
      <c r="C68" t="s">
        <v>40</v>
      </c>
      <c r="D68" t="s">
        <v>34</v>
      </c>
      <c r="E68" t="s">
        <v>58</v>
      </c>
      <c r="F68" t="s">
        <v>1</v>
      </c>
      <c r="G68" t="s">
        <v>0</v>
      </c>
      <c r="H68" t="s">
        <v>1</v>
      </c>
    </row>
    <row r="69" spans="1:9" x14ac:dyDescent="0.45">
      <c r="A69" t="s">
        <v>19</v>
      </c>
      <c r="B69" t="s">
        <v>1528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</row>
    <row r="70" spans="1:9" x14ac:dyDescent="0.45">
      <c r="A70" t="s">
        <v>1148</v>
      </c>
      <c r="B70" t="s">
        <v>175</v>
      </c>
      <c r="C70" t="s">
        <v>47</v>
      </c>
      <c r="D70" t="s">
        <v>903</v>
      </c>
      <c r="E70" t="s">
        <v>419</v>
      </c>
      <c r="F70" t="s">
        <v>0</v>
      </c>
      <c r="G70" t="s">
        <v>0</v>
      </c>
      <c r="H70" t="s">
        <v>0</v>
      </c>
      <c r="I70" t="s">
        <v>1</v>
      </c>
    </row>
    <row r="71" spans="1:9" x14ac:dyDescent="0.45">
      <c r="A71" t="s">
        <v>2233</v>
      </c>
      <c r="B71" t="s">
        <v>21</v>
      </c>
      <c r="C71" t="s">
        <v>34</v>
      </c>
      <c r="D71" t="s">
        <v>148</v>
      </c>
      <c r="E71" t="s">
        <v>131</v>
      </c>
      <c r="F71" t="s">
        <v>0</v>
      </c>
      <c r="G71" t="s">
        <v>0</v>
      </c>
      <c r="H71" t="s">
        <v>0</v>
      </c>
    </row>
    <row r="72" spans="1:9" x14ac:dyDescent="0.45">
      <c r="A72" t="s">
        <v>2232</v>
      </c>
      <c r="B72" t="s">
        <v>5</v>
      </c>
      <c r="C72" t="s">
        <v>79</v>
      </c>
      <c r="D72" t="s">
        <v>3</v>
      </c>
      <c r="E72" t="s">
        <v>399</v>
      </c>
      <c r="F72" t="s">
        <v>0</v>
      </c>
      <c r="G72" t="s">
        <v>0</v>
      </c>
      <c r="H72" t="s">
        <v>0</v>
      </c>
    </row>
    <row r="73" spans="1:9" x14ac:dyDescent="0.45">
      <c r="A73" t="s">
        <v>2231</v>
      </c>
      <c r="B73" t="s">
        <v>115</v>
      </c>
      <c r="C73" t="s">
        <v>61</v>
      </c>
      <c r="D73" t="s">
        <v>34</v>
      </c>
      <c r="E73" t="s">
        <v>223</v>
      </c>
      <c r="F73" t="s">
        <v>0</v>
      </c>
      <c r="G73" t="s">
        <v>1</v>
      </c>
      <c r="H73" t="s">
        <v>0</v>
      </c>
    </row>
    <row r="74" spans="1:9" x14ac:dyDescent="0.45">
      <c r="A74" t="s">
        <v>19</v>
      </c>
      <c r="B74" t="s">
        <v>1526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</row>
    <row r="75" spans="1:9" x14ac:dyDescent="0.45">
      <c r="A75" t="s">
        <v>2230</v>
      </c>
      <c r="B75" t="s">
        <v>72</v>
      </c>
      <c r="C75" t="s">
        <v>4</v>
      </c>
      <c r="D75" t="s">
        <v>34</v>
      </c>
      <c r="E75" t="s">
        <v>178</v>
      </c>
      <c r="F75" t="s">
        <v>1</v>
      </c>
      <c r="G75" t="s">
        <v>0</v>
      </c>
      <c r="H75" t="s">
        <v>1</v>
      </c>
    </row>
    <row r="76" spans="1:9" x14ac:dyDescent="0.45">
      <c r="A76" t="s">
        <v>1148</v>
      </c>
      <c r="B76" t="s">
        <v>175</v>
      </c>
      <c r="C76" t="s">
        <v>47</v>
      </c>
      <c r="D76" t="s">
        <v>4</v>
      </c>
      <c r="E76" t="s">
        <v>419</v>
      </c>
      <c r="F76" t="s">
        <v>0</v>
      </c>
      <c r="G76" t="s">
        <v>0</v>
      </c>
      <c r="H76" t="s">
        <v>0</v>
      </c>
      <c r="I76" t="s">
        <v>1</v>
      </c>
    </row>
    <row r="77" spans="1:9" x14ac:dyDescent="0.45">
      <c r="A77" t="s">
        <v>2229</v>
      </c>
      <c r="B77" t="s">
        <v>31</v>
      </c>
      <c r="C77" t="s">
        <v>61</v>
      </c>
      <c r="D77" t="s">
        <v>34</v>
      </c>
      <c r="E77" t="s">
        <v>188</v>
      </c>
      <c r="F77" t="s">
        <v>1</v>
      </c>
      <c r="G77" t="s">
        <v>1</v>
      </c>
      <c r="H77" t="s">
        <v>0</v>
      </c>
    </row>
    <row r="78" spans="1:9" x14ac:dyDescent="0.45">
      <c r="A78" t="s">
        <v>19</v>
      </c>
      <c r="B78" t="s">
        <v>1463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</row>
    <row r="79" spans="1:9" x14ac:dyDescent="0.45">
      <c r="A79" t="s">
        <v>2228</v>
      </c>
      <c r="B79" t="s">
        <v>72</v>
      </c>
      <c r="C79" t="s">
        <v>79</v>
      </c>
      <c r="D79" t="s">
        <v>34</v>
      </c>
      <c r="E79" t="s">
        <v>55</v>
      </c>
      <c r="F79" t="s">
        <v>0</v>
      </c>
      <c r="G79" t="s">
        <v>0</v>
      </c>
      <c r="H79" t="s">
        <v>0</v>
      </c>
    </row>
    <row r="80" spans="1:9" x14ac:dyDescent="0.45">
      <c r="A80" t="s">
        <v>2227</v>
      </c>
      <c r="B80" t="s">
        <v>72</v>
      </c>
      <c r="C80" t="s">
        <v>67</v>
      </c>
      <c r="D80" t="s">
        <v>3</v>
      </c>
      <c r="E80" t="s">
        <v>271</v>
      </c>
      <c r="F80" t="s">
        <v>0</v>
      </c>
      <c r="G80" t="s">
        <v>0</v>
      </c>
      <c r="H80" t="s">
        <v>0</v>
      </c>
    </row>
    <row r="81" spans="1:9" x14ac:dyDescent="0.45">
      <c r="A81" t="s">
        <v>2226</v>
      </c>
      <c r="B81" t="s">
        <v>72</v>
      </c>
      <c r="C81" t="s">
        <v>40</v>
      </c>
      <c r="D81" t="s">
        <v>3</v>
      </c>
      <c r="E81" t="s">
        <v>138</v>
      </c>
      <c r="F81" t="s">
        <v>0</v>
      </c>
      <c r="G81" t="s">
        <v>0</v>
      </c>
      <c r="H81" t="s">
        <v>0</v>
      </c>
    </row>
    <row r="82" spans="1:9" x14ac:dyDescent="0.45">
      <c r="A82" t="s">
        <v>2214</v>
      </c>
      <c r="B82" t="s">
        <v>200</v>
      </c>
      <c r="C82" t="s">
        <v>234</v>
      </c>
      <c r="D82" t="s">
        <v>67</v>
      </c>
      <c r="E82" t="s">
        <v>114</v>
      </c>
      <c r="F82" t="s">
        <v>0</v>
      </c>
      <c r="G82" t="s">
        <v>0</v>
      </c>
      <c r="H82" t="s">
        <v>0</v>
      </c>
    </row>
    <row r="83" spans="1:9" x14ac:dyDescent="0.45">
      <c r="A83" t="s">
        <v>1148</v>
      </c>
      <c r="B83" t="s">
        <v>28</v>
      </c>
      <c r="C83" t="s">
        <v>47</v>
      </c>
      <c r="D83" t="s">
        <v>34</v>
      </c>
      <c r="E83" t="s">
        <v>419</v>
      </c>
      <c r="F83" t="s">
        <v>0</v>
      </c>
      <c r="G83" t="s">
        <v>0</v>
      </c>
      <c r="H83" t="s">
        <v>0</v>
      </c>
      <c r="I83" t="s">
        <v>1</v>
      </c>
    </row>
    <row r="84" spans="1:9" x14ac:dyDescent="0.45">
      <c r="A84" t="s">
        <v>2225</v>
      </c>
      <c r="B84" t="s">
        <v>72</v>
      </c>
      <c r="C84" t="s">
        <v>160</v>
      </c>
      <c r="D84" t="s">
        <v>34</v>
      </c>
      <c r="E84" t="s">
        <v>68</v>
      </c>
      <c r="F84" t="s">
        <v>0</v>
      </c>
      <c r="G84" t="s">
        <v>0</v>
      </c>
      <c r="H84" t="s">
        <v>0</v>
      </c>
    </row>
    <row r="85" spans="1:9" x14ac:dyDescent="0.45">
      <c r="A85" t="s">
        <v>2224</v>
      </c>
      <c r="B85" t="s">
        <v>72</v>
      </c>
      <c r="C85" t="s">
        <v>79</v>
      </c>
      <c r="D85" t="s">
        <v>3</v>
      </c>
      <c r="E85" t="s">
        <v>138</v>
      </c>
      <c r="F85" t="s">
        <v>0</v>
      </c>
      <c r="G85" t="s">
        <v>0</v>
      </c>
      <c r="H85" t="s">
        <v>0</v>
      </c>
    </row>
    <row r="86" spans="1:9" x14ac:dyDescent="0.45">
      <c r="A86" t="s">
        <v>2223</v>
      </c>
      <c r="B86" t="s">
        <v>72</v>
      </c>
      <c r="C86" t="s">
        <v>27</v>
      </c>
      <c r="D86" t="s">
        <v>3</v>
      </c>
      <c r="E86" t="s">
        <v>42</v>
      </c>
      <c r="F86" t="s">
        <v>1</v>
      </c>
      <c r="G86" t="s">
        <v>0</v>
      </c>
      <c r="H86" t="s">
        <v>1</v>
      </c>
    </row>
    <row r="87" spans="1:9" x14ac:dyDescent="0.45">
      <c r="A87" t="s">
        <v>2222</v>
      </c>
      <c r="B87" t="s">
        <v>21</v>
      </c>
      <c r="C87" t="s">
        <v>3</v>
      </c>
      <c r="D87" t="s">
        <v>3</v>
      </c>
      <c r="E87" t="s">
        <v>58</v>
      </c>
      <c r="F87" t="s">
        <v>1</v>
      </c>
      <c r="G87" t="s">
        <v>0</v>
      </c>
      <c r="H87" t="s">
        <v>1</v>
      </c>
    </row>
    <row r="88" spans="1:9" x14ac:dyDescent="0.45">
      <c r="A88" t="s">
        <v>19</v>
      </c>
      <c r="B88" t="s">
        <v>1521</v>
      </c>
      <c r="C88" t="s">
        <v>17</v>
      </c>
      <c r="D88" t="s">
        <v>16</v>
      </c>
      <c r="E88" t="s">
        <v>15</v>
      </c>
      <c r="F88" t="s">
        <v>14</v>
      </c>
      <c r="G88" t="s">
        <v>13</v>
      </c>
      <c r="H88" t="s">
        <v>12</v>
      </c>
      <c r="I88" t="s">
        <v>11</v>
      </c>
    </row>
    <row r="89" spans="1:9" x14ac:dyDescent="0.45">
      <c r="A89" t="s">
        <v>2221</v>
      </c>
      <c r="B89" t="s">
        <v>89</v>
      </c>
      <c r="C89" t="s">
        <v>92</v>
      </c>
      <c r="D89" t="s">
        <v>34</v>
      </c>
      <c r="E89" t="s">
        <v>574</v>
      </c>
      <c r="F89" t="s">
        <v>0</v>
      </c>
      <c r="G89" t="s">
        <v>1</v>
      </c>
      <c r="H89" t="s">
        <v>0</v>
      </c>
    </row>
    <row r="90" spans="1:9" x14ac:dyDescent="0.45">
      <c r="A90" t="s">
        <v>2220</v>
      </c>
      <c r="B90" t="s">
        <v>31</v>
      </c>
      <c r="C90" t="s">
        <v>170</v>
      </c>
      <c r="D90" t="s">
        <v>34</v>
      </c>
      <c r="E90" t="s">
        <v>155</v>
      </c>
      <c r="F90" t="s">
        <v>0</v>
      </c>
      <c r="G90" t="s">
        <v>0</v>
      </c>
      <c r="H90" t="s">
        <v>0</v>
      </c>
    </row>
    <row r="91" spans="1:9" x14ac:dyDescent="0.45">
      <c r="A91" t="s">
        <v>1148</v>
      </c>
      <c r="B91" t="s">
        <v>28</v>
      </c>
      <c r="C91" t="s">
        <v>47</v>
      </c>
      <c r="D91" t="s">
        <v>3</v>
      </c>
      <c r="E91" t="s">
        <v>419</v>
      </c>
      <c r="F91" t="s">
        <v>0</v>
      </c>
      <c r="G91" t="s">
        <v>0</v>
      </c>
      <c r="H91" t="s">
        <v>0</v>
      </c>
      <c r="I91" t="s">
        <v>1</v>
      </c>
    </row>
    <row r="92" spans="1:9" x14ac:dyDescent="0.45">
      <c r="A92" t="s">
        <v>2219</v>
      </c>
      <c r="B92" t="s">
        <v>21</v>
      </c>
      <c r="C92" t="s">
        <v>4</v>
      </c>
      <c r="D92" t="s">
        <v>34</v>
      </c>
      <c r="E92" t="s">
        <v>99</v>
      </c>
      <c r="F92" t="s">
        <v>0</v>
      </c>
      <c r="G92" t="s">
        <v>0</v>
      </c>
      <c r="H92" t="s">
        <v>0</v>
      </c>
    </row>
    <row r="93" spans="1:9" x14ac:dyDescent="0.45">
      <c r="A93" t="s">
        <v>19</v>
      </c>
      <c r="B93" t="s">
        <v>1519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</row>
    <row r="94" spans="1:9" x14ac:dyDescent="0.45">
      <c r="A94" t="s">
        <v>2218</v>
      </c>
      <c r="B94" t="s">
        <v>21</v>
      </c>
      <c r="C94" t="s">
        <v>148</v>
      </c>
      <c r="D94" t="s">
        <v>3</v>
      </c>
      <c r="E94" t="s">
        <v>188</v>
      </c>
      <c r="F94" t="s">
        <v>1</v>
      </c>
      <c r="G94" t="s">
        <v>0</v>
      </c>
      <c r="H94" t="s">
        <v>1</v>
      </c>
    </row>
    <row r="95" spans="1:9" x14ac:dyDescent="0.45">
      <c r="A95" t="s">
        <v>1148</v>
      </c>
      <c r="B95" t="s">
        <v>175</v>
      </c>
      <c r="C95" t="s">
        <v>47</v>
      </c>
      <c r="D95" t="s">
        <v>449</v>
      </c>
      <c r="E95" t="s">
        <v>419</v>
      </c>
      <c r="F95" t="s">
        <v>0</v>
      </c>
      <c r="G95" t="s">
        <v>0</v>
      </c>
      <c r="H95" t="s">
        <v>0</v>
      </c>
      <c r="I95" t="s">
        <v>1</v>
      </c>
    </row>
    <row r="96" spans="1:9" x14ac:dyDescent="0.45">
      <c r="A96" t="s">
        <v>2217</v>
      </c>
      <c r="B96" t="s">
        <v>72</v>
      </c>
      <c r="C96" t="s">
        <v>112</v>
      </c>
      <c r="D96" t="s">
        <v>34</v>
      </c>
      <c r="E96" t="s">
        <v>185</v>
      </c>
      <c r="F96" t="s">
        <v>1</v>
      </c>
      <c r="G96" t="s">
        <v>0</v>
      </c>
      <c r="H96" t="s">
        <v>1</v>
      </c>
    </row>
    <row r="97" spans="1:9" x14ac:dyDescent="0.45">
      <c r="A97" t="s">
        <v>19</v>
      </c>
      <c r="B97" t="s">
        <v>1518</v>
      </c>
      <c r="C97" t="s">
        <v>17</v>
      </c>
      <c r="D97" t="s">
        <v>16</v>
      </c>
      <c r="E97" t="s">
        <v>15</v>
      </c>
      <c r="F97" t="s">
        <v>14</v>
      </c>
      <c r="G97" t="s">
        <v>13</v>
      </c>
      <c r="H97" t="s">
        <v>12</v>
      </c>
      <c r="I97" t="s">
        <v>11</v>
      </c>
    </row>
    <row r="98" spans="1:9" x14ac:dyDescent="0.45">
      <c r="A98" t="s">
        <v>2216</v>
      </c>
      <c r="B98" t="s">
        <v>72</v>
      </c>
      <c r="C98" t="s">
        <v>47</v>
      </c>
      <c r="D98" t="s">
        <v>34</v>
      </c>
      <c r="E98" t="s">
        <v>138</v>
      </c>
      <c r="F98" t="s">
        <v>0</v>
      </c>
      <c r="G98" t="s">
        <v>0</v>
      </c>
      <c r="H98" t="s">
        <v>0</v>
      </c>
    </row>
    <row r="99" spans="1:9" x14ac:dyDescent="0.45">
      <c r="A99" t="s">
        <v>1148</v>
      </c>
      <c r="B99" t="s">
        <v>175</v>
      </c>
      <c r="C99" t="s">
        <v>47</v>
      </c>
      <c r="D99" t="s">
        <v>40</v>
      </c>
      <c r="E99" t="s">
        <v>419</v>
      </c>
      <c r="F99" t="s">
        <v>0</v>
      </c>
      <c r="G99" t="s">
        <v>0</v>
      </c>
      <c r="H99" t="s">
        <v>0</v>
      </c>
      <c r="I99" t="s">
        <v>1</v>
      </c>
    </row>
    <row r="100" spans="1:9" x14ac:dyDescent="0.45">
      <c r="A100" t="s">
        <v>19</v>
      </c>
      <c r="B100" t="s">
        <v>1516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2215</v>
      </c>
      <c r="B101" t="s">
        <v>200</v>
      </c>
      <c r="C101" t="s">
        <v>47</v>
      </c>
      <c r="D101" t="s">
        <v>34</v>
      </c>
      <c r="E101" t="s">
        <v>114</v>
      </c>
      <c r="F101" t="s">
        <v>0</v>
      </c>
      <c r="G101" t="s">
        <v>0</v>
      </c>
      <c r="H101" t="s">
        <v>0</v>
      </c>
    </row>
    <row r="102" spans="1:9" x14ac:dyDescent="0.45">
      <c r="A102" t="s">
        <v>2214</v>
      </c>
      <c r="B102" t="s">
        <v>28</v>
      </c>
      <c r="C102" t="s">
        <v>47</v>
      </c>
      <c r="D102" t="s">
        <v>34</v>
      </c>
      <c r="E102" t="s">
        <v>114</v>
      </c>
      <c r="F102" t="s">
        <v>0</v>
      </c>
      <c r="G102" t="s">
        <v>0</v>
      </c>
      <c r="H102" t="s">
        <v>0</v>
      </c>
    </row>
    <row r="103" spans="1:9" x14ac:dyDescent="0.45">
      <c r="A103" t="s">
        <v>2213</v>
      </c>
      <c r="B103" t="s">
        <v>21</v>
      </c>
      <c r="C103" t="s">
        <v>47</v>
      </c>
      <c r="D103" t="s">
        <v>34</v>
      </c>
      <c r="E103" t="s">
        <v>99</v>
      </c>
      <c r="F103" t="s">
        <v>0</v>
      </c>
      <c r="G103" t="s">
        <v>0</v>
      </c>
      <c r="H103" t="s">
        <v>0</v>
      </c>
    </row>
    <row r="104" spans="1:9" x14ac:dyDescent="0.45">
      <c r="A104" t="s">
        <v>1148</v>
      </c>
      <c r="B104" t="s">
        <v>175</v>
      </c>
      <c r="C104" t="s">
        <v>47</v>
      </c>
      <c r="D104" t="s">
        <v>67</v>
      </c>
      <c r="E104" t="s">
        <v>419</v>
      </c>
      <c r="F104" t="s">
        <v>0</v>
      </c>
      <c r="G104" t="s">
        <v>0</v>
      </c>
      <c r="H104" t="s">
        <v>0</v>
      </c>
      <c r="I104" t="s">
        <v>1</v>
      </c>
    </row>
    <row r="105" spans="1:9" x14ac:dyDescent="0.45">
      <c r="A105" t="s">
        <v>2212</v>
      </c>
      <c r="B105" t="s">
        <v>44</v>
      </c>
      <c r="C105" t="s">
        <v>112</v>
      </c>
      <c r="D105" t="s">
        <v>34</v>
      </c>
      <c r="E105" t="s">
        <v>178</v>
      </c>
      <c r="F105" t="s">
        <v>1</v>
      </c>
      <c r="G105" t="s">
        <v>1</v>
      </c>
      <c r="H105" t="s">
        <v>0</v>
      </c>
    </row>
    <row r="106" spans="1:9" x14ac:dyDescent="0.45">
      <c r="A106" t="s">
        <v>1159</v>
      </c>
      <c r="B106" t="s">
        <v>5</v>
      </c>
      <c r="C106" t="s">
        <v>82</v>
      </c>
      <c r="D106" t="s">
        <v>56</v>
      </c>
      <c r="E106" t="s">
        <v>408</v>
      </c>
      <c r="F106" t="s">
        <v>0</v>
      </c>
      <c r="G106" t="s">
        <v>0</v>
      </c>
      <c r="H106" t="s">
        <v>0</v>
      </c>
    </row>
    <row r="107" spans="1:9" x14ac:dyDescent="0.45">
      <c r="A107" t="s">
        <v>19</v>
      </c>
      <c r="B107" t="s">
        <v>1513</v>
      </c>
      <c r="C107" t="s">
        <v>17</v>
      </c>
      <c r="D107" t="s">
        <v>16</v>
      </c>
      <c r="E107" t="s">
        <v>15</v>
      </c>
      <c r="F107" t="s">
        <v>14</v>
      </c>
      <c r="G107" t="s">
        <v>13</v>
      </c>
      <c r="H107" t="s">
        <v>12</v>
      </c>
      <c r="I107" t="s">
        <v>11</v>
      </c>
    </row>
    <row r="108" spans="1:9" x14ac:dyDescent="0.45">
      <c r="A108" t="s">
        <v>2211</v>
      </c>
      <c r="B108" t="s">
        <v>36</v>
      </c>
      <c r="C108" t="s">
        <v>35</v>
      </c>
      <c r="D108" t="s">
        <v>3</v>
      </c>
      <c r="E108" t="s">
        <v>58</v>
      </c>
      <c r="F108" t="s">
        <v>1</v>
      </c>
      <c r="G108" t="s">
        <v>0</v>
      </c>
      <c r="H108" t="s">
        <v>1</v>
      </c>
    </row>
    <row r="109" spans="1:9" x14ac:dyDescent="0.45">
      <c r="A109" t="s">
        <v>1148</v>
      </c>
      <c r="B109" t="s">
        <v>175</v>
      </c>
      <c r="C109" t="s">
        <v>47</v>
      </c>
      <c r="D109" t="s">
        <v>69</v>
      </c>
      <c r="E109" t="s">
        <v>419</v>
      </c>
      <c r="F109" t="s">
        <v>0</v>
      </c>
      <c r="G109" t="s">
        <v>0</v>
      </c>
      <c r="H109" t="s">
        <v>0</v>
      </c>
      <c r="I109" t="s">
        <v>1</v>
      </c>
    </row>
    <row r="110" spans="1:9" x14ac:dyDescent="0.45">
      <c r="A110" t="s">
        <v>2210</v>
      </c>
      <c r="B110" t="s">
        <v>36</v>
      </c>
      <c r="C110" t="s">
        <v>43</v>
      </c>
      <c r="D110" t="s">
        <v>34</v>
      </c>
      <c r="E110" t="s">
        <v>39</v>
      </c>
      <c r="F110" t="s">
        <v>0</v>
      </c>
      <c r="G110" t="s">
        <v>0</v>
      </c>
      <c r="H110" t="s">
        <v>0</v>
      </c>
    </row>
    <row r="111" spans="1:9" x14ac:dyDescent="0.45">
      <c r="A111" t="s">
        <v>1145</v>
      </c>
      <c r="B111" t="s">
        <v>115</v>
      </c>
      <c r="C111" t="s">
        <v>67</v>
      </c>
      <c r="D111" t="s">
        <v>34</v>
      </c>
      <c r="E111" t="s">
        <v>419</v>
      </c>
      <c r="F111" t="s">
        <v>0</v>
      </c>
      <c r="G111" t="s">
        <v>1</v>
      </c>
      <c r="H111" t="s">
        <v>0</v>
      </c>
    </row>
    <row r="112" spans="1:9" x14ac:dyDescent="0.45">
      <c r="A112" t="s">
        <v>19</v>
      </c>
      <c r="B112" t="s">
        <v>1511</v>
      </c>
      <c r="C112" t="s">
        <v>17</v>
      </c>
      <c r="D112" t="s">
        <v>16</v>
      </c>
      <c r="E112" t="s">
        <v>15</v>
      </c>
      <c r="F112" t="s">
        <v>14</v>
      </c>
      <c r="G112" t="s">
        <v>13</v>
      </c>
      <c r="H112" t="s">
        <v>12</v>
      </c>
      <c r="I112" t="s">
        <v>11</v>
      </c>
    </row>
    <row r="113" spans="1:9" x14ac:dyDescent="0.45">
      <c r="A113" t="s">
        <v>1176</v>
      </c>
      <c r="B113" t="s">
        <v>21</v>
      </c>
      <c r="C113" t="s">
        <v>4</v>
      </c>
      <c r="D113" t="s">
        <v>3</v>
      </c>
      <c r="E113" t="s">
        <v>188</v>
      </c>
      <c r="F113" t="s">
        <v>1</v>
      </c>
      <c r="G113" t="s">
        <v>0</v>
      </c>
      <c r="H113" t="s">
        <v>1</v>
      </c>
    </row>
    <row r="114" spans="1:9" x14ac:dyDescent="0.45">
      <c r="A114" t="s">
        <v>1158</v>
      </c>
      <c r="B114" t="s">
        <v>72</v>
      </c>
      <c r="C114" t="s">
        <v>67</v>
      </c>
      <c r="D114" t="s">
        <v>3</v>
      </c>
      <c r="E114" t="s">
        <v>178</v>
      </c>
      <c r="F114" t="s">
        <v>1</v>
      </c>
      <c r="G114" t="s">
        <v>0</v>
      </c>
      <c r="H114" t="s">
        <v>1</v>
      </c>
    </row>
    <row r="115" spans="1:9" x14ac:dyDescent="0.45">
      <c r="A115" t="s">
        <v>1148</v>
      </c>
      <c r="B115" t="s">
        <v>175</v>
      </c>
      <c r="C115" t="s">
        <v>47</v>
      </c>
      <c r="D115" t="s">
        <v>234</v>
      </c>
      <c r="E115" t="s">
        <v>419</v>
      </c>
      <c r="F115" t="s">
        <v>0</v>
      </c>
      <c r="G115" t="s">
        <v>0</v>
      </c>
      <c r="H115" t="s">
        <v>0</v>
      </c>
      <c r="I115" t="s">
        <v>1</v>
      </c>
    </row>
    <row r="116" spans="1:9" x14ac:dyDescent="0.45">
      <c r="A116" t="s">
        <v>2209</v>
      </c>
      <c r="B116" t="s">
        <v>72</v>
      </c>
      <c r="C116" t="s">
        <v>56</v>
      </c>
      <c r="D116" t="s">
        <v>34</v>
      </c>
      <c r="E116" t="s">
        <v>216</v>
      </c>
      <c r="F116" t="s">
        <v>0</v>
      </c>
      <c r="G116" t="s">
        <v>0</v>
      </c>
      <c r="H116" t="s">
        <v>0</v>
      </c>
    </row>
    <row r="117" spans="1:9" x14ac:dyDescent="0.45">
      <c r="A117" t="s">
        <v>19</v>
      </c>
      <c r="B117" t="s">
        <v>1510</v>
      </c>
      <c r="C117" t="s">
        <v>17</v>
      </c>
      <c r="D117" t="s">
        <v>16</v>
      </c>
      <c r="E117" t="s">
        <v>15</v>
      </c>
      <c r="F117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1148</v>
      </c>
      <c r="B118" t="s">
        <v>175</v>
      </c>
      <c r="C118" t="s">
        <v>47</v>
      </c>
      <c r="D118" t="s">
        <v>148</v>
      </c>
      <c r="E118" t="s">
        <v>419</v>
      </c>
      <c r="F118" t="s">
        <v>0</v>
      </c>
      <c r="G118" t="s">
        <v>0</v>
      </c>
      <c r="H118" t="s">
        <v>0</v>
      </c>
      <c r="I118" t="s">
        <v>1</v>
      </c>
    </row>
    <row r="119" spans="1:9" x14ac:dyDescent="0.45">
      <c r="A119" t="s">
        <v>1251</v>
      </c>
      <c r="B119" t="s">
        <v>115</v>
      </c>
      <c r="C119" t="s">
        <v>8</v>
      </c>
      <c r="D119" t="s">
        <v>3</v>
      </c>
      <c r="E119" t="s">
        <v>26</v>
      </c>
      <c r="F119" t="s">
        <v>0</v>
      </c>
      <c r="G119" t="s">
        <v>0</v>
      </c>
      <c r="H119" t="s">
        <v>0</v>
      </c>
    </row>
    <row r="120" spans="1:9" x14ac:dyDescent="0.45">
      <c r="A120" t="s">
        <v>2208</v>
      </c>
      <c r="B120" t="s">
        <v>44</v>
      </c>
      <c r="C120" t="s">
        <v>61</v>
      </c>
      <c r="D120" t="s">
        <v>34</v>
      </c>
      <c r="E120" t="s">
        <v>138</v>
      </c>
      <c r="F120" t="s">
        <v>0</v>
      </c>
      <c r="G120" t="s">
        <v>1</v>
      </c>
      <c r="H120" t="s">
        <v>0</v>
      </c>
    </row>
    <row r="121" spans="1:9" x14ac:dyDescent="0.45">
      <c r="A121" t="s">
        <v>19</v>
      </c>
      <c r="B121" t="s">
        <v>1509</v>
      </c>
      <c r="C121" t="s">
        <v>17</v>
      </c>
      <c r="D121" t="s">
        <v>16</v>
      </c>
      <c r="E121" t="s">
        <v>15</v>
      </c>
      <c r="F121" t="s">
        <v>14</v>
      </c>
      <c r="G121" t="s">
        <v>13</v>
      </c>
      <c r="H121" t="s">
        <v>12</v>
      </c>
      <c r="I121" t="s">
        <v>11</v>
      </c>
    </row>
    <row r="122" spans="1:9" x14ac:dyDescent="0.45">
      <c r="A122" t="s">
        <v>1148</v>
      </c>
      <c r="B122" t="s">
        <v>28</v>
      </c>
      <c r="C122" t="s">
        <v>8</v>
      </c>
      <c r="D122" t="s">
        <v>8</v>
      </c>
      <c r="E122" t="s">
        <v>419</v>
      </c>
      <c r="F122" t="s">
        <v>0</v>
      </c>
      <c r="G122" t="s">
        <v>0</v>
      </c>
      <c r="H122" t="s">
        <v>0</v>
      </c>
      <c r="I122" t="s">
        <v>1</v>
      </c>
    </row>
    <row r="123" spans="1:9" x14ac:dyDescent="0.45">
      <c r="A123" t="s">
        <v>1192</v>
      </c>
      <c r="B123" t="s">
        <v>48</v>
      </c>
      <c r="C123" t="s">
        <v>67</v>
      </c>
      <c r="D123" t="s">
        <v>3</v>
      </c>
      <c r="E123" t="s">
        <v>178</v>
      </c>
      <c r="F123" t="s">
        <v>1</v>
      </c>
      <c r="G123" t="s">
        <v>0</v>
      </c>
      <c r="H123" t="s">
        <v>1</v>
      </c>
      <c r="I123" t="s">
        <v>1</v>
      </c>
    </row>
    <row r="124" spans="1:9" x14ac:dyDescent="0.45">
      <c r="A124" t="s">
        <v>2207</v>
      </c>
      <c r="B124" t="s">
        <v>72</v>
      </c>
      <c r="C124" t="s">
        <v>79</v>
      </c>
      <c r="D124" t="s">
        <v>34</v>
      </c>
      <c r="E124" t="s">
        <v>46</v>
      </c>
      <c r="F124" t="s">
        <v>0</v>
      </c>
      <c r="G124" t="s">
        <v>0</v>
      </c>
      <c r="H124" t="s">
        <v>0</v>
      </c>
    </row>
    <row r="125" spans="1:9" x14ac:dyDescent="0.45">
      <c r="A125" t="s">
        <v>19</v>
      </c>
      <c r="B125" t="s">
        <v>1508</v>
      </c>
      <c r="C125" t="s">
        <v>17</v>
      </c>
      <c r="D125" t="s">
        <v>16</v>
      </c>
      <c r="E125" t="s">
        <v>15</v>
      </c>
      <c r="F125" t="s">
        <v>14</v>
      </c>
      <c r="G125" t="s">
        <v>13</v>
      </c>
      <c r="H125" t="s">
        <v>12</v>
      </c>
      <c r="I125" t="s">
        <v>11</v>
      </c>
    </row>
    <row r="126" spans="1:9" x14ac:dyDescent="0.45">
      <c r="A126" t="s">
        <v>1148</v>
      </c>
      <c r="B126" t="s">
        <v>175</v>
      </c>
      <c r="C126" t="s">
        <v>47</v>
      </c>
      <c r="D126" t="s">
        <v>8</v>
      </c>
      <c r="E126" t="s">
        <v>419</v>
      </c>
      <c r="F126" t="s">
        <v>0</v>
      </c>
      <c r="G126" t="s">
        <v>0</v>
      </c>
      <c r="H126" t="s">
        <v>0</v>
      </c>
      <c r="I126" t="s">
        <v>1</v>
      </c>
    </row>
    <row r="127" spans="1:9" x14ac:dyDescent="0.45">
      <c r="A127" t="s">
        <v>2206</v>
      </c>
      <c r="B127" t="s">
        <v>72</v>
      </c>
      <c r="C127" t="s">
        <v>4</v>
      </c>
      <c r="D127" t="s">
        <v>34</v>
      </c>
      <c r="E127" t="s">
        <v>138</v>
      </c>
      <c r="F127" t="s">
        <v>0</v>
      </c>
      <c r="G127" t="s">
        <v>0</v>
      </c>
      <c r="H127" t="s">
        <v>0</v>
      </c>
    </row>
    <row r="128" spans="1:9" x14ac:dyDescent="0.45">
      <c r="A128" t="s">
        <v>19</v>
      </c>
      <c r="B128" t="s">
        <v>1506</v>
      </c>
      <c r="C128" t="s">
        <v>17</v>
      </c>
      <c r="D128" t="s">
        <v>16</v>
      </c>
      <c r="E128" t="s">
        <v>15</v>
      </c>
      <c r="F128" t="s">
        <v>14</v>
      </c>
      <c r="G128" t="s">
        <v>13</v>
      </c>
      <c r="H128" t="s">
        <v>12</v>
      </c>
      <c r="I128" t="s">
        <v>11</v>
      </c>
    </row>
    <row r="129" spans="1:9" x14ac:dyDescent="0.45">
      <c r="A129" t="s">
        <v>1148</v>
      </c>
      <c r="B129" t="s">
        <v>175</v>
      </c>
      <c r="C129" t="s">
        <v>47</v>
      </c>
      <c r="D129" t="s">
        <v>160</v>
      </c>
      <c r="E129" t="s">
        <v>419</v>
      </c>
      <c r="F129" t="s">
        <v>0</v>
      </c>
      <c r="G129" t="s">
        <v>0</v>
      </c>
      <c r="H129" t="s">
        <v>0</v>
      </c>
      <c r="I129" t="s">
        <v>1</v>
      </c>
    </row>
    <row r="130" spans="1:9" x14ac:dyDescent="0.45">
      <c r="A130" t="s">
        <v>2205</v>
      </c>
      <c r="B130" t="s">
        <v>36</v>
      </c>
      <c r="C130" t="s">
        <v>4</v>
      </c>
      <c r="D130" t="s">
        <v>3</v>
      </c>
      <c r="E130" t="s">
        <v>131</v>
      </c>
      <c r="F130" t="s">
        <v>0</v>
      </c>
      <c r="G130" t="s">
        <v>0</v>
      </c>
      <c r="H130" t="s">
        <v>0</v>
      </c>
    </row>
    <row r="131" spans="1:9" x14ac:dyDescent="0.45">
      <c r="A131" t="s">
        <v>2204</v>
      </c>
      <c r="B131" t="s">
        <v>200</v>
      </c>
      <c r="C131" t="s">
        <v>47</v>
      </c>
      <c r="D131" t="s">
        <v>34</v>
      </c>
      <c r="E131" t="s">
        <v>496</v>
      </c>
      <c r="F131" t="s">
        <v>0</v>
      </c>
      <c r="G131" t="s">
        <v>0</v>
      </c>
      <c r="H131" t="s">
        <v>0</v>
      </c>
    </row>
    <row r="132" spans="1:9" x14ac:dyDescent="0.45">
      <c r="A132" t="s">
        <v>19</v>
      </c>
      <c r="B132" t="s">
        <v>1502</v>
      </c>
      <c r="C132" t="s">
        <v>17</v>
      </c>
      <c r="D132" t="s">
        <v>16</v>
      </c>
      <c r="E132" t="s">
        <v>15</v>
      </c>
      <c r="F132" t="s">
        <v>14</v>
      </c>
      <c r="G132" t="s">
        <v>13</v>
      </c>
      <c r="H132" t="s">
        <v>12</v>
      </c>
      <c r="I132" t="s">
        <v>11</v>
      </c>
    </row>
    <row r="133" spans="1:9" x14ac:dyDescent="0.45">
      <c r="A133" t="s">
        <v>1148</v>
      </c>
      <c r="B133" t="s">
        <v>28</v>
      </c>
      <c r="C133" t="s">
        <v>4</v>
      </c>
      <c r="D133" t="s">
        <v>4</v>
      </c>
      <c r="E133" t="s">
        <v>419</v>
      </c>
      <c r="F133" t="s">
        <v>0</v>
      </c>
      <c r="G133" t="s">
        <v>0</v>
      </c>
      <c r="H133" t="s">
        <v>0</v>
      </c>
      <c r="I133" t="s">
        <v>1</v>
      </c>
    </row>
    <row r="134" spans="1:9" x14ac:dyDescent="0.45">
      <c r="A134" t="s">
        <v>2203</v>
      </c>
      <c r="B134" t="s">
        <v>36</v>
      </c>
      <c r="C134" t="s">
        <v>170</v>
      </c>
      <c r="D134" t="s">
        <v>3</v>
      </c>
      <c r="E134" t="s">
        <v>155</v>
      </c>
      <c r="F134" t="s">
        <v>0</v>
      </c>
      <c r="G134" t="s">
        <v>0</v>
      </c>
      <c r="H134" t="s">
        <v>0</v>
      </c>
    </row>
    <row r="135" spans="1:9" x14ac:dyDescent="0.45">
      <c r="A135" t="s">
        <v>19</v>
      </c>
      <c r="B135" t="s">
        <v>1500</v>
      </c>
      <c r="C135" t="s">
        <v>17</v>
      </c>
      <c r="D135" t="s">
        <v>16</v>
      </c>
      <c r="E135" t="s">
        <v>15</v>
      </c>
      <c r="F135" t="s">
        <v>14</v>
      </c>
      <c r="G135" t="s">
        <v>13</v>
      </c>
      <c r="H135" t="s">
        <v>12</v>
      </c>
      <c r="I135" t="s">
        <v>11</v>
      </c>
    </row>
    <row r="136" spans="1:9" x14ac:dyDescent="0.45">
      <c r="A136" t="s">
        <v>1148</v>
      </c>
      <c r="B136" t="s">
        <v>175</v>
      </c>
      <c r="C136" t="s">
        <v>47</v>
      </c>
      <c r="D136" t="s">
        <v>199</v>
      </c>
      <c r="E136" t="s">
        <v>419</v>
      </c>
      <c r="F136" t="s">
        <v>0</v>
      </c>
      <c r="G136" t="s">
        <v>0</v>
      </c>
      <c r="H136" t="s">
        <v>0</v>
      </c>
      <c r="I136" t="s">
        <v>1</v>
      </c>
    </row>
    <row r="137" spans="1:9" x14ac:dyDescent="0.45">
      <c r="A137" t="s">
        <v>2202</v>
      </c>
      <c r="B137" t="s">
        <v>21</v>
      </c>
      <c r="C137" t="s">
        <v>40</v>
      </c>
      <c r="D137" t="s">
        <v>34</v>
      </c>
      <c r="E137" t="s">
        <v>203</v>
      </c>
      <c r="F137" t="s">
        <v>0</v>
      </c>
      <c r="G137" t="s">
        <v>0</v>
      </c>
      <c r="H137" t="s">
        <v>0</v>
      </c>
    </row>
    <row r="138" spans="1:9" x14ac:dyDescent="0.45">
      <c r="A138" t="s">
        <v>19</v>
      </c>
      <c r="B138" t="s">
        <v>1497</v>
      </c>
      <c r="C138" t="s">
        <v>17</v>
      </c>
      <c r="D138" t="s">
        <v>16</v>
      </c>
      <c r="E138" t="s">
        <v>15</v>
      </c>
      <c r="F138" t="s">
        <v>14</v>
      </c>
      <c r="G138" t="s">
        <v>13</v>
      </c>
      <c r="H138" t="s">
        <v>12</v>
      </c>
      <c r="I138" t="s">
        <v>11</v>
      </c>
    </row>
    <row r="139" spans="1:9" x14ac:dyDescent="0.45">
      <c r="A139" t="s">
        <v>1148</v>
      </c>
      <c r="B139" t="s">
        <v>175</v>
      </c>
      <c r="C139" t="s">
        <v>47</v>
      </c>
      <c r="D139" t="s">
        <v>507</v>
      </c>
      <c r="E139" t="s">
        <v>419</v>
      </c>
      <c r="F139" t="s">
        <v>0</v>
      </c>
      <c r="G139" t="s">
        <v>0</v>
      </c>
      <c r="H139" t="s">
        <v>0</v>
      </c>
      <c r="I139" t="s">
        <v>1</v>
      </c>
    </row>
    <row r="140" spans="1:9" x14ac:dyDescent="0.45">
      <c r="A140" t="s">
        <v>2201</v>
      </c>
      <c r="B140" t="s">
        <v>9</v>
      </c>
      <c r="C140" t="s">
        <v>34</v>
      </c>
      <c r="D140" t="s">
        <v>3</v>
      </c>
      <c r="E140" t="s">
        <v>50</v>
      </c>
      <c r="F140" t="s">
        <v>0</v>
      </c>
      <c r="G140" t="s">
        <v>0</v>
      </c>
      <c r="H140" t="s">
        <v>0</v>
      </c>
    </row>
    <row r="141" spans="1:9" x14ac:dyDescent="0.45">
      <c r="A141" t="s">
        <v>19</v>
      </c>
      <c r="B141" t="s">
        <v>1496</v>
      </c>
      <c r="C141" t="s">
        <v>17</v>
      </c>
      <c r="D141" t="s">
        <v>16</v>
      </c>
      <c r="E141" t="s">
        <v>15</v>
      </c>
      <c r="F141" t="s">
        <v>14</v>
      </c>
      <c r="G141" t="s">
        <v>13</v>
      </c>
      <c r="H141" t="s">
        <v>12</v>
      </c>
      <c r="I141" t="s">
        <v>11</v>
      </c>
    </row>
    <row r="142" spans="1:9" x14ac:dyDescent="0.45">
      <c r="A142" t="s">
        <v>2200</v>
      </c>
      <c r="B142" t="s">
        <v>21</v>
      </c>
      <c r="C142" t="s">
        <v>112</v>
      </c>
      <c r="D142" t="s">
        <v>3</v>
      </c>
      <c r="E142" t="s">
        <v>103</v>
      </c>
      <c r="F142" t="s">
        <v>0</v>
      </c>
      <c r="G142" t="s">
        <v>0</v>
      </c>
      <c r="H142" t="s">
        <v>0</v>
      </c>
    </row>
    <row r="143" spans="1:9" x14ac:dyDescent="0.45">
      <c r="A143" t="s">
        <v>1148</v>
      </c>
      <c r="B143" t="s">
        <v>175</v>
      </c>
      <c r="C143" t="s">
        <v>47</v>
      </c>
      <c r="D143" t="s">
        <v>8</v>
      </c>
      <c r="E143" t="s">
        <v>419</v>
      </c>
      <c r="F143" t="s">
        <v>0</v>
      </c>
      <c r="G143" t="s">
        <v>0</v>
      </c>
      <c r="H143" t="s">
        <v>0</v>
      </c>
      <c r="I143" t="s">
        <v>1</v>
      </c>
    </row>
    <row r="144" spans="1:9" x14ac:dyDescent="0.45">
      <c r="A144" t="s">
        <v>19</v>
      </c>
      <c r="B144" t="s">
        <v>1493</v>
      </c>
      <c r="C144" t="s">
        <v>17</v>
      </c>
      <c r="D144" t="s">
        <v>16</v>
      </c>
      <c r="E144" t="s">
        <v>15</v>
      </c>
      <c r="F144" t="s">
        <v>14</v>
      </c>
      <c r="G144" t="s">
        <v>13</v>
      </c>
      <c r="H144" t="s">
        <v>12</v>
      </c>
      <c r="I144" t="s">
        <v>11</v>
      </c>
    </row>
    <row r="145" spans="1:9" x14ac:dyDescent="0.45">
      <c r="A145" t="s">
        <v>1149</v>
      </c>
      <c r="B145" t="s">
        <v>89</v>
      </c>
      <c r="C145" t="s">
        <v>59</v>
      </c>
      <c r="D145" t="s">
        <v>3</v>
      </c>
      <c r="E145" t="s">
        <v>574</v>
      </c>
      <c r="F145" t="s">
        <v>0</v>
      </c>
      <c r="G145" t="s">
        <v>1</v>
      </c>
      <c r="H145" t="s">
        <v>0</v>
      </c>
    </row>
    <row r="146" spans="1:9" x14ac:dyDescent="0.45">
      <c r="A146" t="s">
        <v>1148</v>
      </c>
      <c r="B146" t="s">
        <v>175</v>
      </c>
      <c r="C146" t="s">
        <v>47</v>
      </c>
      <c r="D146" t="s">
        <v>2199</v>
      </c>
      <c r="E146" t="s">
        <v>419</v>
      </c>
      <c r="F146" t="s">
        <v>0</v>
      </c>
      <c r="G146" t="s">
        <v>0</v>
      </c>
      <c r="H146" t="s">
        <v>0</v>
      </c>
      <c r="I146" t="s">
        <v>1</v>
      </c>
    </row>
    <row r="147" spans="1:9" x14ac:dyDescent="0.45">
      <c r="A147" t="s">
        <v>2198</v>
      </c>
      <c r="B147" t="s">
        <v>115</v>
      </c>
      <c r="C147" t="s">
        <v>79</v>
      </c>
      <c r="D147" t="s">
        <v>34</v>
      </c>
      <c r="E147" t="s">
        <v>26</v>
      </c>
      <c r="F147" t="s">
        <v>0</v>
      </c>
      <c r="G147" t="s">
        <v>0</v>
      </c>
      <c r="H147" t="s">
        <v>0</v>
      </c>
    </row>
    <row r="148" spans="1:9" x14ac:dyDescent="0.45">
      <c r="A148" t="s">
        <v>19</v>
      </c>
      <c r="B148" t="s">
        <v>1492</v>
      </c>
      <c r="C148" t="s">
        <v>17</v>
      </c>
      <c r="D148" t="s">
        <v>16</v>
      </c>
      <c r="E148" t="s">
        <v>15</v>
      </c>
      <c r="F148" t="s">
        <v>14</v>
      </c>
      <c r="G148" t="s">
        <v>13</v>
      </c>
      <c r="H148" t="s">
        <v>12</v>
      </c>
      <c r="I148" t="s">
        <v>11</v>
      </c>
    </row>
    <row r="149" spans="1:9" x14ac:dyDescent="0.45">
      <c r="A149" t="s">
        <v>1148</v>
      </c>
      <c r="B149" t="s">
        <v>175</v>
      </c>
      <c r="C149" t="s">
        <v>47</v>
      </c>
      <c r="D149" t="s">
        <v>148</v>
      </c>
      <c r="E149" t="s">
        <v>419</v>
      </c>
      <c r="F149" t="s">
        <v>0</v>
      </c>
      <c r="G149" t="s">
        <v>0</v>
      </c>
      <c r="H149" t="s">
        <v>0</v>
      </c>
      <c r="I149" t="s">
        <v>1</v>
      </c>
    </row>
    <row r="150" spans="1:9" x14ac:dyDescent="0.45">
      <c r="A150" t="s">
        <v>2197</v>
      </c>
      <c r="B150" t="s">
        <v>89</v>
      </c>
      <c r="C150" t="s">
        <v>4</v>
      </c>
      <c r="D150" t="s">
        <v>34</v>
      </c>
      <c r="E150" t="s">
        <v>7</v>
      </c>
      <c r="F150" t="s">
        <v>0</v>
      </c>
      <c r="G150" t="s">
        <v>0</v>
      </c>
      <c r="H150" t="s">
        <v>0</v>
      </c>
    </row>
    <row r="151" spans="1:9" x14ac:dyDescent="0.45">
      <c r="A151" t="s">
        <v>2196</v>
      </c>
      <c r="B151" t="s">
        <v>36</v>
      </c>
      <c r="C151" t="s">
        <v>8</v>
      </c>
      <c r="D151" t="s">
        <v>34</v>
      </c>
      <c r="E151" t="s">
        <v>58</v>
      </c>
      <c r="F151" t="s">
        <v>1</v>
      </c>
      <c r="G151" t="s">
        <v>0</v>
      </c>
      <c r="H151" t="s">
        <v>1</v>
      </c>
    </row>
    <row r="152" spans="1:9" x14ac:dyDescent="0.45">
      <c r="A152" t="s">
        <v>2195</v>
      </c>
      <c r="B152" t="s">
        <v>21</v>
      </c>
      <c r="C152" t="s">
        <v>43</v>
      </c>
      <c r="D152" t="s">
        <v>3</v>
      </c>
      <c r="E152" t="s">
        <v>188</v>
      </c>
      <c r="F152" t="s">
        <v>1</v>
      </c>
      <c r="G152" t="s">
        <v>0</v>
      </c>
      <c r="H152" t="s">
        <v>1</v>
      </c>
    </row>
    <row r="153" spans="1:9" x14ac:dyDescent="0.45">
      <c r="A153" t="s">
        <v>19</v>
      </c>
      <c r="B153" t="s">
        <v>1490</v>
      </c>
      <c r="C153" t="s">
        <v>17</v>
      </c>
      <c r="D153" t="s">
        <v>16</v>
      </c>
      <c r="E153" t="s">
        <v>15</v>
      </c>
      <c r="F153" t="s">
        <v>14</v>
      </c>
      <c r="G153" t="s">
        <v>13</v>
      </c>
      <c r="H153" t="s">
        <v>12</v>
      </c>
      <c r="I153" t="s">
        <v>11</v>
      </c>
    </row>
    <row r="154" spans="1:9" x14ac:dyDescent="0.45">
      <c r="A154" t="s">
        <v>1148</v>
      </c>
      <c r="B154" t="s">
        <v>175</v>
      </c>
      <c r="C154" t="s">
        <v>47</v>
      </c>
      <c r="D154" t="s">
        <v>446</v>
      </c>
      <c r="E154" t="s">
        <v>419</v>
      </c>
      <c r="F154" t="s">
        <v>0</v>
      </c>
      <c r="G154" t="s">
        <v>0</v>
      </c>
      <c r="H154" t="s">
        <v>0</v>
      </c>
      <c r="I154" t="s">
        <v>1</v>
      </c>
    </row>
    <row r="155" spans="1:9" x14ac:dyDescent="0.45">
      <c r="A155" t="s">
        <v>2194</v>
      </c>
      <c r="B155" t="s">
        <v>72</v>
      </c>
      <c r="C155" t="s">
        <v>112</v>
      </c>
      <c r="D155" t="s">
        <v>34</v>
      </c>
      <c r="E155" t="s">
        <v>46</v>
      </c>
      <c r="F155" t="s">
        <v>0</v>
      </c>
      <c r="G155" t="s">
        <v>0</v>
      </c>
      <c r="H155" t="s">
        <v>0</v>
      </c>
    </row>
    <row r="156" spans="1:9" x14ac:dyDescent="0.45">
      <c r="A156" t="s">
        <v>2193</v>
      </c>
      <c r="B156" t="s">
        <v>48</v>
      </c>
      <c r="C156" t="s">
        <v>34</v>
      </c>
      <c r="D156" t="s">
        <v>3</v>
      </c>
      <c r="E156" t="s">
        <v>185</v>
      </c>
      <c r="F156" t="s">
        <v>1</v>
      </c>
      <c r="G156" t="s">
        <v>0</v>
      </c>
      <c r="H156" t="s">
        <v>1</v>
      </c>
    </row>
    <row r="157" spans="1:9" x14ac:dyDescent="0.45">
      <c r="A157" t="s">
        <v>19</v>
      </c>
      <c r="B157" t="s">
        <v>1488</v>
      </c>
      <c r="C157" t="s">
        <v>17</v>
      </c>
      <c r="D157" t="s">
        <v>16</v>
      </c>
      <c r="E157" t="s">
        <v>15</v>
      </c>
      <c r="F157" t="s">
        <v>14</v>
      </c>
      <c r="G157" t="s">
        <v>13</v>
      </c>
      <c r="H157" t="s">
        <v>12</v>
      </c>
      <c r="I157" t="s">
        <v>11</v>
      </c>
    </row>
    <row r="158" spans="1:9" x14ac:dyDescent="0.45">
      <c r="A158" t="s">
        <v>1148</v>
      </c>
      <c r="B158" t="s">
        <v>175</v>
      </c>
      <c r="C158" t="s">
        <v>47</v>
      </c>
      <c r="D158" t="s">
        <v>199</v>
      </c>
      <c r="E158" t="s">
        <v>419</v>
      </c>
      <c r="F158" t="s">
        <v>0</v>
      </c>
      <c r="G158" t="s">
        <v>0</v>
      </c>
      <c r="H158" t="s">
        <v>0</v>
      </c>
      <c r="I158" t="s">
        <v>1</v>
      </c>
    </row>
    <row r="159" spans="1:9" x14ac:dyDescent="0.45">
      <c r="A159" t="s">
        <v>19</v>
      </c>
      <c r="B159" t="s">
        <v>1486</v>
      </c>
      <c r="C159" t="s">
        <v>17</v>
      </c>
      <c r="D159" t="s">
        <v>16</v>
      </c>
      <c r="E159" t="s">
        <v>15</v>
      </c>
      <c r="F159" t="s">
        <v>14</v>
      </c>
      <c r="G159" t="s">
        <v>13</v>
      </c>
      <c r="H159" t="s">
        <v>12</v>
      </c>
      <c r="I159" t="s">
        <v>11</v>
      </c>
    </row>
    <row r="160" spans="1:9" x14ac:dyDescent="0.45">
      <c r="A160" t="s">
        <v>2192</v>
      </c>
      <c r="B160" t="s">
        <v>36</v>
      </c>
      <c r="C160" t="s">
        <v>40</v>
      </c>
      <c r="D160" t="s">
        <v>34</v>
      </c>
      <c r="E160" t="s">
        <v>203</v>
      </c>
      <c r="F160" t="s">
        <v>0</v>
      </c>
      <c r="G160" t="s">
        <v>0</v>
      </c>
      <c r="H160" t="s">
        <v>0</v>
      </c>
    </row>
    <row r="161" spans="1:9" x14ac:dyDescent="0.45">
      <c r="A161" t="s">
        <v>1148</v>
      </c>
      <c r="B161" t="s">
        <v>175</v>
      </c>
      <c r="C161" t="s">
        <v>47</v>
      </c>
      <c r="D161" t="s">
        <v>507</v>
      </c>
      <c r="E161" t="s">
        <v>419</v>
      </c>
      <c r="F161" t="s">
        <v>0</v>
      </c>
      <c r="G161" t="s">
        <v>0</v>
      </c>
      <c r="H161" t="s">
        <v>0</v>
      </c>
      <c r="I161" t="s">
        <v>1</v>
      </c>
    </row>
    <row r="162" spans="1:9" x14ac:dyDescent="0.45">
      <c r="A162" t="s">
        <v>1159</v>
      </c>
      <c r="B162" t="s">
        <v>5</v>
      </c>
      <c r="C162" t="s">
        <v>82</v>
      </c>
      <c r="D162" t="s">
        <v>56</v>
      </c>
      <c r="E162" t="s">
        <v>408</v>
      </c>
      <c r="F162" t="s">
        <v>0</v>
      </c>
      <c r="G162" t="s">
        <v>0</v>
      </c>
      <c r="H162" t="s">
        <v>0</v>
      </c>
    </row>
    <row r="163" spans="1:9" x14ac:dyDescent="0.45">
      <c r="A163" t="s">
        <v>19</v>
      </c>
      <c r="B163" t="s">
        <v>1482</v>
      </c>
      <c r="C163" t="s">
        <v>17</v>
      </c>
      <c r="D163" t="s">
        <v>16</v>
      </c>
      <c r="E163" t="s">
        <v>15</v>
      </c>
      <c r="F163" t="s">
        <v>14</v>
      </c>
      <c r="G163" t="s">
        <v>13</v>
      </c>
      <c r="H163" t="s">
        <v>12</v>
      </c>
      <c r="I163" t="s">
        <v>11</v>
      </c>
    </row>
    <row r="164" spans="1:9" x14ac:dyDescent="0.45">
      <c r="A164" t="s">
        <v>2191</v>
      </c>
      <c r="B164" t="s">
        <v>21</v>
      </c>
      <c r="C164" t="s">
        <v>82</v>
      </c>
      <c r="D164" t="s">
        <v>3</v>
      </c>
      <c r="E164" t="s">
        <v>99</v>
      </c>
      <c r="F164" t="s">
        <v>0</v>
      </c>
      <c r="G164" t="s">
        <v>0</v>
      </c>
      <c r="H164" t="s">
        <v>0</v>
      </c>
    </row>
    <row r="165" spans="1:9" x14ac:dyDescent="0.45">
      <c r="A165" t="s">
        <v>1148</v>
      </c>
      <c r="B165" t="s">
        <v>175</v>
      </c>
      <c r="C165" t="s">
        <v>47</v>
      </c>
      <c r="D165" t="s">
        <v>82</v>
      </c>
      <c r="E165" t="s">
        <v>419</v>
      </c>
      <c r="F165" t="s">
        <v>0</v>
      </c>
      <c r="G165" t="s">
        <v>0</v>
      </c>
      <c r="H165" t="s">
        <v>0</v>
      </c>
      <c r="I165" t="s">
        <v>1</v>
      </c>
    </row>
    <row r="166" spans="1:9" x14ac:dyDescent="0.45">
      <c r="A166" t="s">
        <v>2190</v>
      </c>
      <c r="B166" t="s">
        <v>115</v>
      </c>
      <c r="C166" t="s">
        <v>4</v>
      </c>
      <c r="D166" t="s">
        <v>92</v>
      </c>
      <c r="E166" t="s">
        <v>53</v>
      </c>
      <c r="F166" t="s">
        <v>0</v>
      </c>
      <c r="G166" t="s">
        <v>0</v>
      </c>
      <c r="H166" t="s">
        <v>0</v>
      </c>
    </row>
    <row r="167" spans="1:9" x14ac:dyDescent="0.45">
      <c r="A167" t="s">
        <v>19</v>
      </c>
      <c r="B167" t="s">
        <v>1478</v>
      </c>
      <c r="C167" t="s">
        <v>17</v>
      </c>
      <c r="D167" t="s">
        <v>16</v>
      </c>
      <c r="E167" t="s">
        <v>15</v>
      </c>
      <c r="F167" t="s">
        <v>14</v>
      </c>
      <c r="G167" t="s">
        <v>13</v>
      </c>
      <c r="H167" t="s">
        <v>12</v>
      </c>
      <c r="I167" t="s">
        <v>11</v>
      </c>
    </row>
    <row r="168" spans="1:9" x14ac:dyDescent="0.45">
      <c r="A168" t="s">
        <v>1192</v>
      </c>
      <c r="B168" t="s">
        <v>48</v>
      </c>
      <c r="C168" t="s">
        <v>34</v>
      </c>
      <c r="D168" t="s">
        <v>79</v>
      </c>
      <c r="E168" t="s">
        <v>178</v>
      </c>
      <c r="F168" t="s">
        <v>1</v>
      </c>
      <c r="G168" t="s">
        <v>0</v>
      </c>
      <c r="H168" t="s">
        <v>1</v>
      </c>
      <c r="I168" t="s">
        <v>1</v>
      </c>
    </row>
    <row r="169" spans="1:9" x14ac:dyDescent="0.45">
      <c r="A169" t="s">
        <v>1167</v>
      </c>
      <c r="B169" t="s">
        <v>21</v>
      </c>
      <c r="C169" t="s">
        <v>34</v>
      </c>
      <c r="D169" t="s">
        <v>34</v>
      </c>
      <c r="E169" t="s">
        <v>20</v>
      </c>
      <c r="F169" t="s">
        <v>1</v>
      </c>
      <c r="G169" t="s">
        <v>0</v>
      </c>
      <c r="H169" t="s">
        <v>1</v>
      </c>
    </row>
    <row r="170" spans="1:9" x14ac:dyDescent="0.45">
      <c r="A170" t="s">
        <v>19</v>
      </c>
      <c r="B170" t="s">
        <v>1476</v>
      </c>
      <c r="C170" t="s">
        <v>17</v>
      </c>
      <c r="D170" t="s">
        <v>16</v>
      </c>
      <c r="E170" t="s">
        <v>15</v>
      </c>
      <c r="F170" t="s">
        <v>14</v>
      </c>
      <c r="G170" t="s">
        <v>13</v>
      </c>
      <c r="H170" t="s">
        <v>12</v>
      </c>
      <c r="I170" t="s">
        <v>11</v>
      </c>
    </row>
    <row r="171" spans="1:9" x14ac:dyDescent="0.45">
      <c r="A171" t="s">
        <v>1148</v>
      </c>
      <c r="B171" t="s">
        <v>175</v>
      </c>
      <c r="C171" t="s">
        <v>47</v>
      </c>
      <c r="D171" t="s">
        <v>79</v>
      </c>
      <c r="E171" t="s">
        <v>419</v>
      </c>
      <c r="F171" t="s">
        <v>0</v>
      </c>
      <c r="G171" t="s">
        <v>0</v>
      </c>
      <c r="H171" t="s">
        <v>0</v>
      </c>
      <c r="I171" t="s">
        <v>1</v>
      </c>
    </row>
    <row r="172" spans="1:9" x14ac:dyDescent="0.45">
      <c r="A172" t="s">
        <v>2189</v>
      </c>
      <c r="B172" t="s">
        <v>72</v>
      </c>
      <c r="C172" t="s">
        <v>34</v>
      </c>
      <c r="D172" t="s">
        <v>3</v>
      </c>
      <c r="E172" t="s">
        <v>481</v>
      </c>
      <c r="F172" t="s">
        <v>0</v>
      </c>
      <c r="G172" t="s">
        <v>0</v>
      </c>
      <c r="H172" t="s">
        <v>0</v>
      </c>
    </row>
    <row r="173" spans="1:9" x14ac:dyDescent="0.45">
      <c r="A173" t="s">
        <v>1150</v>
      </c>
      <c r="B173" t="s">
        <v>31</v>
      </c>
      <c r="C173" t="s">
        <v>40</v>
      </c>
      <c r="D173" t="s">
        <v>3</v>
      </c>
      <c r="E173" t="s">
        <v>203</v>
      </c>
      <c r="F173" t="s">
        <v>0</v>
      </c>
      <c r="G173" t="s">
        <v>1</v>
      </c>
      <c r="H173" t="s">
        <v>0</v>
      </c>
    </row>
    <row r="174" spans="1:9" x14ac:dyDescent="0.45">
      <c r="A174" t="s">
        <v>2188</v>
      </c>
      <c r="B174" t="s">
        <v>44</v>
      </c>
      <c r="C174" t="s">
        <v>40</v>
      </c>
      <c r="D174" t="s">
        <v>3</v>
      </c>
      <c r="E174" t="s">
        <v>178</v>
      </c>
      <c r="F174" t="s">
        <v>1</v>
      </c>
      <c r="G174" t="s">
        <v>1</v>
      </c>
      <c r="H174" t="s">
        <v>0</v>
      </c>
    </row>
    <row r="175" spans="1:9" x14ac:dyDescent="0.45">
      <c r="A175" t="s">
        <v>1210</v>
      </c>
      <c r="B175" t="s">
        <v>21</v>
      </c>
      <c r="C175" t="s">
        <v>8</v>
      </c>
      <c r="D175" t="s">
        <v>34</v>
      </c>
      <c r="E175" t="s">
        <v>99</v>
      </c>
      <c r="F175" t="s">
        <v>0</v>
      </c>
      <c r="G175" t="s">
        <v>0</v>
      </c>
      <c r="H175" t="s">
        <v>0</v>
      </c>
    </row>
    <row r="176" spans="1:9" x14ac:dyDescent="0.45">
      <c r="A176" t="s">
        <v>2187</v>
      </c>
      <c r="B176" t="s">
        <v>21</v>
      </c>
      <c r="C176" t="s">
        <v>148</v>
      </c>
      <c r="D176" t="s">
        <v>3</v>
      </c>
      <c r="E176" t="s">
        <v>58</v>
      </c>
      <c r="F176" t="s">
        <v>1</v>
      </c>
      <c r="G176" t="s">
        <v>0</v>
      </c>
      <c r="H176" t="s">
        <v>1</v>
      </c>
    </row>
    <row r="177" spans="1:9" x14ac:dyDescent="0.45">
      <c r="A177" t="s">
        <v>19</v>
      </c>
      <c r="B177" t="s">
        <v>1472</v>
      </c>
      <c r="C177" t="s">
        <v>17</v>
      </c>
      <c r="D177" t="s">
        <v>16</v>
      </c>
      <c r="E177" t="s">
        <v>15</v>
      </c>
      <c r="F177" t="s">
        <v>14</v>
      </c>
      <c r="G177" t="s">
        <v>13</v>
      </c>
      <c r="H177" t="s">
        <v>12</v>
      </c>
      <c r="I177" t="s">
        <v>11</v>
      </c>
    </row>
    <row r="178" spans="1:9" x14ac:dyDescent="0.45">
      <c r="A178" t="s">
        <v>2186</v>
      </c>
      <c r="B178" t="s">
        <v>36</v>
      </c>
      <c r="C178" t="s">
        <v>112</v>
      </c>
      <c r="D178" t="s">
        <v>34</v>
      </c>
      <c r="E178" t="s">
        <v>203</v>
      </c>
      <c r="F178" t="s">
        <v>0</v>
      </c>
      <c r="G178" t="s">
        <v>0</v>
      </c>
      <c r="H178" t="s">
        <v>0</v>
      </c>
    </row>
    <row r="179" spans="1:9" x14ac:dyDescent="0.45">
      <c r="A179" t="s">
        <v>1148</v>
      </c>
      <c r="B179" t="s">
        <v>175</v>
      </c>
      <c r="C179" t="s">
        <v>47</v>
      </c>
      <c r="D179" t="s">
        <v>69</v>
      </c>
      <c r="E179" t="s">
        <v>419</v>
      </c>
      <c r="F179" t="s">
        <v>0</v>
      </c>
      <c r="G179" t="s">
        <v>0</v>
      </c>
      <c r="H179" t="s">
        <v>0</v>
      </c>
      <c r="I179" t="s">
        <v>1</v>
      </c>
    </row>
    <row r="180" spans="1:9" x14ac:dyDescent="0.45">
      <c r="A180" t="s">
        <v>1252</v>
      </c>
      <c r="B180" t="s">
        <v>31</v>
      </c>
      <c r="C180" t="s">
        <v>112</v>
      </c>
      <c r="D180" t="s">
        <v>34</v>
      </c>
      <c r="E180" t="s">
        <v>20</v>
      </c>
      <c r="F180" t="s">
        <v>1</v>
      </c>
      <c r="G180" t="s">
        <v>0</v>
      </c>
      <c r="H180" t="s">
        <v>1</v>
      </c>
    </row>
    <row r="181" spans="1:9" x14ac:dyDescent="0.45">
      <c r="A181" t="s">
        <v>2185</v>
      </c>
      <c r="B181" t="s">
        <v>21</v>
      </c>
      <c r="C181" t="s">
        <v>69</v>
      </c>
      <c r="D181" t="s">
        <v>3</v>
      </c>
      <c r="E181" t="s">
        <v>188</v>
      </c>
      <c r="F181" t="s">
        <v>1</v>
      </c>
      <c r="G181" t="s">
        <v>0</v>
      </c>
      <c r="H181" t="s">
        <v>1</v>
      </c>
    </row>
    <row r="182" spans="1:9" x14ac:dyDescent="0.45">
      <c r="A182" t="s">
        <v>2184</v>
      </c>
      <c r="B182" t="s">
        <v>89</v>
      </c>
      <c r="C182" t="s">
        <v>112</v>
      </c>
      <c r="D182" t="s">
        <v>34</v>
      </c>
      <c r="E182" t="s">
        <v>88</v>
      </c>
      <c r="F182" t="s">
        <v>0</v>
      </c>
      <c r="G182" t="s">
        <v>1</v>
      </c>
      <c r="H182" t="s">
        <v>0</v>
      </c>
    </row>
    <row r="183" spans="1:9" x14ac:dyDescent="0.45">
      <c r="A183" t="s">
        <v>2183</v>
      </c>
      <c r="B183" t="s">
        <v>72</v>
      </c>
      <c r="C183" t="s">
        <v>112</v>
      </c>
      <c r="D183" t="s">
        <v>3</v>
      </c>
      <c r="E183" t="s">
        <v>178</v>
      </c>
      <c r="F183" t="s">
        <v>1</v>
      </c>
      <c r="G183" t="s">
        <v>0</v>
      </c>
      <c r="H183" t="s">
        <v>1</v>
      </c>
    </row>
    <row r="184" spans="1:9" x14ac:dyDescent="0.45">
      <c r="A184" t="s">
        <v>2182</v>
      </c>
      <c r="B184" t="s">
        <v>36</v>
      </c>
      <c r="C184" t="s">
        <v>112</v>
      </c>
      <c r="D184" t="s">
        <v>3</v>
      </c>
      <c r="E184" t="s">
        <v>58</v>
      </c>
      <c r="F184" t="s">
        <v>1</v>
      </c>
      <c r="G184" t="s">
        <v>0</v>
      </c>
      <c r="H184" t="s">
        <v>1</v>
      </c>
    </row>
    <row r="185" spans="1:9" x14ac:dyDescent="0.45">
      <c r="A185" t="s">
        <v>19</v>
      </c>
      <c r="B185" t="s">
        <v>1469</v>
      </c>
      <c r="C185" t="s">
        <v>17</v>
      </c>
      <c r="D185" t="s">
        <v>16</v>
      </c>
      <c r="E185" t="s">
        <v>15</v>
      </c>
      <c r="F185" t="s">
        <v>14</v>
      </c>
      <c r="G185" t="s">
        <v>13</v>
      </c>
      <c r="H185" t="s">
        <v>12</v>
      </c>
      <c r="I185" t="s">
        <v>11</v>
      </c>
    </row>
    <row r="186" spans="1:9" x14ac:dyDescent="0.45">
      <c r="A186" t="s">
        <v>2181</v>
      </c>
      <c r="B186" t="s">
        <v>21</v>
      </c>
      <c r="C186" t="s">
        <v>8</v>
      </c>
      <c r="D186" t="s">
        <v>3</v>
      </c>
      <c r="E186" t="s">
        <v>155</v>
      </c>
      <c r="F186" t="s">
        <v>0</v>
      </c>
      <c r="G186" t="s">
        <v>0</v>
      </c>
      <c r="H186" t="s">
        <v>0</v>
      </c>
    </row>
    <row r="187" spans="1:9" x14ac:dyDescent="0.45">
      <c r="A187" t="s">
        <v>1148</v>
      </c>
      <c r="B187" t="s">
        <v>175</v>
      </c>
      <c r="C187" t="s">
        <v>47</v>
      </c>
      <c r="D187" t="s">
        <v>270</v>
      </c>
      <c r="E187" t="s">
        <v>419</v>
      </c>
      <c r="F187" t="s">
        <v>0</v>
      </c>
      <c r="G187" t="s">
        <v>0</v>
      </c>
      <c r="H187" t="s">
        <v>0</v>
      </c>
      <c r="I187" t="s">
        <v>1</v>
      </c>
    </row>
    <row r="188" spans="1:9" x14ac:dyDescent="0.45">
      <c r="A188" t="s">
        <v>1199</v>
      </c>
      <c r="B188" t="s">
        <v>48</v>
      </c>
      <c r="C188" t="s">
        <v>148</v>
      </c>
      <c r="D188" t="s">
        <v>34</v>
      </c>
      <c r="E188" t="s">
        <v>46</v>
      </c>
      <c r="F188" t="s">
        <v>0</v>
      </c>
      <c r="G188" t="s">
        <v>0</v>
      </c>
      <c r="H188" t="s">
        <v>0</v>
      </c>
    </row>
    <row r="189" spans="1:9" x14ac:dyDescent="0.45">
      <c r="A189" t="s">
        <v>19</v>
      </c>
      <c r="B189" t="s">
        <v>1467</v>
      </c>
      <c r="C189" t="s">
        <v>17</v>
      </c>
      <c r="D189" t="s">
        <v>16</v>
      </c>
      <c r="E189" t="s">
        <v>15</v>
      </c>
      <c r="F189" t="s">
        <v>14</v>
      </c>
      <c r="G189" t="s">
        <v>13</v>
      </c>
      <c r="H189" t="s">
        <v>12</v>
      </c>
      <c r="I189" t="s">
        <v>11</v>
      </c>
    </row>
    <row r="190" spans="1:9" x14ac:dyDescent="0.45">
      <c r="A190" t="s">
        <v>2180</v>
      </c>
      <c r="B190" t="s">
        <v>72</v>
      </c>
      <c r="C190" t="s">
        <v>112</v>
      </c>
      <c r="D190" t="s">
        <v>3</v>
      </c>
      <c r="E190" t="s">
        <v>46</v>
      </c>
      <c r="F190" t="s">
        <v>0</v>
      </c>
      <c r="G190" t="s">
        <v>0</v>
      </c>
      <c r="H190" t="s">
        <v>0</v>
      </c>
    </row>
    <row r="191" spans="1:9" x14ac:dyDescent="0.45">
      <c r="A191" t="s">
        <v>1148</v>
      </c>
      <c r="B191" t="s">
        <v>175</v>
      </c>
      <c r="C191" t="s">
        <v>47</v>
      </c>
      <c r="D191" t="s">
        <v>507</v>
      </c>
      <c r="E191" t="s">
        <v>419</v>
      </c>
      <c r="F191" t="s">
        <v>0</v>
      </c>
      <c r="G191" t="s">
        <v>0</v>
      </c>
      <c r="H191" t="s">
        <v>0</v>
      </c>
      <c r="I191" t="s">
        <v>1</v>
      </c>
    </row>
    <row r="192" spans="1:9" x14ac:dyDescent="0.45">
      <c r="A192" t="s">
        <v>19</v>
      </c>
      <c r="B192" t="s">
        <v>1464</v>
      </c>
      <c r="C192" t="s">
        <v>17</v>
      </c>
      <c r="D192" t="s">
        <v>16</v>
      </c>
      <c r="E192" t="s">
        <v>15</v>
      </c>
      <c r="F192" t="s">
        <v>14</v>
      </c>
      <c r="G192" t="s">
        <v>13</v>
      </c>
      <c r="H192" t="s">
        <v>12</v>
      </c>
      <c r="I192" t="s">
        <v>11</v>
      </c>
    </row>
    <row r="193" spans="1:9" x14ac:dyDescent="0.45">
      <c r="A193" t="s">
        <v>2179</v>
      </c>
      <c r="B193" t="s">
        <v>72</v>
      </c>
      <c r="C193" t="s">
        <v>148</v>
      </c>
      <c r="D193" t="s">
        <v>34</v>
      </c>
      <c r="E193" t="s">
        <v>46</v>
      </c>
      <c r="F193" t="s">
        <v>0</v>
      </c>
      <c r="G193" t="s">
        <v>0</v>
      </c>
      <c r="H193" t="s">
        <v>0</v>
      </c>
    </row>
    <row r="194" spans="1:9" x14ac:dyDescent="0.45">
      <c r="A194" t="s">
        <v>1148</v>
      </c>
      <c r="B194" t="s">
        <v>175</v>
      </c>
      <c r="C194" t="s">
        <v>47</v>
      </c>
      <c r="D194" t="s">
        <v>199</v>
      </c>
      <c r="E194" t="s">
        <v>419</v>
      </c>
      <c r="F194" t="s">
        <v>0</v>
      </c>
      <c r="G194" t="s">
        <v>0</v>
      </c>
      <c r="H194" t="s">
        <v>0</v>
      </c>
      <c r="I194" t="s">
        <v>1</v>
      </c>
    </row>
    <row r="195" spans="1:9" x14ac:dyDescent="0.45">
      <c r="A195" t="s">
        <v>19</v>
      </c>
      <c r="B195" t="s">
        <v>1463</v>
      </c>
      <c r="C195" t="s">
        <v>17</v>
      </c>
      <c r="D195" t="s">
        <v>16</v>
      </c>
      <c r="E195" t="s">
        <v>15</v>
      </c>
      <c r="F195" t="s">
        <v>14</v>
      </c>
      <c r="G195" t="s">
        <v>13</v>
      </c>
      <c r="H195" t="s">
        <v>12</v>
      </c>
      <c r="I195" t="s">
        <v>11</v>
      </c>
    </row>
    <row r="196" spans="1:9" x14ac:dyDescent="0.45">
      <c r="A196" t="s">
        <v>1148</v>
      </c>
      <c r="B196" t="s">
        <v>175</v>
      </c>
      <c r="C196" t="s">
        <v>47</v>
      </c>
      <c r="D196" t="s">
        <v>292</v>
      </c>
      <c r="E196" t="s">
        <v>419</v>
      </c>
      <c r="F196" t="s">
        <v>0</v>
      </c>
      <c r="G196" t="s">
        <v>0</v>
      </c>
      <c r="H196" t="s">
        <v>0</v>
      </c>
      <c r="I196" t="s">
        <v>1</v>
      </c>
    </row>
    <row r="197" spans="1:9" x14ac:dyDescent="0.45">
      <c r="A197" t="s">
        <v>2178</v>
      </c>
      <c r="B197" t="s">
        <v>115</v>
      </c>
      <c r="C197" t="s">
        <v>40</v>
      </c>
      <c r="D197" t="s">
        <v>3</v>
      </c>
      <c r="E197" t="s">
        <v>223</v>
      </c>
      <c r="F197" t="s">
        <v>0</v>
      </c>
      <c r="G197" t="s">
        <v>1</v>
      </c>
      <c r="H197" t="s">
        <v>0</v>
      </c>
    </row>
    <row r="198" spans="1:9" x14ac:dyDescent="0.45">
      <c r="A198" t="s">
        <v>2177</v>
      </c>
      <c r="B198" t="s">
        <v>89</v>
      </c>
      <c r="C198" t="s">
        <v>79</v>
      </c>
      <c r="D198" t="s">
        <v>3</v>
      </c>
      <c r="E198" t="s">
        <v>867</v>
      </c>
      <c r="F198" t="s">
        <v>0</v>
      </c>
      <c r="G198" t="s">
        <v>0</v>
      </c>
      <c r="H198" t="s">
        <v>0</v>
      </c>
    </row>
    <row r="199" spans="1:9" x14ac:dyDescent="0.45">
      <c r="A199" t="s">
        <v>19</v>
      </c>
      <c r="B199" t="s">
        <v>1461</v>
      </c>
      <c r="C199" t="s">
        <v>17</v>
      </c>
      <c r="D199" t="s">
        <v>16</v>
      </c>
      <c r="E199" t="s">
        <v>15</v>
      </c>
      <c r="F199" t="s">
        <v>14</v>
      </c>
      <c r="G199" t="s">
        <v>13</v>
      </c>
      <c r="H199" t="s">
        <v>12</v>
      </c>
      <c r="I199" t="s">
        <v>11</v>
      </c>
    </row>
    <row r="200" spans="1:9" x14ac:dyDescent="0.45">
      <c r="A200" t="s">
        <v>2175</v>
      </c>
      <c r="B200" t="s">
        <v>72</v>
      </c>
      <c r="C200" t="s">
        <v>170</v>
      </c>
      <c r="D200" t="s">
        <v>3</v>
      </c>
      <c r="E200" t="s">
        <v>55</v>
      </c>
      <c r="F200" t="s">
        <v>0</v>
      </c>
      <c r="G200" t="s">
        <v>0</v>
      </c>
      <c r="H200" t="s">
        <v>0</v>
      </c>
    </row>
    <row r="201" spans="1:9" x14ac:dyDescent="0.45">
      <c r="A201" t="s">
        <v>1192</v>
      </c>
      <c r="B201" t="s">
        <v>48</v>
      </c>
      <c r="C201" t="s">
        <v>4</v>
      </c>
      <c r="D201" t="s">
        <v>43</v>
      </c>
      <c r="E201" t="s">
        <v>178</v>
      </c>
      <c r="F201" t="s">
        <v>1</v>
      </c>
      <c r="G201" t="s">
        <v>0</v>
      </c>
      <c r="H201" t="s">
        <v>1</v>
      </c>
      <c r="I201" t="s">
        <v>1</v>
      </c>
    </row>
    <row r="202" spans="1:9" x14ac:dyDescent="0.45">
      <c r="A202" t="s">
        <v>2176</v>
      </c>
      <c r="B202" t="s">
        <v>28</v>
      </c>
      <c r="C202" t="s">
        <v>67</v>
      </c>
      <c r="D202" t="s">
        <v>4</v>
      </c>
      <c r="E202" t="s">
        <v>223</v>
      </c>
      <c r="F202" t="s">
        <v>0</v>
      </c>
      <c r="G202" t="s">
        <v>1</v>
      </c>
      <c r="H202" t="s">
        <v>0</v>
      </c>
      <c r="I202" t="s">
        <v>1</v>
      </c>
    </row>
    <row r="203" spans="1:9" x14ac:dyDescent="0.45">
      <c r="A203" t="s">
        <v>19</v>
      </c>
      <c r="B203" t="s">
        <v>1459</v>
      </c>
      <c r="C203" t="s">
        <v>17</v>
      </c>
      <c r="D203" t="s">
        <v>16</v>
      </c>
      <c r="E203" t="s">
        <v>15</v>
      </c>
      <c r="F203" t="s">
        <v>14</v>
      </c>
      <c r="G203" t="s">
        <v>13</v>
      </c>
      <c r="H203" t="s">
        <v>12</v>
      </c>
      <c r="I203" t="s">
        <v>11</v>
      </c>
    </row>
    <row r="204" spans="1:9" x14ac:dyDescent="0.45">
      <c r="A204" t="s">
        <v>1148</v>
      </c>
      <c r="B204" t="s">
        <v>175</v>
      </c>
      <c r="C204" t="s">
        <v>47</v>
      </c>
      <c r="D204" t="s">
        <v>67</v>
      </c>
      <c r="E204" t="s">
        <v>419</v>
      </c>
      <c r="F204" t="s">
        <v>0</v>
      </c>
      <c r="G204" t="s">
        <v>0</v>
      </c>
      <c r="H204" t="s">
        <v>0</v>
      </c>
      <c r="I204" t="s">
        <v>1</v>
      </c>
    </row>
    <row r="205" spans="1:9" x14ac:dyDescent="0.45">
      <c r="A205" t="s">
        <v>2175</v>
      </c>
      <c r="B205" t="s">
        <v>44</v>
      </c>
      <c r="C205" t="s">
        <v>79</v>
      </c>
      <c r="D205" t="s">
        <v>34</v>
      </c>
      <c r="E205" t="s">
        <v>55</v>
      </c>
      <c r="F205" t="s">
        <v>0</v>
      </c>
      <c r="G205" t="s">
        <v>0</v>
      </c>
      <c r="H205" t="s">
        <v>0</v>
      </c>
    </row>
    <row r="206" spans="1:9" x14ac:dyDescent="0.45">
      <c r="A206" t="s">
        <v>2174</v>
      </c>
      <c r="B206" t="s">
        <v>115</v>
      </c>
      <c r="C206" t="s">
        <v>265</v>
      </c>
      <c r="D206" t="s">
        <v>3</v>
      </c>
      <c r="E206" t="s">
        <v>477</v>
      </c>
      <c r="F206" t="s">
        <v>0</v>
      </c>
      <c r="G206" t="s">
        <v>0</v>
      </c>
      <c r="H206" t="s">
        <v>0</v>
      </c>
    </row>
    <row r="207" spans="1:9" x14ac:dyDescent="0.45">
      <c r="A207" t="s">
        <v>19</v>
      </c>
      <c r="B207" t="s">
        <v>1456</v>
      </c>
      <c r="C207" t="s">
        <v>17</v>
      </c>
      <c r="D207" t="s">
        <v>16</v>
      </c>
      <c r="E207" t="s">
        <v>15</v>
      </c>
      <c r="F207" t="s">
        <v>14</v>
      </c>
      <c r="G207" t="s">
        <v>13</v>
      </c>
      <c r="H207" t="s">
        <v>12</v>
      </c>
      <c r="I207" t="s">
        <v>11</v>
      </c>
    </row>
    <row r="208" spans="1:9" x14ac:dyDescent="0.45">
      <c r="A208" t="s">
        <v>1148</v>
      </c>
      <c r="B208" t="s">
        <v>175</v>
      </c>
      <c r="C208" t="s">
        <v>47</v>
      </c>
      <c r="D208" t="s">
        <v>61</v>
      </c>
      <c r="E208" t="s">
        <v>419</v>
      </c>
      <c r="F208" t="s">
        <v>0</v>
      </c>
      <c r="G208" t="s">
        <v>0</v>
      </c>
      <c r="H208" t="s">
        <v>0</v>
      </c>
      <c r="I208" t="s">
        <v>1</v>
      </c>
    </row>
    <row r="209" spans="1:8" x14ac:dyDescent="0.45">
      <c r="A209" t="s">
        <v>2173</v>
      </c>
      <c r="B209" t="s">
        <v>200</v>
      </c>
      <c r="C209" t="s">
        <v>67</v>
      </c>
      <c r="D209" t="s">
        <v>4</v>
      </c>
      <c r="E209" t="s">
        <v>53</v>
      </c>
      <c r="F209" t="s">
        <v>0</v>
      </c>
      <c r="G209" t="s">
        <v>0</v>
      </c>
      <c r="H209" t="s">
        <v>0</v>
      </c>
    </row>
    <row r="210" spans="1:8" x14ac:dyDescent="0.45">
      <c r="A210" t="s">
        <v>2172</v>
      </c>
      <c r="B210" t="s">
        <v>89</v>
      </c>
      <c r="C210" t="s">
        <v>43</v>
      </c>
      <c r="D210" t="s">
        <v>56</v>
      </c>
      <c r="E210" t="s">
        <v>399</v>
      </c>
      <c r="F210" t="s">
        <v>0</v>
      </c>
      <c r="G210" t="s">
        <v>0</v>
      </c>
      <c r="H210" t="s">
        <v>0</v>
      </c>
    </row>
  </sheetData>
  <conditionalFormatting sqref="F1:I50">
    <cfRule type="cellIs" dxfId="107" priority="10" operator="equal">
      <formula>"Y"</formula>
    </cfRule>
    <cfRule type="cellIs" dxfId="106" priority="11" operator="equal">
      <formula>"N"</formula>
    </cfRule>
  </conditionalFormatting>
  <conditionalFormatting sqref="F1:I50">
    <cfRule type="cellIs" dxfId="105" priority="8" operator="equal">
      <formula>"Y"</formula>
    </cfRule>
    <cfRule type="cellIs" dxfId="104" priority="9" operator="equal">
      <formula>"N"</formula>
    </cfRule>
  </conditionalFormatting>
  <conditionalFormatting sqref="F1:I50">
    <cfRule type="cellIs" dxfId="103" priority="6" operator="equal">
      <formula>"Y"</formula>
    </cfRule>
    <cfRule type="cellIs" dxfId="102" priority="7" operator="equal">
      <formula>"N"</formula>
    </cfRule>
  </conditionalFormatting>
  <conditionalFormatting sqref="A1:A1048576">
    <cfRule type="duplicateValues" dxfId="101" priority="5"/>
  </conditionalFormatting>
  <conditionalFormatting sqref="J1:J2">
    <cfRule type="cellIs" dxfId="100" priority="3" operator="equal">
      <formula>"Y"</formula>
    </cfRule>
    <cfRule type="cellIs" dxfId="99" priority="4" operator="equal">
      <formula>"N"</formula>
    </cfRule>
  </conditionalFormatting>
  <conditionalFormatting sqref="F1:I1048576">
    <cfRule type="cellIs" dxfId="98" priority="1" operator="equal">
      <formula>"Y"</formula>
    </cfRule>
    <cfRule type="cellIs" dxfId="97" priority="2" operator="equal">
      <formula>"N"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3"/>
  <sheetViews>
    <sheetView workbookViewId="0">
      <selection activeCell="K5" sqref="K5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39</v>
      </c>
    </row>
    <row r="2" spans="1:11" x14ac:dyDescent="0.45">
      <c r="A2" t="s">
        <v>2392</v>
      </c>
      <c r="B2" t="s">
        <v>5</v>
      </c>
      <c r="C2" t="s">
        <v>802</v>
      </c>
      <c r="D2" t="s">
        <v>79</v>
      </c>
      <c r="E2" t="s">
        <v>88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20</v>
      </c>
    </row>
    <row r="3" spans="1:11" x14ac:dyDescent="0.45">
      <c r="A3" t="s">
        <v>19</v>
      </c>
      <c r="B3" t="s">
        <v>2391</v>
      </c>
      <c r="C3" t="s">
        <v>17</v>
      </c>
      <c r="D3" t="s">
        <v>16</v>
      </c>
      <c r="E3" t="s">
        <v>15</v>
      </c>
      <c r="F3" t="s">
        <v>14</v>
      </c>
      <c r="G3" t="s">
        <v>13</v>
      </c>
      <c r="H3" t="s">
        <v>12</v>
      </c>
      <c r="I3" t="s">
        <v>11</v>
      </c>
    </row>
    <row r="4" spans="1:11" x14ac:dyDescent="0.45">
      <c r="A4" t="s">
        <v>32</v>
      </c>
      <c r="B4" t="s">
        <v>31</v>
      </c>
      <c r="C4" t="s">
        <v>4</v>
      </c>
      <c r="D4" t="s">
        <v>100</v>
      </c>
      <c r="E4" t="s">
        <v>20</v>
      </c>
      <c r="F4" t="s">
        <v>1</v>
      </c>
      <c r="G4" t="s">
        <v>0</v>
      </c>
      <c r="H4" t="s">
        <v>1</v>
      </c>
      <c r="I4" t="s">
        <v>1</v>
      </c>
    </row>
    <row r="5" spans="1:11" x14ac:dyDescent="0.45">
      <c r="A5" t="s">
        <v>2390</v>
      </c>
      <c r="B5" t="s">
        <v>36</v>
      </c>
      <c r="C5" t="s">
        <v>61</v>
      </c>
      <c r="D5" t="s">
        <v>67</v>
      </c>
      <c r="E5" t="s">
        <v>180</v>
      </c>
      <c r="F5" t="s">
        <v>0</v>
      </c>
      <c r="G5" t="s">
        <v>0</v>
      </c>
      <c r="H5" t="s">
        <v>0</v>
      </c>
    </row>
    <row r="6" spans="1:11" x14ac:dyDescent="0.45">
      <c r="A6" t="s">
        <v>19</v>
      </c>
      <c r="B6" t="s">
        <v>2389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</row>
    <row r="7" spans="1:11" x14ac:dyDescent="0.45">
      <c r="A7" t="s">
        <v>19</v>
      </c>
      <c r="B7" t="s">
        <v>2388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2279</v>
      </c>
      <c r="B8" t="s">
        <v>72</v>
      </c>
      <c r="C8" t="s">
        <v>67</v>
      </c>
      <c r="D8" t="s">
        <v>34</v>
      </c>
      <c r="E8" t="s">
        <v>138</v>
      </c>
      <c r="F8" t="s">
        <v>0</v>
      </c>
      <c r="G8" t="s">
        <v>0</v>
      </c>
      <c r="H8" t="s">
        <v>0</v>
      </c>
    </row>
    <row r="9" spans="1:11" x14ac:dyDescent="0.45">
      <c r="A9" t="s">
        <v>2387</v>
      </c>
      <c r="B9" t="s">
        <v>115</v>
      </c>
      <c r="C9" t="s">
        <v>47</v>
      </c>
      <c r="D9" t="s">
        <v>34</v>
      </c>
      <c r="E9" t="s">
        <v>26</v>
      </c>
      <c r="F9" t="s">
        <v>0</v>
      </c>
      <c r="G9" t="s">
        <v>0</v>
      </c>
      <c r="H9" t="s">
        <v>0</v>
      </c>
    </row>
    <row r="10" spans="1:11" x14ac:dyDescent="0.45">
      <c r="A10" t="s">
        <v>2386</v>
      </c>
      <c r="B10" t="s">
        <v>115</v>
      </c>
      <c r="C10" t="s">
        <v>3</v>
      </c>
      <c r="D10" t="s">
        <v>3</v>
      </c>
      <c r="E10" t="s">
        <v>182</v>
      </c>
      <c r="F10" t="s">
        <v>0</v>
      </c>
      <c r="G10" t="s">
        <v>0</v>
      </c>
      <c r="H10" t="s">
        <v>0</v>
      </c>
    </row>
    <row r="11" spans="1:11" x14ac:dyDescent="0.45">
      <c r="A11" t="s">
        <v>19</v>
      </c>
      <c r="B11" t="s">
        <v>2385</v>
      </c>
      <c r="C11" t="s">
        <v>17</v>
      </c>
      <c r="D11" t="s">
        <v>16</v>
      </c>
      <c r="E11" t="s">
        <v>15</v>
      </c>
      <c r="F11" t="s">
        <v>14</v>
      </c>
      <c r="G11" t="s">
        <v>13</v>
      </c>
      <c r="H11" t="s">
        <v>12</v>
      </c>
      <c r="I11" t="s">
        <v>11</v>
      </c>
    </row>
    <row r="12" spans="1:11" x14ac:dyDescent="0.45">
      <c r="A12" t="s">
        <v>2384</v>
      </c>
      <c r="B12" t="s">
        <v>36</v>
      </c>
      <c r="C12" t="s">
        <v>82</v>
      </c>
      <c r="D12" t="s">
        <v>3</v>
      </c>
      <c r="E12" t="s">
        <v>278</v>
      </c>
      <c r="F12" t="s">
        <v>1</v>
      </c>
      <c r="G12" t="s">
        <v>0</v>
      </c>
      <c r="H12" t="s">
        <v>1</v>
      </c>
    </row>
    <row r="13" spans="1:11" x14ac:dyDescent="0.45">
      <c r="A13" t="s">
        <v>32</v>
      </c>
      <c r="B13" t="s">
        <v>31</v>
      </c>
      <c r="C13" t="s">
        <v>3</v>
      </c>
      <c r="D13" t="s">
        <v>56</v>
      </c>
      <c r="E13" t="s">
        <v>20</v>
      </c>
      <c r="F13" t="s">
        <v>1</v>
      </c>
      <c r="G13" t="s">
        <v>0</v>
      </c>
      <c r="H13" t="s">
        <v>1</v>
      </c>
      <c r="I13" t="s">
        <v>1</v>
      </c>
    </row>
    <row r="14" spans="1:11" x14ac:dyDescent="0.45">
      <c r="A14" t="s">
        <v>57</v>
      </c>
      <c r="B14" t="s">
        <v>72</v>
      </c>
      <c r="C14" t="s">
        <v>47</v>
      </c>
      <c r="D14" t="s">
        <v>3</v>
      </c>
      <c r="E14" t="s">
        <v>55</v>
      </c>
      <c r="F14" t="s">
        <v>0</v>
      </c>
      <c r="G14" t="s">
        <v>0</v>
      </c>
      <c r="H14" t="s">
        <v>0</v>
      </c>
    </row>
    <row r="15" spans="1:11" x14ac:dyDescent="0.45">
      <c r="A15" t="s">
        <v>1480</v>
      </c>
      <c r="B15" t="s">
        <v>36</v>
      </c>
      <c r="C15" t="s">
        <v>47</v>
      </c>
      <c r="D15" t="s">
        <v>3</v>
      </c>
      <c r="E15" t="s">
        <v>131</v>
      </c>
      <c r="F15" t="s">
        <v>0</v>
      </c>
      <c r="G15" t="s">
        <v>0</v>
      </c>
      <c r="H15" t="s">
        <v>0</v>
      </c>
    </row>
    <row r="16" spans="1:11" x14ac:dyDescent="0.45">
      <c r="A16" t="s">
        <v>1507</v>
      </c>
      <c r="B16" t="s">
        <v>36</v>
      </c>
      <c r="C16" t="s">
        <v>61</v>
      </c>
      <c r="D16" t="s">
        <v>34</v>
      </c>
      <c r="E16" t="s">
        <v>188</v>
      </c>
      <c r="F16" t="s">
        <v>1</v>
      </c>
      <c r="G16" t="s">
        <v>0</v>
      </c>
      <c r="H16" t="s">
        <v>1</v>
      </c>
    </row>
    <row r="17" spans="1:9" x14ac:dyDescent="0.45">
      <c r="A17" t="s">
        <v>19</v>
      </c>
      <c r="B17" t="s">
        <v>2383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</row>
    <row r="18" spans="1:9" x14ac:dyDescent="0.45">
      <c r="A18" t="s">
        <v>2382</v>
      </c>
      <c r="B18" t="s">
        <v>31</v>
      </c>
      <c r="C18" t="s">
        <v>160</v>
      </c>
      <c r="D18" t="s">
        <v>3</v>
      </c>
      <c r="E18" t="s">
        <v>180</v>
      </c>
      <c r="F18" t="s">
        <v>0</v>
      </c>
      <c r="G18" t="s">
        <v>0</v>
      </c>
      <c r="H18" t="s">
        <v>0</v>
      </c>
    </row>
    <row r="19" spans="1:9" x14ac:dyDescent="0.45">
      <c r="A19" t="s">
        <v>54</v>
      </c>
      <c r="B19" t="s">
        <v>28</v>
      </c>
      <c r="C19" t="s">
        <v>35</v>
      </c>
      <c r="D19" t="s">
        <v>79</v>
      </c>
      <c r="E19" t="s">
        <v>53</v>
      </c>
      <c r="F19" t="s">
        <v>0</v>
      </c>
      <c r="G19" t="s">
        <v>0</v>
      </c>
      <c r="H19" t="s">
        <v>0</v>
      </c>
    </row>
    <row r="20" spans="1:9" x14ac:dyDescent="0.45">
      <c r="A20" t="s">
        <v>19</v>
      </c>
      <c r="B20" t="s">
        <v>2381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</row>
    <row r="21" spans="1:9" x14ac:dyDescent="0.45">
      <c r="A21" t="s">
        <v>2380</v>
      </c>
      <c r="B21" t="s">
        <v>72</v>
      </c>
      <c r="C21" t="s">
        <v>34</v>
      </c>
      <c r="D21" t="s">
        <v>34</v>
      </c>
      <c r="E21" t="s">
        <v>111</v>
      </c>
      <c r="F21" t="s">
        <v>1</v>
      </c>
      <c r="G21" t="s">
        <v>0</v>
      </c>
      <c r="H21" t="s">
        <v>1</v>
      </c>
    </row>
    <row r="22" spans="1:9" x14ac:dyDescent="0.45">
      <c r="A22" t="s">
        <v>19</v>
      </c>
      <c r="B22" t="s">
        <v>2379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2378</v>
      </c>
      <c r="B23" t="s">
        <v>28</v>
      </c>
      <c r="C23" t="s">
        <v>47</v>
      </c>
      <c r="D23" t="s">
        <v>34</v>
      </c>
      <c r="E23" t="s">
        <v>496</v>
      </c>
      <c r="F23" t="s">
        <v>0</v>
      </c>
      <c r="G23" t="s">
        <v>0</v>
      </c>
      <c r="H23" t="s">
        <v>0</v>
      </c>
    </row>
    <row r="24" spans="1:9" x14ac:dyDescent="0.45">
      <c r="A24" t="s">
        <v>2362</v>
      </c>
      <c r="B24" t="s">
        <v>21</v>
      </c>
      <c r="C24" t="s">
        <v>4</v>
      </c>
      <c r="D24" t="s">
        <v>3</v>
      </c>
      <c r="E24" t="s">
        <v>58</v>
      </c>
      <c r="F24" t="s">
        <v>1</v>
      </c>
      <c r="G24" t="s">
        <v>0</v>
      </c>
      <c r="H24" t="s">
        <v>1</v>
      </c>
    </row>
    <row r="25" spans="1:9" x14ac:dyDescent="0.45">
      <c r="A25" t="s">
        <v>19</v>
      </c>
      <c r="B25" t="s">
        <v>2377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19</v>
      </c>
      <c r="B26" t="s">
        <v>2376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32</v>
      </c>
      <c r="B27" t="s">
        <v>31</v>
      </c>
      <c r="C27" t="s">
        <v>47</v>
      </c>
      <c r="D27" t="s">
        <v>3</v>
      </c>
      <c r="E27" t="s">
        <v>20</v>
      </c>
      <c r="F27" t="s">
        <v>1</v>
      </c>
      <c r="G27" t="s">
        <v>0</v>
      </c>
      <c r="H27" t="s">
        <v>1</v>
      </c>
      <c r="I27" t="s">
        <v>1</v>
      </c>
    </row>
    <row r="28" spans="1:9" x14ac:dyDescent="0.45">
      <c r="A28" t="s">
        <v>2375</v>
      </c>
      <c r="B28" t="s">
        <v>72</v>
      </c>
      <c r="C28" t="s">
        <v>47</v>
      </c>
      <c r="D28" t="s">
        <v>3</v>
      </c>
      <c r="E28" t="s">
        <v>178</v>
      </c>
      <c r="F28" t="s">
        <v>1</v>
      </c>
      <c r="G28" t="s">
        <v>0</v>
      </c>
      <c r="H28" t="s">
        <v>1</v>
      </c>
    </row>
    <row r="29" spans="1:9" x14ac:dyDescent="0.45">
      <c r="A29" t="s">
        <v>2278</v>
      </c>
      <c r="B29" t="s">
        <v>115</v>
      </c>
      <c r="C29" t="s">
        <v>3</v>
      </c>
      <c r="D29" t="s">
        <v>56</v>
      </c>
      <c r="E29" t="s">
        <v>419</v>
      </c>
      <c r="F29" t="s">
        <v>0</v>
      </c>
      <c r="G29" t="s">
        <v>1</v>
      </c>
      <c r="H29" t="s">
        <v>0</v>
      </c>
    </row>
    <row r="30" spans="1:9" x14ac:dyDescent="0.45">
      <c r="A30" t="s">
        <v>70</v>
      </c>
      <c r="B30" t="s">
        <v>44</v>
      </c>
      <c r="C30" t="s">
        <v>3</v>
      </c>
      <c r="D30" t="s">
        <v>56</v>
      </c>
      <c r="E30" t="s">
        <v>68</v>
      </c>
      <c r="F30" t="s">
        <v>0</v>
      </c>
      <c r="G30" t="s">
        <v>0</v>
      </c>
      <c r="H30" t="s">
        <v>0</v>
      </c>
    </row>
    <row r="31" spans="1:9" x14ac:dyDescent="0.45">
      <c r="A31" t="s">
        <v>54</v>
      </c>
      <c r="B31" t="s">
        <v>175</v>
      </c>
      <c r="C31" t="s">
        <v>47</v>
      </c>
      <c r="D31" t="s">
        <v>79</v>
      </c>
      <c r="E31" t="s">
        <v>53</v>
      </c>
      <c r="F31" t="s">
        <v>0</v>
      </c>
      <c r="G31" t="s">
        <v>0</v>
      </c>
      <c r="H31" t="s">
        <v>0</v>
      </c>
    </row>
    <row r="32" spans="1:9" x14ac:dyDescent="0.45">
      <c r="A32" t="s">
        <v>2374</v>
      </c>
      <c r="B32" t="s">
        <v>229</v>
      </c>
      <c r="C32" t="s">
        <v>47</v>
      </c>
      <c r="D32" t="s">
        <v>79</v>
      </c>
      <c r="E32" t="s">
        <v>42</v>
      </c>
      <c r="F32" t="s">
        <v>1</v>
      </c>
      <c r="G32" t="s">
        <v>0</v>
      </c>
      <c r="H32" t="s">
        <v>1</v>
      </c>
    </row>
    <row r="33" spans="1:9" x14ac:dyDescent="0.45">
      <c r="A33" t="s">
        <v>19</v>
      </c>
      <c r="B33" t="s">
        <v>2373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</row>
    <row r="34" spans="1:9" x14ac:dyDescent="0.45">
      <c r="A34" t="s">
        <v>2372</v>
      </c>
      <c r="B34" t="s">
        <v>48</v>
      </c>
      <c r="C34" t="s">
        <v>3</v>
      </c>
      <c r="D34" t="s">
        <v>3</v>
      </c>
      <c r="E34" t="s">
        <v>366</v>
      </c>
      <c r="F34" t="s">
        <v>0</v>
      </c>
      <c r="G34" t="s">
        <v>0</v>
      </c>
      <c r="H34" t="s">
        <v>0</v>
      </c>
    </row>
    <row r="35" spans="1:9" x14ac:dyDescent="0.45">
      <c r="A35" t="s">
        <v>32</v>
      </c>
      <c r="B35" t="s">
        <v>175</v>
      </c>
      <c r="C35" t="s">
        <v>47</v>
      </c>
      <c r="D35" t="s">
        <v>79</v>
      </c>
      <c r="E35" t="s">
        <v>20</v>
      </c>
      <c r="F35" t="s">
        <v>1</v>
      </c>
      <c r="G35" t="s">
        <v>0</v>
      </c>
      <c r="H35" t="s">
        <v>1</v>
      </c>
      <c r="I35" t="s">
        <v>1</v>
      </c>
    </row>
    <row r="36" spans="1:9" x14ac:dyDescent="0.45">
      <c r="A36" t="s">
        <v>2371</v>
      </c>
      <c r="B36" t="s">
        <v>28</v>
      </c>
      <c r="C36" t="s">
        <v>4</v>
      </c>
      <c r="D36" t="s">
        <v>34</v>
      </c>
      <c r="E36" t="s">
        <v>496</v>
      </c>
      <c r="F36" t="s">
        <v>0</v>
      </c>
      <c r="G36" t="s">
        <v>0</v>
      </c>
      <c r="H36" t="s">
        <v>0</v>
      </c>
    </row>
    <row r="37" spans="1:9" x14ac:dyDescent="0.45">
      <c r="A37" t="s">
        <v>29</v>
      </c>
      <c r="B37" t="s">
        <v>28</v>
      </c>
      <c r="C37" t="s">
        <v>67</v>
      </c>
      <c r="D37" t="s">
        <v>4</v>
      </c>
      <c r="E37" t="s">
        <v>26</v>
      </c>
      <c r="F37" t="s">
        <v>0</v>
      </c>
      <c r="G37" t="s">
        <v>1</v>
      </c>
      <c r="H37" t="s">
        <v>0</v>
      </c>
      <c r="I37" t="s">
        <v>1</v>
      </c>
    </row>
    <row r="38" spans="1:9" x14ac:dyDescent="0.45">
      <c r="A38" t="s">
        <v>1494</v>
      </c>
      <c r="B38" t="s">
        <v>89</v>
      </c>
      <c r="C38" t="s">
        <v>3</v>
      </c>
      <c r="D38" t="s">
        <v>3</v>
      </c>
      <c r="E38" t="s">
        <v>50</v>
      </c>
      <c r="F38" t="s">
        <v>0</v>
      </c>
      <c r="G38" t="s">
        <v>0</v>
      </c>
      <c r="H38" t="s">
        <v>0</v>
      </c>
    </row>
    <row r="39" spans="1:9" x14ac:dyDescent="0.45">
      <c r="A39" t="s">
        <v>2370</v>
      </c>
      <c r="B39" t="s">
        <v>21</v>
      </c>
      <c r="C39" t="s">
        <v>34</v>
      </c>
      <c r="D39" t="s">
        <v>3</v>
      </c>
      <c r="E39" t="s">
        <v>155</v>
      </c>
      <c r="F39" t="s">
        <v>0</v>
      </c>
      <c r="G39" t="s">
        <v>0</v>
      </c>
      <c r="H39" t="s">
        <v>0</v>
      </c>
    </row>
    <row r="40" spans="1:9" x14ac:dyDescent="0.45">
      <c r="A40" t="s">
        <v>54</v>
      </c>
      <c r="B40" t="s">
        <v>28</v>
      </c>
      <c r="C40" t="s">
        <v>4</v>
      </c>
      <c r="D40" t="s">
        <v>34</v>
      </c>
      <c r="E40" t="s">
        <v>53</v>
      </c>
      <c r="F40" t="s">
        <v>0</v>
      </c>
      <c r="G40" t="s">
        <v>0</v>
      </c>
      <c r="H40" t="s">
        <v>0</v>
      </c>
    </row>
    <row r="41" spans="1:9" x14ac:dyDescent="0.45">
      <c r="A41" t="s">
        <v>101</v>
      </c>
      <c r="B41" t="s">
        <v>21</v>
      </c>
      <c r="C41" t="s">
        <v>234</v>
      </c>
      <c r="D41" t="s">
        <v>34</v>
      </c>
      <c r="E41" t="s">
        <v>99</v>
      </c>
      <c r="F41" t="s">
        <v>0</v>
      </c>
      <c r="G41" t="s">
        <v>0</v>
      </c>
      <c r="H41" t="s">
        <v>0</v>
      </c>
    </row>
    <row r="42" spans="1:9" x14ac:dyDescent="0.45">
      <c r="A42" t="s">
        <v>19</v>
      </c>
      <c r="B42" t="s">
        <v>2369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</row>
    <row r="43" spans="1:9" x14ac:dyDescent="0.45">
      <c r="A43" t="s">
        <v>2368</v>
      </c>
      <c r="B43" t="s">
        <v>72</v>
      </c>
      <c r="C43" t="s">
        <v>67</v>
      </c>
      <c r="D43" t="s">
        <v>34</v>
      </c>
      <c r="E43" t="s">
        <v>55</v>
      </c>
      <c r="F43" t="s">
        <v>0</v>
      </c>
      <c r="G43" t="s">
        <v>0</v>
      </c>
      <c r="H43" t="s">
        <v>0</v>
      </c>
    </row>
    <row r="44" spans="1:9" x14ac:dyDescent="0.45">
      <c r="A44" t="s">
        <v>32</v>
      </c>
      <c r="B44" t="s">
        <v>31</v>
      </c>
      <c r="C44" t="s">
        <v>3</v>
      </c>
      <c r="D44" t="s">
        <v>56</v>
      </c>
      <c r="E44" t="s">
        <v>20</v>
      </c>
      <c r="F44" t="s">
        <v>1</v>
      </c>
      <c r="G44" t="s">
        <v>0</v>
      </c>
      <c r="H44" t="s">
        <v>1</v>
      </c>
      <c r="I44" t="s">
        <v>1</v>
      </c>
    </row>
    <row r="45" spans="1:9" x14ac:dyDescent="0.45">
      <c r="A45" t="s">
        <v>2367</v>
      </c>
      <c r="B45" t="s">
        <v>21</v>
      </c>
      <c r="C45" t="s">
        <v>61</v>
      </c>
      <c r="D45" t="s">
        <v>34</v>
      </c>
      <c r="E45" t="s">
        <v>99</v>
      </c>
      <c r="F45" t="s">
        <v>0</v>
      </c>
      <c r="G45" t="s">
        <v>0</v>
      </c>
      <c r="H45" t="s">
        <v>0</v>
      </c>
    </row>
    <row r="46" spans="1:9" x14ac:dyDescent="0.45">
      <c r="A46" t="s">
        <v>19</v>
      </c>
      <c r="B46" t="s">
        <v>2366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</row>
    <row r="47" spans="1:9" x14ac:dyDescent="0.45">
      <c r="A47" t="s">
        <v>32</v>
      </c>
      <c r="B47" t="s">
        <v>31</v>
      </c>
      <c r="C47" t="s">
        <v>61</v>
      </c>
      <c r="D47" t="s">
        <v>802</v>
      </c>
      <c r="E47" t="s">
        <v>20</v>
      </c>
      <c r="F47" t="s">
        <v>1</v>
      </c>
      <c r="G47" t="s">
        <v>0</v>
      </c>
      <c r="H47" t="s">
        <v>1</v>
      </c>
      <c r="I47" t="s">
        <v>1</v>
      </c>
    </row>
    <row r="48" spans="1:9" x14ac:dyDescent="0.45">
      <c r="A48" t="s">
        <v>29</v>
      </c>
      <c r="B48" t="s">
        <v>28</v>
      </c>
      <c r="C48" t="s">
        <v>67</v>
      </c>
      <c r="D48" t="s">
        <v>446</v>
      </c>
      <c r="E48" t="s">
        <v>26</v>
      </c>
      <c r="F48" t="s">
        <v>0</v>
      </c>
      <c r="G48" t="s">
        <v>1</v>
      </c>
      <c r="H48" t="s">
        <v>0</v>
      </c>
      <c r="I48" t="s">
        <v>1</v>
      </c>
    </row>
    <row r="49" spans="1:9" x14ac:dyDescent="0.45">
      <c r="A49" t="s">
        <v>2365</v>
      </c>
      <c r="B49" t="s">
        <v>72</v>
      </c>
      <c r="C49" t="s">
        <v>1775</v>
      </c>
      <c r="D49" t="s">
        <v>56</v>
      </c>
      <c r="E49" t="s">
        <v>159</v>
      </c>
      <c r="F49" t="s">
        <v>0</v>
      </c>
      <c r="G49" t="s">
        <v>0</v>
      </c>
      <c r="H49" t="s">
        <v>0</v>
      </c>
    </row>
    <row r="50" spans="1:9" x14ac:dyDescent="0.45">
      <c r="A50" t="s">
        <v>19</v>
      </c>
      <c r="B50" t="s">
        <v>2364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</row>
    <row r="51" spans="1:9" x14ac:dyDescent="0.45">
      <c r="A51" t="s">
        <v>32</v>
      </c>
      <c r="B51" t="s">
        <v>31</v>
      </c>
      <c r="C51" t="s">
        <v>43</v>
      </c>
      <c r="D51" t="s">
        <v>3</v>
      </c>
      <c r="E51" t="s">
        <v>20</v>
      </c>
      <c r="F51" t="s">
        <v>1</v>
      </c>
      <c r="G51" t="s">
        <v>0</v>
      </c>
      <c r="H51" t="s">
        <v>1</v>
      </c>
      <c r="I51" t="s">
        <v>1</v>
      </c>
    </row>
    <row r="52" spans="1:9" x14ac:dyDescent="0.45">
      <c r="A52" t="s">
        <v>29</v>
      </c>
      <c r="B52" t="s">
        <v>28</v>
      </c>
      <c r="C52" t="s">
        <v>3</v>
      </c>
      <c r="D52" t="s">
        <v>8</v>
      </c>
      <c r="E52" t="s">
        <v>26</v>
      </c>
      <c r="F52" t="s">
        <v>0</v>
      </c>
      <c r="G52" t="s">
        <v>1</v>
      </c>
      <c r="H52" t="s">
        <v>0</v>
      </c>
      <c r="I52" t="s">
        <v>1</v>
      </c>
    </row>
    <row r="53" spans="1:9" x14ac:dyDescent="0.45">
      <c r="A53" t="s">
        <v>2363</v>
      </c>
      <c r="B53" t="s">
        <v>115</v>
      </c>
      <c r="C53" t="s">
        <v>160</v>
      </c>
      <c r="D53" t="s">
        <v>3</v>
      </c>
      <c r="E53" t="s">
        <v>114</v>
      </c>
      <c r="F53" t="s">
        <v>0</v>
      </c>
      <c r="G53" t="s">
        <v>1</v>
      </c>
      <c r="H53" t="s">
        <v>0</v>
      </c>
    </row>
    <row r="54" spans="1:9" x14ac:dyDescent="0.45">
      <c r="A54" t="s">
        <v>70</v>
      </c>
      <c r="B54" t="s">
        <v>44</v>
      </c>
      <c r="C54" t="s">
        <v>79</v>
      </c>
      <c r="D54" t="s">
        <v>100</v>
      </c>
      <c r="E54" t="s">
        <v>68</v>
      </c>
      <c r="F54" t="s">
        <v>0</v>
      </c>
      <c r="G54" t="s">
        <v>0</v>
      </c>
      <c r="H54" t="s">
        <v>0</v>
      </c>
    </row>
    <row r="55" spans="1:9" x14ac:dyDescent="0.45">
      <c r="A55" t="s">
        <v>2362</v>
      </c>
      <c r="B55" t="s">
        <v>36</v>
      </c>
      <c r="C55" t="s">
        <v>79</v>
      </c>
      <c r="D55" t="s">
        <v>34</v>
      </c>
      <c r="E55" t="s">
        <v>58</v>
      </c>
      <c r="F55" t="s">
        <v>1</v>
      </c>
      <c r="G55" t="s">
        <v>0</v>
      </c>
      <c r="H55" t="s">
        <v>1</v>
      </c>
    </row>
    <row r="56" spans="1:9" x14ac:dyDescent="0.45">
      <c r="A56" t="s">
        <v>19</v>
      </c>
      <c r="B56" t="s">
        <v>2361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</row>
    <row r="57" spans="1:9" x14ac:dyDescent="0.45">
      <c r="A57" t="s">
        <v>2360</v>
      </c>
      <c r="B57" t="s">
        <v>5</v>
      </c>
      <c r="C57" t="s">
        <v>79</v>
      </c>
      <c r="D57" t="s">
        <v>34</v>
      </c>
      <c r="E57" t="s">
        <v>2</v>
      </c>
      <c r="F57" t="s">
        <v>0</v>
      </c>
      <c r="G57" t="s">
        <v>1</v>
      </c>
      <c r="H57" t="s">
        <v>0</v>
      </c>
    </row>
    <row r="58" spans="1:9" x14ac:dyDescent="0.45">
      <c r="A58" t="s">
        <v>32</v>
      </c>
      <c r="B58" t="s">
        <v>175</v>
      </c>
      <c r="C58" t="s">
        <v>47</v>
      </c>
      <c r="D58" t="s">
        <v>148</v>
      </c>
      <c r="E58" t="s">
        <v>20</v>
      </c>
      <c r="F58" t="s">
        <v>1</v>
      </c>
      <c r="G58" t="s">
        <v>0</v>
      </c>
      <c r="H58" t="s">
        <v>1</v>
      </c>
      <c r="I58" t="s">
        <v>1</v>
      </c>
    </row>
    <row r="59" spans="1:9" x14ac:dyDescent="0.45">
      <c r="A59" t="s">
        <v>29</v>
      </c>
      <c r="B59" t="s">
        <v>175</v>
      </c>
      <c r="C59" t="s">
        <v>47</v>
      </c>
      <c r="D59" t="s">
        <v>802</v>
      </c>
      <c r="E59" t="s">
        <v>26</v>
      </c>
      <c r="F59" t="s">
        <v>0</v>
      </c>
      <c r="G59" t="s">
        <v>1</v>
      </c>
      <c r="H59" t="s">
        <v>0</v>
      </c>
      <c r="I59" t="s">
        <v>1</v>
      </c>
    </row>
    <row r="60" spans="1:9" x14ac:dyDescent="0.45">
      <c r="A60" t="s">
        <v>2359</v>
      </c>
      <c r="B60" t="s">
        <v>200</v>
      </c>
      <c r="C60" t="s">
        <v>79</v>
      </c>
      <c r="D60" t="s">
        <v>34</v>
      </c>
      <c r="E60" t="s">
        <v>223</v>
      </c>
      <c r="F60" t="s">
        <v>0</v>
      </c>
      <c r="G60" t="s">
        <v>0</v>
      </c>
      <c r="H60" t="s">
        <v>0</v>
      </c>
    </row>
    <row r="61" spans="1:9" x14ac:dyDescent="0.45">
      <c r="A61" t="s">
        <v>19</v>
      </c>
      <c r="B61" t="s">
        <v>2358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2323</v>
      </c>
      <c r="B62" t="s">
        <v>72</v>
      </c>
      <c r="C62" t="s">
        <v>96</v>
      </c>
      <c r="D62" t="s">
        <v>79</v>
      </c>
      <c r="E62" t="s">
        <v>185</v>
      </c>
      <c r="F62" t="s">
        <v>1</v>
      </c>
      <c r="G62" t="s">
        <v>0</v>
      </c>
      <c r="H62" t="s">
        <v>1</v>
      </c>
    </row>
    <row r="63" spans="1:9" x14ac:dyDescent="0.45">
      <c r="A63" t="s">
        <v>19</v>
      </c>
      <c r="B63" t="s">
        <v>2357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</row>
    <row r="64" spans="1:9" x14ac:dyDescent="0.45">
      <c r="A64" t="s">
        <v>19</v>
      </c>
      <c r="B64" t="s">
        <v>2356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</row>
    <row r="65" spans="1:9" x14ac:dyDescent="0.45">
      <c r="A65" t="s">
        <v>2355</v>
      </c>
      <c r="B65" t="s">
        <v>89</v>
      </c>
      <c r="C65" t="s">
        <v>234</v>
      </c>
      <c r="D65" t="s">
        <v>79</v>
      </c>
      <c r="E65" t="s">
        <v>408</v>
      </c>
      <c r="F65" t="s">
        <v>0</v>
      </c>
      <c r="G65" t="s">
        <v>0</v>
      </c>
      <c r="H65" t="s">
        <v>0</v>
      </c>
    </row>
    <row r="66" spans="1:9" x14ac:dyDescent="0.45">
      <c r="A66" t="s">
        <v>2354</v>
      </c>
      <c r="B66" t="s">
        <v>72</v>
      </c>
      <c r="C66" t="s">
        <v>61</v>
      </c>
      <c r="D66" t="s">
        <v>34</v>
      </c>
      <c r="E66" t="s">
        <v>178</v>
      </c>
      <c r="F66" t="s">
        <v>1</v>
      </c>
      <c r="G66" t="s">
        <v>0</v>
      </c>
      <c r="H66" t="s">
        <v>1</v>
      </c>
    </row>
    <row r="67" spans="1:9" x14ac:dyDescent="0.45">
      <c r="A67" t="s">
        <v>1491</v>
      </c>
      <c r="B67" t="s">
        <v>72</v>
      </c>
      <c r="C67" t="s">
        <v>148</v>
      </c>
      <c r="D67" t="s">
        <v>4</v>
      </c>
      <c r="E67" t="s">
        <v>55</v>
      </c>
      <c r="F67" t="s">
        <v>0</v>
      </c>
      <c r="G67" t="s">
        <v>0</v>
      </c>
      <c r="H67" t="s">
        <v>0</v>
      </c>
    </row>
    <row r="68" spans="1:9" x14ac:dyDescent="0.45">
      <c r="A68" t="s">
        <v>190</v>
      </c>
      <c r="B68" t="s">
        <v>36</v>
      </c>
      <c r="C68" t="s">
        <v>4</v>
      </c>
      <c r="D68" t="s">
        <v>8</v>
      </c>
      <c r="E68" t="s">
        <v>188</v>
      </c>
      <c r="F68" t="s">
        <v>1</v>
      </c>
      <c r="G68" t="s">
        <v>0</v>
      </c>
      <c r="H68" t="s">
        <v>1</v>
      </c>
    </row>
    <row r="69" spans="1:9" x14ac:dyDescent="0.45">
      <c r="A69" t="s">
        <v>32</v>
      </c>
      <c r="B69" t="s">
        <v>31</v>
      </c>
      <c r="C69" t="s">
        <v>56</v>
      </c>
      <c r="D69" t="s">
        <v>56</v>
      </c>
      <c r="E69" t="s">
        <v>20</v>
      </c>
      <c r="F69" t="s">
        <v>1</v>
      </c>
      <c r="G69" t="s">
        <v>0</v>
      </c>
      <c r="H69" t="s">
        <v>1</v>
      </c>
      <c r="I69" t="s">
        <v>1</v>
      </c>
    </row>
    <row r="70" spans="1:9" x14ac:dyDescent="0.45">
      <c r="A70" t="s">
        <v>19</v>
      </c>
      <c r="B70" t="s">
        <v>2353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2352</v>
      </c>
      <c r="B71" t="s">
        <v>48</v>
      </c>
      <c r="C71" t="s">
        <v>34</v>
      </c>
      <c r="D71" t="s">
        <v>3</v>
      </c>
      <c r="E71" t="s">
        <v>68</v>
      </c>
      <c r="F71" t="s">
        <v>0</v>
      </c>
      <c r="G71" t="s">
        <v>0</v>
      </c>
      <c r="H71" t="s">
        <v>0</v>
      </c>
    </row>
    <row r="72" spans="1:9" x14ac:dyDescent="0.45">
      <c r="A72" t="s">
        <v>32</v>
      </c>
      <c r="B72" t="s">
        <v>31</v>
      </c>
      <c r="C72" t="s">
        <v>47</v>
      </c>
      <c r="D72" t="s">
        <v>3</v>
      </c>
      <c r="E72" t="s">
        <v>20</v>
      </c>
      <c r="F72" t="s">
        <v>1</v>
      </c>
      <c r="G72" t="s">
        <v>0</v>
      </c>
      <c r="H72" t="s">
        <v>1</v>
      </c>
      <c r="I72" t="s">
        <v>1</v>
      </c>
    </row>
    <row r="73" spans="1:9" x14ac:dyDescent="0.45">
      <c r="A73" t="s">
        <v>29</v>
      </c>
      <c r="B73" t="s">
        <v>28</v>
      </c>
      <c r="C73" t="s">
        <v>34</v>
      </c>
      <c r="D73" t="s">
        <v>3</v>
      </c>
      <c r="E73" t="s">
        <v>26</v>
      </c>
      <c r="F73" t="s">
        <v>0</v>
      </c>
      <c r="G73" t="s">
        <v>1</v>
      </c>
      <c r="H73" t="s">
        <v>0</v>
      </c>
      <c r="I73" t="s">
        <v>1</v>
      </c>
    </row>
    <row r="74" spans="1:9" x14ac:dyDescent="0.45">
      <c r="A74" t="s">
        <v>168</v>
      </c>
      <c r="B74" t="s">
        <v>115</v>
      </c>
      <c r="C74" t="s">
        <v>47</v>
      </c>
      <c r="D74" t="s">
        <v>3</v>
      </c>
      <c r="E74" t="s">
        <v>26</v>
      </c>
      <c r="F74" t="s">
        <v>0</v>
      </c>
      <c r="G74" t="s">
        <v>0</v>
      </c>
      <c r="H74" t="s">
        <v>0</v>
      </c>
    </row>
    <row r="75" spans="1:9" x14ac:dyDescent="0.45">
      <c r="A75" t="s">
        <v>2351</v>
      </c>
      <c r="B75" t="s">
        <v>36</v>
      </c>
      <c r="C75" t="s">
        <v>100</v>
      </c>
      <c r="D75" t="s">
        <v>34</v>
      </c>
      <c r="E75" t="s">
        <v>180</v>
      </c>
      <c r="F75" t="s">
        <v>0</v>
      </c>
      <c r="G75" t="s">
        <v>0</v>
      </c>
      <c r="H75" t="s">
        <v>0</v>
      </c>
    </row>
    <row r="76" spans="1:9" x14ac:dyDescent="0.45">
      <c r="A76" t="s">
        <v>102</v>
      </c>
      <c r="B76" t="s">
        <v>5</v>
      </c>
      <c r="C76" t="s">
        <v>3</v>
      </c>
      <c r="D76" t="s">
        <v>34</v>
      </c>
      <c r="E76" t="s">
        <v>91</v>
      </c>
      <c r="F76" t="s">
        <v>0</v>
      </c>
      <c r="G76" t="s">
        <v>1</v>
      </c>
      <c r="H76" t="s">
        <v>0</v>
      </c>
    </row>
    <row r="77" spans="1:9" x14ac:dyDescent="0.45">
      <c r="A77" t="s">
        <v>19</v>
      </c>
      <c r="B77" t="s">
        <v>2350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</row>
    <row r="78" spans="1:9" x14ac:dyDescent="0.45">
      <c r="A78" t="s">
        <v>62</v>
      </c>
      <c r="B78" t="s">
        <v>36</v>
      </c>
      <c r="C78" t="s">
        <v>8</v>
      </c>
      <c r="D78" t="s">
        <v>3</v>
      </c>
      <c r="E78" t="s">
        <v>58</v>
      </c>
      <c r="F78" t="s">
        <v>1</v>
      </c>
      <c r="G78" t="s">
        <v>0</v>
      </c>
      <c r="H78" t="s">
        <v>1</v>
      </c>
    </row>
    <row r="79" spans="1:9" x14ac:dyDescent="0.45">
      <c r="A79" t="s">
        <v>2349</v>
      </c>
      <c r="B79" t="s">
        <v>36</v>
      </c>
      <c r="C79" t="s">
        <v>40</v>
      </c>
      <c r="D79" t="s">
        <v>4</v>
      </c>
      <c r="E79" t="s">
        <v>99</v>
      </c>
      <c r="F79" t="s">
        <v>0</v>
      </c>
      <c r="G79" t="s">
        <v>0</v>
      </c>
      <c r="H79" t="s">
        <v>0</v>
      </c>
    </row>
    <row r="80" spans="1:9" x14ac:dyDescent="0.45">
      <c r="A80" t="s">
        <v>2348</v>
      </c>
      <c r="B80" t="s">
        <v>72</v>
      </c>
      <c r="C80" t="s">
        <v>82</v>
      </c>
      <c r="D80" t="s">
        <v>3</v>
      </c>
      <c r="E80" t="s">
        <v>77</v>
      </c>
      <c r="F80" t="s">
        <v>0</v>
      </c>
      <c r="G80" t="s">
        <v>0</v>
      </c>
      <c r="H80" t="s">
        <v>0</v>
      </c>
    </row>
    <row r="81" spans="1:9" x14ac:dyDescent="0.45">
      <c r="A81" t="s">
        <v>2347</v>
      </c>
      <c r="B81" t="s">
        <v>72</v>
      </c>
      <c r="C81" t="s">
        <v>47</v>
      </c>
      <c r="D81" t="s">
        <v>3</v>
      </c>
      <c r="E81" t="s">
        <v>107</v>
      </c>
      <c r="F81" t="s">
        <v>0</v>
      </c>
      <c r="G81" t="s">
        <v>0</v>
      </c>
      <c r="H81" t="s">
        <v>0</v>
      </c>
    </row>
    <row r="82" spans="1:9" x14ac:dyDescent="0.45">
      <c r="A82" t="s">
        <v>19</v>
      </c>
      <c r="B82" t="s">
        <v>2346</v>
      </c>
      <c r="C82" t="s">
        <v>17</v>
      </c>
      <c r="D82" t="s">
        <v>16</v>
      </c>
      <c r="E82" t="s">
        <v>15</v>
      </c>
      <c r="F82" t="s">
        <v>14</v>
      </c>
      <c r="G82" t="s">
        <v>13</v>
      </c>
      <c r="H82" t="s">
        <v>12</v>
      </c>
      <c r="I82" t="s">
        <v>11</v>
      </c>
    </row>
    <row r="83" spans="1:9" x14ac:dyDescent="0.45">
      <c r="A83" t="s">
        <v>2345</v>
      </c>
      <c r="B83" t="s">
        <v>36</v>
      </c>
      <c r="C83" t="s">
        <v>67</v>
      </c>
      <c r="D83" t="s">
        <v>34</v>
      </c>
      <c r="E83" t="s">
        <v>74</v>
      </c>
      <c r="F83" t="s">
        <v>0</v>
      </c>
      <c r="G83" t="s">
        <v>0</v>
      </c>
      <c r="H83" t="s">
        <v>0</v>
      </c>
    </row>
    <row r="84" spans="1:9" x14ac:dyDescent="0.45">
      <c r="A84" t="s">
        <v>2344</v>
      </c>
      <c r="B84" t="s">
        <v>36</v>
      </c>
      <c r="C84" t="s">
        <v>4</v>
      </c>
      <c r="D84" t="s">
        <v>3</v>
      </c>
      <c r="E84" t="s">
        <v>188</v>
      </c>
      <c r="F84" t="s">
        <v>1</v>
      </c>
      <c r="G84" t="s">
        <v>0</v>
      </c>
      <c r="H84" t="s">
        <v>1</v>
      </c>
    </row>
    <row r="85" spans="1:9" x14ac:dyDescent="0.45">
      <c r="A85" t="s">
        <v>1522</v>
      </c>
      <c r="B85" t="s">
        <v>48</v>
      </c>
      <c r="C85" t="s">
        <v>67</v>
      </c>
      <c r="D85" t="s">
        <v>34</v>
      </c>
      <c r="E85" t="s">
        <v>138</v>
      </c>
      <c r="F85" t="s">
        <v>0</v>
      </c>
      <c r="G85" t="s">
        <v>0</v>
      </c>
      <c r="H85" t="s">
        <v>0</v>
      </c>
    </row>
    <row r="86" spans="1:9" x14ac:dyDescent="0.45">
      <c r="A86" t="s">
        <v>19</v>
      </c>
      <c r="B86" t="s">
        <v>2343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2342</v>
      </c>
      <c r="B87" t="s">
        <v>21</v>
      </c>
      <c r="C87" t="s">
        <v>4</v>
      </c>
      <c r="D87" t="s">
        <v>34</v>
      </c>
      <c r="E87" t="s">
        <v>103</v>
      </c>
      <c r="F87" t="s">
        <v>0</v>
      </c>
      <c r="G87" t="s">
        <v>0</v>
      </c>
      <c r="H87" t="s">
        <v>0</v>
      </c>
    </row>
    <row r="88" spans="1:9" x14ac:dyDescent="0.45">
      <c r="A88" t="s">
        <v>2341</v>
      </c>
      <c r="B88" t="s">
        <v>21</v>
      </c>
      <c r="C88" t="s">
        <v>34</v>
      </c>
      <c r="D88" t="s">
        <v>3</v>
      </c>
      <c r="E88" t="s">
        <v>39</v>
      </c>
      <c r="F88" t="s">
        <v>0</v>
      </c>
      <c r="G88" t="s">
        <v>0</v>
      </c>
      <c r="H88" t="s">
        <v>0</v>
      </c>
    </row>
    <row r="89" spans="1:9" x14ac:dyDescent="0.45">
      <c r="A89" t="s">
        <v>29</v>
      </c>
      <c r="B89" t="s">
        <v>28</v>
      </c>
      <c r="C89" t="s">
        <v>3</v>
      </c>
      <c r="D89" t="s">
        <v>4</v>
      </c>
      <c r="E89" t="s">
        <v>26</v>
      </c>
      <c r="F89" t="s">
        <v>0</v>
      </c>
      <c r="G89" t="s">
        <v>1</v>
      </c>
      <c r="H89" t="s">
        <v>0</v>
      </c>
      <c r="I89" t="s">
        <v>1</v>
      </c>
    </row>
    <row r="90" spans="1:9" x14ac:dyDescent="0.45">
      <c r="A90" t="s">
        <v>54</v>
      </c>
      <c r="B90" t="s">
        <v>28</v>
      </c>
      <c r="C90" t="s">
        <v>40</v>
      </c>
      <c r="D90" t="s">
        <v>79</v>
      </c>
      <c r="E90" t="s">
        <v>53</v>
      </c>
      <c r="F90" t="s">
        <v>0</v>
      </c>
      <c r="G90" t="s">
        <v>0</v>
      </c>
      <c r="H90" t="s">
        <v>0</v>
      </c>
    </row>
    <row r="91" spans="1:9" x14ac:dyDescent="0.45">
      <c r="A91" t="s">
        <v>2340</v>
      </c>
      <c r="B91" t="s">
        <v>89</v>
      </c>
      <c r="C91" t="s">
        <v>34</v>
      </c>
      <c r="D91" t="s">
        <v>3</v>
      </c>
      <c r="E91" t="s">
        <v>81</v>
      </c>
      <c r="F91" t="s">
        <v>0</v>
      </c>
      <c r="G91" t="s">
        <v>0</v>
      </c>
      <c r="H91" t="s">
        <v>0</v>
      </c>
    </row>
    <row r="92" spans="1:9" x14ac:dyDescent="0.45">
      <c r="A92" t="s">
        <v>19</v>
      </c>
      <c r="B92" t="s">
        <v>2339</v>
      </c>
      <c r="C92" t="s">
        <v>17</v>
      </c>
      <c r="D92" t="s">
        <v>16</v>
      </c>
      <c r="E92" t="s">
        <v>15</v>
      </c>
      <c r="F92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2338</v>
      </c>
      <c r="B93" t="s">
        <v>44</v>
      </c>
      <c r="C93" t="s">
        <v>47</v>
      </c>
      <c r="D93" t="s">
        <v>3</v>
      </c>
      <c r="E93" t="s">
        <v>185</v>
      </c>
      <c r="F93" t="s">
        <v>1</v>
      </c>
      <c r="G93" t="s">
        <v>0</v>
      </c>
      <c r="H93" t="s">
        <v>1</v>
      </c>
    </row>
    <row r="94" spans="1:9" x14ac:dyDescent="0.45">
      <c r="A94" t="s">
        <v>190</v>
      </c>
      <c r="B94" t="s">
        <v>31</v>
      </c>
      <c r="C94" t="s">
        <v>47</v>
      </c>
      <c r="D94" t="s">
        <v>3</v>
      </c>
      <c r="E94" t="s">
        <v>188</v>
      </c>
      <c r="F94" t="s">
        <v>1</v>
      </c>
      <c r="G94" t="s">
        <v>1</v>
      </c>
      <c r="H94" t="s">
        <v>0</v>
      </c>
    </row>
    <row r="95" spans="1:9" x14ac:dyDescent="0.45">
      <c r="A95" t="s">
        <v>54</v>
      </c>
      <c r="B95" t="s">
        <v>28</v>
      </c>
      <c r="C95" t="s">
        <v>47</v>
      </c>
      <c r="D95" t="s">
        <v>34</v>
      </c>
      <c r="E95" t="s">
        <v>53</v>
      </c>
      <c r="F95" t="s">
        <v>0</v>
      </c>
      <c r="G95" t="s">
        <v>0</v>
      </c>
      <c r="H95" t="s">
        <v>0</v>
      </c>
    </row>
    <row r="96" spans="1:9" x14ac:dyDescent="0.45">
      <c r="A96" t="s">
        <v>19</v>
      </c>
      <c r="B96" t="s">
        <v>2337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</row>
    <row r="97" spans="1:9" x14ac:dyDescent="0.45">
      <c r="A97" t="s">
        <v>2336</v>
      </c>
      <c r="B97" t="s">
        <v>21</v>
      </c>
      <c r="C97" t="s">
        <v>8</v>
      </c>
      <c r="D97" t="s">
        <v>3</v>
      </c>
      <c r="E97" t="s">
        <v>103</v>
      </c>
      <c r="F97" t="s">
        <v>0</v>
      </c>
      <c r="G97" t="s">
        <v>0</v>
      </c>
      <c r="H97" t="s">
        <v>0</v>
      </c>
    </row>
    <row r="98" spans="1:9" x14ac:dyDescent="0.45">
      <c r="A98" t="s">
        <v>2335</v>
      </c>
      <c r="B98" t="s">
        <v>44</v>
      </c>
      <c r="C98" t="s">
        <v>61</v>
      </c>
      <c r="D98" t="s">
        <v>34</v>
      </c>
      <c r="E98" t="s">
        <v>159</v>
      </c>
      <c r="F98" t="s">
        <v>0</v>
      </c>
      <c r="G98" t="s">
        <v>0</v>
      </c>
      <c r="H98" t="s">
        <v>0</v>
      </c>
    </row>
    <row r="99" spans="1:9" x14ac:dyDescent="0.45">
      <c r="A99" t="s">
        <v>2334</v>
      </c>
      <c r="B99" t="s">
        <v>21</v>
      </c>
      <c r="C99" t="s">
        <v>112</v>
      </c>
      <c r="D99" t="s">
        <v>3</v>
      </c>
      <c r="E99" t="s">
        <v>155</v>
      </c>
      <c r="F99" t="s">
        <v>0</v>
      </c>
      <c r="G99" t="s">
        <v>0</v>
      </c>
      <c r="H99" t="s">
        <v>0</v>
      </c>
    </row>
    <row r="100" spans="1:9" x14ac:dyDescent="0.45">
      <c r="A100" t="s">
        <v>54</v>
      </c>
      <c r="B100" t="s">
        <v>28</v>
      </c>
      <c r="C100" t="s">
        <v>40</v>
      </c>
      <c r="D100" t="s">
        <v>27</v>
      </c>
      <c r="E100" t="s">
        <v>53</v>
      </c>
      <c r="F100" t="s">
        <v>0</v>
      </c>
      <c r="G100" t="s">
        <v>0</v>
      </c>
      <c r="H100" t="s">
        <v>0</v>
      </c>
    </row>
    <row r="101" spans="1:9" x14ac:dyDescent="0.45">
      <c r="A101" t="s">
        <v>1520</v>
      </c>
      <c r="B101" t="s">
        <v>31</v>
      </c>
      <c r="C101" t="s">
        <v>82</v>
      </c>
      <c r="D101" t="s">
        <v>79</v>
      </c>
      <c r="E101" t="s">
        <v>20</v>
      </c>
      <c r="F101" t="s">
        <v>1</v>
      </c>
      <c r="G101" t="s">
        <v>0</v>
      </c>
      <c r="H101" t="s">
        <v>1</v>
      </c>
    </row>
    <row r="102" spans="1:9" x14ac:dyDescent="0.45">
      <c r="A102" t="s">
        <v>2330</v>
      </c>
      <c r="B102" t="s">
        <v>89</v>
      </c>
      <c r="C102" t="s">
        <v>82</v>
      </c>
      <c r="D102" t="s">
        <v>79</v>
      </c>
      <c r="E102" t="s">
        <v>408</v>
      </c>
      <c r="F102" t="s">
        <v>0</v>
      </c>
      <c r="G102" t="s">
        <v>0</v>
      </c>
      <c r="H102" t="s">
        <v>0</v>
      </c>
    </row>
    <row r="103" spans="1:9" x14ac:dyDescent="0.45">
      <c r="A103" t="s">
        <v>2333</v>
      </c>
      <c r="B103" t="s">
        <v>36</v>
      </c>
      <c r="C103" t="s">
        <v>67</v>
      </c>
      <c r="D103" t="s">
        <v>34</v>
      </c>
      <c r="E103" t="s">
        <v>203</v>
      </c>
      <c r="F103" t="s">
        <v>0</v>
      </c>
      <c r="G103" t="s">
        <v>0</v>
      </c>
      <c r="H103" t="s">
        <v>0</v>
      </c>
    </row>
    <row r="104" spans="1:9" x14ac:dyDescent="0.45">
      <c r="A104" t="s">
        <v>19</v>
      </c>
      <c r="B104" t="s">
        <v>2332</v>
      </c>
      <c r="C104" t="s">
        <v>17</v>
      </c>
      <c r="D104" t="s">
        <v>16</v>
      </c>
      <c r="E104" t="s">
        <v>15</v>
      </c>
      <c r="F104" t="s">
        <v>14</v>
      </c>
      <c r="G104" t="s">
        <v>13</v>
      </c>
      <c r="H104" t="s">
        <v>12</v>
      </c>
      <c r="I104" t="s">
        <v>11</v>
      </c>
    </row>
    <row r="105" spans="1:9" x14ac:dyDescent="0.45">
      <c r="A105" t="s">
        <v>2331</v>
      </c>
      <c r="B105" t="s">
        <v>48</v>
      </c>
      <c r="C105" t="s">
        <v>56</v>
      </c>
      <c r="D105" t="s">
        <v>3</v>
      </c>
      <c r="E105" t="s">
        <v>138</v>
      </c>
      <c r="F105" t="s">
        <v>0</v>
      </c>
      <c r="G105" t="s">
        <v>0</v>
      </c>
      <c r="H105" t="s">
        <v>0</v>
      </c>
    </row>
    <row r="106" spans="1:9" x14ac:dyDescent="0.45">
      <c r="A106" t="s">
        <v>1494</v>
      </c>
      <c r="B106" t="s">
        <v>5</v>
      </c>
      <c r="C106" t="s">
        <v>4</v>
      </c>
      <c r="D106" t="s">
        <v>3</v>
      </c>
      <c r="E106" t="s">
        <v>50</v>
      </c>
      <c r="F106" t="s">
        <v>0</v>
      </c>
      <c r="G106" t="s">
        <v>0</v>
      </c>
      <c r="H106" t="s">
        <v>0</v>
      </c>
    </row>
    <row r="107" spans="1:9" x14ac:dyDescent="0.45">
      <c r="A107" t="s">
        <v>70</v>
      </c>
      <c r="B107" t="s">
        <v>44</v>
      </c>
      <c r="C107" t="s">
        <v>4</v>
      </c>
      <c r="D107" t="s">
        <v>56</v>
      </c>
      <c r="E107" t="s">
        <v>68</v>
      </c>
      <c r="F107" t="s">
        <v>0</v>
      </c>
      <c r="G107" t="s">
        <v>0</v>
      </c>
      <c r="H107" t="s">
        <v>0</v>
      </c>
    </row>
    <row r="108" spans="1:9" x14ac:dyDescent="0.45">
      <c r="A108" t="s">
        <v>54</v>
      </c>
      <c r="B108" t="s">
        <v>28</v>
      </c>
      <c r="C108" t="s">
        <v>47</v>
      </c>
      <c r="D108" t="s">
        <v>34</v>
      </c>
      <c r="E108" t="s">
        <v>53</v>
      </c>
      <c r="F108" t="s">
        <v>0</v>
      </c>
      <c r="G108" t="s">
        <v>0</v>
      </c>
      <c r="H108" t="s">
        <v>0</v>
      </c>
    </row>
    <row r="109" spans="1:9" x14ac:dyDescent="0.45">
      <c r="A109" t="s">
        <v>1520</v>
      </c>
      <c r="B109" t="s">
        <v>31</v>
      </c>
      <c r="C109" t="s">
        <v>47</v>
      </c>
      <c r="D109" t="s">
        <v>34</v>
      </c>
      <c r="E109" t="s">
        <v>20</v>
      </c>
      <c r="F109" t="s">
        <v>1</v>
      </c>
      <c r="G109" t="s">
        <v>0</v>
      </c>
      <c r="H109" t="s">
        <v>1</v>
      </c>
    </row>
    <row r="110" spans="1:9" x14ac:dyDescent="0.45">
      <c r="A110" t="s">
        <v>2330</v>
      </c>
      <c r="B110" t="s">
        <v>89</v>
      </c>
      <c r="C110" t="s">
        <v>47</v>
      </c>
      <c r="D110" t="s">
        <v>34</v>
      </c>
      <c r="E110" t="s">
        <v>408</v>
      </c>
      <c r="F110" t="s">
        <v>0</v>
      </c>
      <c r="G110" t="s">
        <v>0</v>
      </c>
      <c r="H110" t="s">
        <v>0</v>
      </c>
    </row>
    <row r="111" spans="1:9" x14ac:dyDescent="0.45">
      <c r="A111" t="s">
        <v>19</v>
      </c>
      <c r="B111" t="s">
        <v>2329</v>
      </c>
      <c r="C111" t="s">
        <v>17</v>
      </c>
      <c r="D111" t="s">
        <v>16</v>
      </c>
      <c r="E111" t="s">
        <v>15</v>
      </c>
      <c r="F111" t="s">
        <v>14</v>
      </c>
      <c r="G111" t="s">
        <v>13</v>
      </c>
      <c r="H111" t="s">
        <v>12</v>
      </c>
      <c r="I111" t="s">
        <v>11</v>
      </c>
    </row>
    <row r="112" spans="1:9" x14ac:dyDescent="0.45">
      <c r="A112" t="s">
        <v>1480</v>
      </c>
      <c r="B112" t="s">
        <v>36</v>
      </c>
      <c r="C112" t="s">
        <v>61</v>
      </c>
      <c r="D112" t="s">
        <v>56</v>
      </c>
      <c r="E112" t="s">
        <v>131</v>
      </c>
      <c r="F112" t="s">
        <v>0</v>
      </c>
      <c r="G112" t="s">
        <v>0</v>
      </c>
      <c r="H112" t="s">
        <v>0</v>
      </c>
    </row>
    <row r="113" spans="1:9" x14ac:dyDescent="0.45">
      <c r="A113" t="s">
        <v>19</v>
      </c>
      <c r="B113" t="s">
        <v>2328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2327</v>
      </c>
      <c r="B114" t="s">
        <v>72</v>
      </c>
      <c r="C114" t="s">
        <v>35</v>
      </c>
      <c r="D114" t="s">
        <v>4</v>
      </c>
      <c r="E114" t="s">
        <v>178</v>
      </c>
      <c r="F114" t="s">
        <v>1</v>
      </c>
      <c r="G114" t="s">
        <v>0</v>
      </c>
      <c r="H114" t="s">
        <v>1</v>
      </c>
    </row>
    <row r="115" spans="1:9" x14ac:dyDescent="0.45">
      <c r="A115" t="s">
        <v>2326</v>
      </c>
      <c r="B115" t="s">
        <v>48</v>
      </c>
      <c r="C115" t="s">
        <v>43</v>
      </c>
      <c r="D115" t="s">
        <v>3</v>
      </c>
      <c r="E115" t="s">
        <v>185</v>
      </c>
      <c r="F115" t="s">
        <v>1</v>
      </c>
      <c r="G115" t="s">
        <v>0</v>
      </c>
      <c r="H115" t="s">
        <v>1</v>
      </c>
    </row>
    <row r="116" spans="1:9" x14ac:dyDescent="0.45">
      <c r="A116" t="s">
        <v>19</v>
      </c>
      <c r="B116" t="s">
        <v>2325</v>
      </c>
      <c r="C116" t="s">
        <v>17</v>
      </c>
      <c r="D116" t="s">
        <v>16</v>
      </c>
      <c r="E116" t="s">
        <v>15</v>
      </c>
      <c r="F116" t="s">
        <v>14</v>
      </c>
      <c r="G116" t="s">
        <v>13</v>
      </c>
      <c r="H116" t="s">
        <v>12</v>
      </c>
      <c r="I116" t="s">
        <v>11</v>
      </c>
    </row>
    <row r="117" spans="1:9" x14ac:dyDescent="0.45">
      <c r="A117" t="s">
        <v>2324</v>
      </c>
      <c r="B117" t="s">
        <v>72</v>
      </c>
      <c r="C117" t="s">
        <v>160</v>
      </c>
      <c r="D117" t="s">
        <v>3</v>
      </c>
      <c r="E117" t="s">
        <v>216</v>
      </c>
      <c r="F117" t="s">
        <v>0</v>
      </c>
      <c r="G117" t="s">
        <v>0</v>
      </c>
      <c r="H117" t="s">
        <v>0</v>
      </c>
    </row>
    <row r="118" spans="1:9" x14ac:dyDescent="0.45">
      <c r="A118" t="s">
        <v>1546</v>
      </c>
      <c r="B118" t="s">
        <v>21</v>
      </c>
      <c r="C118" t="s">
        <v>160</v>
      </c>
      <c r="D118" t="s">
        <v>3</v>
      </c>
      <c r="E118" t="s">
        <v>203</v>
      </c>
      <c r="F118" t="s">
        <v>0</v>
      </c>
      <c r="G118" t="s">
        <v>0</v>
      </c>
      <c r="H118" t="s">
        <v>0</v>
      </c>
    </row>
    <row r="119" spans="1:9" x14ac:dyDescent="0.45">
      <c r="A119" t="s">
        <v>54</v>
      </c>
      <c r="B119" t="s">
        <v>28</v>
      </c>
      <c r="C119" t="s">
        <v>148</v>
      </c>
      <c r="D119" t="s">
        <v>92</v>
      </c>
      <c r="E119" t="s">
        <v>53</v>
      </c>
      <c r="F119" t="s">
        <v>0</v>
      </c>
      <c r="G119" t="s">
        <v>0</v>
      </c>
      <c r="H119" t="s">
        <v>0</v>
      </c>
    </row>
    <row r="120" spans="1:9" x14ac:dyDescent="0.45">
      <c r="A120" t="s">
        <v>2323</v>
      </c>
      <c r="B120" t="s">
        <v>48</v>
      </c>
      <c r="C120" t="s">
        <v>71</v>
      </c>
      <c r="D120" t="s">
        <v>56</v>
      </c>
      <c r="E120" t="s">
        <v>185</v>
      </c>
      <c r="F120" t="s">
        <v>1</v>
      </c>
      <c r="G120" t="s">
        <v>0</v>
      </c>
      <c r="H120" t="s">
        <v>1</v>
      </c>
    </row>
    <row r="121" spans="1:9" x14ac:dyDescent="0.45">
      <c r="A121" t="s">
        <v>19</v>
      </c>
      <c r="B121" t="s">
        <v>2322</v>
      </c>
      <c r="C121" t="s">
        <v>17</v>
      </c>
      <c r="D121" t="s">
        <v>16</v>
      </c>
      <c r="E121" t="s">
        <v>15</v>
      </c>
      <c r="F121" t="s">
        <v>14</v>
      </c>
      <c r="G121" t="s">
        <v>13</v>
      </c>
      <c r="H121" t="s">
        <v>12</v>
      </c>
      <c r="I121" t="s">
        <v>11</v>
      </c>
    </row>
    <row r="122" spans="1:9" x14ac:dyDescent="0.45">
      <c r="A122" t="s">
        <v>2321</v>
      </c>
      <c r="B122" t="s">
        <v>89</v>
      </c>
      <c r="C122" t="s">
        <v>43</v>
      </c>
      <c r="D122" t="s">
        <v>100</v>
      </c>
      <c r="E122" t="s">
        <v>81</v>
      </c>
      <c r="F122" t="s">
        <v>0</v>
      </c>
      <c r="G122" t="s">
        <v>0</v>
      </c>
      <c r="H122" t="s">
        <v>0</v>
      </c>
    </row>
    <row r="123" spans="1:9" x14ac:dyDescent="0.45">
      <c r="A123" t="s">
        <v>2320</v>
      </c>
      <c r="B123" t="s">
        <v>72</v>
      </c>
      <c r="C123" t="s">
        <v>3</v>
      </c>
      <c r="D123" t="s">
        <v>3</v>
      </c>
      <c r="E123" t="s">
        <v>138</v>
      </c>
      <c r="F123" t="s">
        <v>0</v>
      </c>
      <c r="G123" t="s">
        <v>0</v>
      </c>
      <c r="H123" t="s">
        <v>0</v>
      </c>
    </row>
    <row r="124" spans="1:9" x14ac:dyDescent="0.45">
      <c r="A124" t="s">
        <v>2319</v>
      </c>
      <c r="B124" t="s">
        <v>89</v>
      </c>
      <c r="C124" t="s">
        <v>8</v>
      </c>
      <c r="D124" t="s">
        <v>34</v>
      </c>
      <c r="E124" t="s">
        <v>91</v>
      </c>
      <c r="F124" t="s">
        <v>0</v>
      </c>
      <c r="G124" t="s">
        <v>0</v>
      </c>
      <c r="H124" t="s">
        <v>0</v>
      </c>
    </row>
    <row r="125" spans="1:9" x14ac:dyDescent="0.45">
      <c r="A125" t="s">
        <v>109</v>
      </c>
      <c r="B125" t="s">
        <v>72</v>
      </c>
      <c r="C125" t="s">
        <v>3</v>
      </c>
      <c r="D125" t="s">
        <v>56</v>
      </c>
      <c r="E125" t="s">
        <v>107</v>
      </c>
      <c r="F125" t="s">
        <v>0</v>
      </c>
      <c r="G125" t="s">
        <v>0</v>
      </c>
      <c r="H125" t="s">
        <v>0</v>
      </c>
    </row>
    <row r="126" spans="1:9" x14ac:dyDescent="0.45">
      <c r="A126" t="s">
        <v>54</v>
      </c>
      <c r="B126" t="s">
        <v>28</v>
      </c>
      <c r="C126" t="s">
        <v>47</v>
      </c>
      <c r="D126" t="s">
        <v>34</v>
      </c>
      <c r="E126" t="s">
        <v>53</v>
      </c>
      <c r="F126" t="s">
        <v>0</v>
      </c>
      <c r="G126" t="s">
        <v>0</v>
      </c>
      <c r="H126" t="s">
        <v>0</v>
      </c>
    </row>
    <row r="127" spans="1:9" x14ac:dyDescent="0.45">
      <c r="A127" t="s">
        <v>19</v>
      </c>
      <c r="B127" t="s">
        <v>2318</v>
      </c>
      <c r="C127" t="s">
        <v>17</v>
      </c>
      <c r="D127" t="s">
        <v>16</v>
      </c>
      <c r="E127" t="s">
        <v>15</v>
      </c>
      <c r="F127" t="s">
        <v>14</v>
      </c>
      <c r="G127" t="s">
        <v>13</v>
      </c>
      <c r="H127" t="s">
        <v>12</v>
      </c>
      <c r="I127" t="s">
        <v>11</v>
      </c>
    </row>
    <row r="128" spans="1:9" x14ac:dyDescent="0.45">
      <c r="A128" t="s">
        <v>70</v>
      </c>
      <c r="B128" t="s">
        <v>44</v>
      </c>
      <c r="C128" t="s">
        <v>8</v>
      </c>
      <c r="D128" t="s">
        <v>56</v>
      </c>
      <c r="E128" t="s">
        <v>68</v>
      </c>
      <c r="F128" t="s">
        <v>0</v>
      </c>
      <c r="G128" t="s">
        <v>0</v>
      </c>
      <c r="H128" t="s">
        <v>0</v>
      </c>
    </row>
    <row r="129" spans="1:9" x14ac:dyDescent="0.45">
      <c r="A129" t="s">
        <v>19</v>
      </c>
      <c r="B129" t="s">
        <v>2317</v>
      </c>
      <c r="C129" t="s">
        <v>17</v>
      </c>
      <c r="D129" t="s">
        <v>16</v>
      </c>
      <c r="E129" t="s">
        <v>15</v>
      </c>
      <c r="F129" t="s">
        <v>14</v>
      </c>
      <c r="G129" t="s">
        <v>13</v>
      </c>
      <c r="H129" t="s">
        <v>12</v>
      </c>
      <c r="I129" t="s">
        <v>11</v>
      </c>
    </row>
    <row r="130" spans="1:9" x14ac:dyDescent="0.45">
      <c r="A130" t="s">
        <v>1538</v>
      </c>
      <c r="B130" t="s">
        <v>28</v>
      </c>
      <c r="C130" t="s">
        <v>92</v>
      </c>
      <c r="D130" t="s">
        <v>56</v>
      </c>
      <c r="E130" t="s">
        <v>114</v>
      </c>
      <c r="F130" t="s">
        <v>0</v>
      </c>
      <c r="G130" t="s">
        <v>0</v>
      </c>
      <c r="H130" t="s">
        <v>0</v>
      </c>
    </row>
    <row r="131" spans="1:9" x14ac:dyDescent="0.45">
      <c r="A131" t="s">
        <v>2316</v>
      </c>
      <c r="B131" t="s">
        <v>21</v>
      </c>
      <c r="C131" t="s">
        <v>8</v>
      </c>
      <c r="D131" t="s">
        <v>3</v>
      </c>
      <c r="E131" t="s">
        <v>20</v>
      </c>
      <c r="F131" t="s">
        <v>1</v>
      </c>
      <c r="G131" t="s">
        <v>0</v>
      </c>
      <c r="H131" t="s">
        <v>1</v>
      </c>
    </row>
    <row r="132" spans="1:9" x14ac:dyDescent="0.45">
      <c r="A132" t="s">
        <v>19</v>
      </c>
      <c r="B132" t="s">
        <v>2315</v>
      </c>
      <c r="C132" t="s">
        <v>17</v>
      </c>
      <c r="D132" t="s">
        <v>16</v>
      </c>
      <c r="E132" t="s">
        <v>15</v>
      </c>
      <c r="F132" t="s">
        <v>14</v>
      </c>
      <c r="G132" t="s">
        <v>13</v>
      </c>
      <c r="H132" t="s">
        <v>12</v>
      </c>
      <c r="I132" t="s">
        <v>11</v>
      </c>
    </row>
    <row r="133" spans="1:9" x14ac:dyDescent="0.45">
      <c r="A133" t="s">
        <v>2314</v>
      </c>
      <c r="B133" t="s">
        <v>48</v>
      </c>
      <c r="C133" t="s">
        <v>79</v>
      </c>
      <c r="D133" t="s">
        <v>34</v>
      </c>
      <c r="E133" t="s">
        <v>68</v>
      </c>
      <c r="F133" t="s">
        <v>0</v>
      </c>
      <c r="G133" t="s">
        <v>0</v>
      </c>
      <c r="H133" t="s">
        <v>0</v>
      </c>
    </row>
    <row r="134" spans="1:9" x14ac:dyDescent="0.45">
      <c r="A134" t="s">
        <v>19</v>
      </c>
      <c r="B134" t="s">
        <v>2313</v>
      </c>
      <c r="C134" t="s">
        <v>17</v>
      </c>
      <c r="D134" t="s">
        <v>16</v>
      </c>
      <c r="E134" t="s">
        <v>15</v>
      </c>
      <c r="F134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1553</v>
      </c>
      <c r="B135" t="s">
        <v>89</v>
      </c>
      <c r="C135" t="s">
        <v>56</v>
      </c>
      <c r="D135" t="s">
        <v>56</v>
      </c>
      <c r="E135" t="s">
        <v>408</v>
      </c>
      <c r="F135" t="s">
        <v>0</v>
      </c>
      <c r="G135" t="s">
        <v>0</v>
      </c>
      <c r="H135" t="s">
        <v>0</v>
      </c>
    </row>
    <row r="136" spans="1:9" x14ac:dyDescent="0.45">
      <c r="A136" t="s">
        <v>2312</v>
      </c>
      <c r="B136" t="s">
        <v>31</v>
      </c>
      <c r="C136" t="s">
        <v>69</v>
      </c>
      <c r="D136" t="s">
        <v>34</v>
      </c>
      <c r="E136" t="s">
        <v>99</v>
      </c>
      <c r="F136" t="s">
        <v>0</v>
      </c>
      <c r="G136" t="s">
        <v>1</v>
      </c>
      <c r="H136" t="s">
        <v>0</v>
      </c>
    </row>
    <row r="137" spans="1:9" x14ac:dyDescent="0.45">
      <c r="A137" t="s">
        <v>19</v>
      </c>
      <c r="B137" t="s">
        <v>2311</v>
      </c>
      <c r="C137" t="s">
        <v>17</v>
      </c>
      <c r="D137" t="s">
        <v>16</v>
      </c>
      <c r="E137" t="s">
        <v>15</v>
      </c>
      <c r="F137" t="s">
        <v>14</v>
      </c>
      <c r="G137" t="s">
        <v>13</v>
      </c>
      <c r="H137" t="s">
        <v>12</v>
      </c>
      <c r="I137" t="s">
        <v>11</v>
      </c>
    </row>
    <row r="138" spans="1:9" x14ac:dyDescent="0.45">
      <c r="A138" t="s">
        <v>19</v>
      </c>
      <c r="B138" t="s">
        <v>2310</v>
      </c>
      <c r="C138" t="s">
        <v>17</v>
      </c>
      <c r="D138" t="s">
        <v>16</v>
      </c>
      <c r="E138" t="s">
        <v>15</v>
      </c>
      <c r="F138" t="s">
        <v>14</v>
      </c>
      <c r="G138" t="s">
        <v>13</v>
      </c>
      <c r="H138" t="s">
        <v>12</v>
      </c>
      <c r="I138" t="s">
        <v>11</v>
      </c>
    </row>
    <row r="139" spans="1:9" x14ac:dyDescent="0.45">
      <c r="A139" t="s">
        <v>2309</v>
      </c>
      <c r="B139" t="s">
        <v>36</v>
      </c>
      <c r="C139" t="s">
        <v>61</v>
      </c>
      <c r="D139" t="s">
        <v>4</v>
      </c>
      <c r="E139" t="s">
        <v>33</v>
      </c>
      <c r="F139" t="s">
        <v>0</v>
      </c>
      <c r="G139" t="s">
        <v>0</v>
      </c>
      <c r="H139" t="s">
        <v>0</v>
      </c>
    </row>
    <row r="140" spans="1:9" x14ac:dyDescent="0.45">
      <c r="A140" t="s">
        <v>1462</v>
      </c>
      <c r="B140" t="s">
        <v>72</v>
      </c>
      <c r="C140" t="s">
        <v>40</v>
      </c>
      <c r="D140" t="s">
        <v>3</v>
      </c>
      <c r="E140" t="s">
        <v>107</v>
      </c>
      <c r="F140" t="s">
        <v>0</v>
      </c>
      <c r="G140" t="s">
        <v>0</v>
      </c>
      <c r="H140" t="s">
        <v>0</v>
      </c>
    </row>
    <row r="141" spans="1:9" x14ac:dyDescent="0.45">
      <c r="A141" t="s">
        <v>2308</v>
      </c>
      <c r="B141" t="s">
        <v>21</v>
      </c>
      <c r="C141" t="s">
        <v>69</v>
      </c>
      <c r="D141" t="s">
        <v>3</v>
      </c>
      <c r="E141" t="s">
        <v>203</v>
      </c>
      <c r="F141" t="s">
        <v>0</v>
      </c>
      <c r="G141" t="s">
        <v>0</v>
      </c>
      <c r="H141" t="s">
        <v>0</v>
      </c>
    </row>
    <row r="142" spans="1:9" x14ac:dyDescent="0.45">
      <c r="A142" t="s">
        <v>2307</v>
      </c>
      <c r="B142" t="s">
        <v>72</v>
      </c>
      <c r="C142" t="s">
        <v>40</v>
      </c>
      <c r="D142" t="s">
        <v>3</v>
      </c>
      <c r="E142" t="s">
        <v>216</v>
      </c>
      <c r="F142" t="s">
        <v>0</v>
      </c>
      <c r="G142" t="s">
        <v>0</v>
      </c>
      <c r="H142" t="s">
        <v>0</v>
      </c>
    </row>
    <row r="143" spans="1:9" x14ac:dyDescent="0.45">
      <c r="A143" t="s">
        <v>2306</v>
      </c>
      <c r="B143" t="s">
        <v>72</v>
      </c>
      <c r="C143" t="s">
        <v>170</v>
      </c>
      <c r="D143" t="s">
        <v>34</v>
      </c>
      <c r="E143" t="s">
        <v>46</v>
      </c>
      <c r="F143" t="s">
        <v>0</v>
      </c>
      <c r="G143" t="s">
        <v>0</v>
      </c>
      <c r="H143" t="s">
        <v>0</v>
      </c>
    </row>
    <row r="144" spans="1:9" x14ac:dyDescent="0.45">
      <c r="A144" t="s">
        <v>1460</v>
      </c>
      <c r="B144" t="s">
        <v>28</v>
      </c>
      <c r="C144" t="s">
        <v>61</v>
      </c>
      <c r="D144" t="s">
        <v>79</v>
      </c>
      <c r="E144" t="s">
        <v>114</v>
      </c>
      <c r="F144" t="s">
        <v>0</v>
      </c>
      <c r="G144" t="s">
        <v>0</v>
      </c>
      <c r="H144" t="s">
        <v>0</v>
      </c>
    </row>
    <row r="145" spans="1:9" x14ac:dyDescent="0.45">
      <c r="A145" t="s">
        <v>2305</v>
      </c>
      <c r="B145" t="s">
        <v>21</v>
      </c>
      <c r="C145" t="s">
        <v>4</v>
      </c>
      <c r="D145" t="s">
        <v>3</v>
      </c>
      <c r="E145" t="s">
        <v>39</v>
      </c>
      <c r="F145" t="s">
        <v>0</v>
      </c>
      <c r="G145" t="s">
        <v>0</v>
      </c>
      <c r="H145" t="s">
        <v>0</v>
      </c>
    </row>
    <row r="146" spans="1:9" x14ac:dyDescent="0.45">
      <c r="A146" t="s">
        <v>19</v>
      </c>
      <c r="B146" t="s">
        <v>2304</v>
      </c>
      <c r="C146" t="s">
        <v>17</v>
      </c>
      <c r="D146" t="s">
        <v>16</v>
      </c>
      <c r="E146" t="s">
        <v>15</v>
      </c>
      <c r="F146" t="s">
        <v>14</v>
      </c>
      <c r="G146" t="s">
        <v>13</v>
      </c>
      <c r="H146" t="s">
        <v>12</v>
      </c>
      <c r="I146" t="s">
        <v>11</v>
      </c>
    </row>
    <row r="147" spans="1:9" x14ac:dyDescent="0.45">
      <c r="A147" t="s">
        <v>1468</v>
      </c>
      <c r="B147" t="s">
        <v>21</v>
      </c>
      <c r="C147" t="s">
        <v>4</v>
      </c>
      <c r="D147" t="s">
        <v>34</v>
      </c>
      <c r="E147" t="s">
        <v>131</v>
      </c>
      <c r="F147" t="s">
        <v>0</v>
      </c>
      <c r="G147" t="s">
        <v>0</v>
      </c>
      <c r="H147" t="s">
        <v>0</v>
      </c>
    </row>
    <row r="148" spans="1:9" x14ac:dyDescent="0.45">
      <c r="A148" t="s">
        <v>2303</v>
      </c>
      <c r="B148" t="s">
        <v>36</v>
      </c>
      <c r="C148" t="s">
        <v>69</v>
      </c>
      <c r="D148" t="s">
        <v>34</v>
      </c>
      <c r="E148" t="s">
        <v>143</v>
      </c>
      <c r="F148" t="s">
        <v>0</v>
      </c>
      <c r="G148" t="s">
        <v>0</v>
      </c>
      <c r="H148" t="s">
        <v>0</v>
      </c>
    </row>
    <row r="149" spans="1:9" x14ac:dyDescent="0.45">
      <c r="A149" t="s">
        <v>19</v>
      </c>
      <c r="B149" t="s">
        <v>2302</v>
      </c>
      <c r="C149" t="s">
        <v>17</v>
      </c>
      <c r="D149" t="s">
        <v>16</v>
      </c>
      <c r="E149" t="s">
        <v>15</v>
      </c>
      <c r="F149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19</v>
      </c>
      <c r="B150" t="s">
        <v>2301</v>
      </c>
      <c r="C150" t="s">
        <v>17</v>
      </c>
      <c r="D150" t="s">
        <v>16</v>
      </c>
      <c r="E150" t="s">
        <v>15</v>
      </c>
      <c r="F150" t="s">
        <v>14</v>
      </c>
      <c r="G150" t="s">
        <v>13</v>
      </c>
      <c r="H150" t="s">
        <v>12</v>
      </c>
      <c r="I150" t="s">
        <v>11</v>
      </c>
    </row>
    <row r="151" spans="1:9" x14ac:dyDescent="0.45">
      <c r="A151" t="s">
        <v>83</v>
      </c>
      <c r="B151" t="s">
        <v>5</v>
      </c>
      <c r="C151" t="s">
        <v>266</v>
      </c>
      <c r="D151" t="s">
        <v>148</v>
      </c>
      <c r="E151" t="s">
        <v>81</v>
      </c>
      <c r="F151" t="s">
        <v>0</v>
      </c>
      <c r="G151" t="s">
        <v>1</v>
      </c>
      <c r="H151" t="s">
        <v>0</v>
      </c>
      <c r="I151" t="s">
        <v>1</v>
      </c>
    </row>
    <row r="152" spans="1:9" x14ac:dyDescent="0.45">
      <c r="A152" t="s">
        <v>2300</v>
      </c>
      <c r="B152" t="s">
        <v>31</v>
      </c>
      <c r="C152" t="s">
        <v>170</v>
      </c>
      <c r="D152" t="s">
        <v>3</v>
      </c>
      <c r="E152" t="s">
        <v>188</v>
      </c>
      <c r="F152" t="s">
        <v>1</v>
      </c>
      <c r="G152" t="s">
        <v>1</v>
      </c>
      <c r="H152" t="s">
        <v>0</v>
      </c>
    </row>
    <row r="153" spans="1:9" x14ac:dyDescent="0.45">
      <c r="A153" t="s">
        <v>1537</v>
      </c>
      <c r="B153" t="s">
        <v>5</v>
      </c>
      <c r="C153" t="s">
        <v>260</v>
      </c>
      <c r="D153" t="s">
        <v>56</v>
      </c>
      <c r="E153" t="s">
        <v>88</v>
      </c>
      <c r="F153" t="s">
        <v>0</v>
      </c>
      <c r="G153" t="s">
        <v>0</v>
      </c>
      <c r="H153" t="s">
        <v>0</v>
      </c>
    </row>
    <row r="154" spans="1:9" x14ac:dyDescent="0.45">
      <c r="A154" t="s">
        <v>19</v>
      </c>
      <c r="B154" t="s">
        <v>2299</v>
      </c>
      <c r="C154" t="s">
        <v>17</v>
      </c>
      <c r="D154" t="s">
        <v>16</v>
      </c>
      <c r="E154" t="s">
        <v>15</v>
      </c>
      <c r="F154" t="s">
        <v>14</v>
      </c>
      <c r="G154" t="s">
        <v>13</v>
      </c>
      <c r="H154" t="s">
        <v>12</v>
      </c>
      <c r="I154" t="s">
        <v>11</v>
      </c>
    </row>
    <row r="155" spans="1:9" x14ac:dyDescent="0.45">
      <c r="A155" t="s">
        <v>32</v>
      </c>
      <c r="B155" t="s">
        <v>31</v>
      </c>
      <c r="C155" t="s">
        <v>61</v>
      </c>
      <c r="D155" t="s">
        <v>35</v>
      </c>
      <c r="E155" t="s">
        <v>20</v>
      </c>
      <c r="F155" t="s">
        <v>1</v>
      </c>
      <c r="G155" t="s">
        <v>0</v>
      </c>
      <c r="H155" t="s">
        <v>1</v>
      </c>
      <c r="I155" t="s">
        <v>1</v>
      </c>
    </row>
    <row r="156" spans="1:9" x14ac:dyDescent="0.45">
      <c r="A156" t="s">
        <v>2271</v>
      </c>
      <c r="B156" t="s">
        <v>44</v>
      </c>
      <c r="C156" t="s">
        <v>69</v>
      </c>
      <c r="D156" t="s">
        <v>34</v>
      </c>
      <c r="E156" t="s">
        <v>55</v>
      </c>
      <c r="F156" t="s">
        <v>0</v>
      </c>
      <c r="G156" t="s">
        <v>0</v>
      </c>
      <c r="H156" t="s">
        <v>0</v>
      </c>
    </row>
    <row r="157" spans="1:9" x14ac:dyDescent="0.45">
      <c r="A157" t="s">
        <v>29</v>
      </c>
      <c r="B157" t="s">
        <v>28</v>
      </c>
      <c r="C157" t="s">
        <v>507</v>
      </c>
      <c r="D157" t="s">
        <v>43</v>
      </c>
      <c r="E157" t="s">
        <v>26</v>
      </c>
      <c r="F157" t="s">
        <v>0</v>
      </c>
      <c r="G157" t="s">
        <v>1</v>
      </c>
      <c r="H157" t="s">
        <v>0</v>
      </c>
      <c r="I157" t="s">
        <v>1</v>
      </c>
    </row>
    <row r="158" spans="1:9" x14ac:dyDescent="0.45">
      <c r="A158" t="s">
        <v>2298</v>
      </c>
      <c r="B158" t="s">
        <v>31</v>
      </c>
      <c r="C158" t="s">
        <v>69</v>
      </c>
      <c r="D158" t="s">
        <v>34</v>
      </c>
      <c r="E158" t="s">
        <v>203</v>
      </c>
      <c r="F158" t="s">
        <v>0</v>
      </c>
      <c r="G158" t="s">
        <v>1</v>
      </c>
      <c r="H158" t="s">
        <v>0</v>
      </c>
    </row>
    <row r="159" spans="1:9" x14ac:dyDescent="0.45">
      <c r="A159" t="s">
        <v>1515</v>
      </c>
      <c r="B159" t="s">
        <v>115</v>
      </c>
      <c r="C159" t="s">
        <v>199</v>
      </c>
      <c r="D159" t="s">
        <v>92</v>
      </c>
      <c r="E159" t="s">
        <v>53</v>
      </c>
      <c r="F159" t="s">
        <v>0</v>
      </c>
      <c r="G159" t="s">
        <v>0</v>
      </c>
      <c r="H159" t="s">
        <v>0</v>
      </c>
    </row>
    <row r="160" spans="1:9" x14ac:dyDescent="0.45">
      <c r="A160" t="s">
        <v>168</v>
      </c>
      <c r="B160" t="s">
        <v>115</v>
      </c>
      <c r="C160" t="s">
        <v>8</v>
      </c>
      <c r="D160" t="s">
        <v>56</v>
      </c>
      <c r="E160" t="s">
        <v>26</v>
      </c>
      <c r="F160" t="s">
        <v>0</v>
      </c>
      <c r="G160" t="s">
        <v>0</v>
      </c>
      <c r="H160" t="s">
        <v>0</v>
      </c>
    </row>
    <row r="161" spans="1:9" x14ac:dyDescent="0.45">
      <c r="A161" t="s">
        <v>19</v>
      </c>
      <c r="B161" t="s">
        <v>2297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2296</v>
      </c>
      <c r="B162" t="s">
        <v>36</v>
      </c>
      <c r="C162" t="s">
        <v>112</v>
      </c>
      <c r="D162" t="s">
        <v>34</v>
      </c>
      <c r="E162" t="s">
        <v>188</v>
      </c>
      <c r="F162" t="s">
        <v>1</v>
      </c>
      <c r="G162" t="s">
        <v>0</v>
      </c>
      <c r="H162" t="s">
        <v>1</v>
      </c>
    </row>
    <row r="163" spans="1:9" x14ac:dyDescent="0.45">
      <c r="A163" t="s">
        <v>19</v>
      </c>
      <c r="B163" t="s">
        <v>2295</v>
      </c>
      <c r="C163" t="s">
        <v>17</v>
      </c>
      <c r="D163" t="s">
        <v>16</v>
      </c>
      <c r="E163" t="s">
        <v>15</v>
      </c>
      <c r="F163" t="s">
        <v>14</v>
      </c>
      <c r="G163" t="s">
        <v>13</v>
      </c>
      <c r="H163" t="s">
        <v>12</v>
      </c>
      <c r="I163" t="s">
        <v>11</v>
      </c>
    </row>
    <row r="164" spans="1:9" x14ac:dyDescent="0.45">
      <c r="A164" t="s">
        <v>2284</v>
      </c>
      <c r="B164" t="s">
        <v>31</v>
      </c>
      <c r="C164" t="s">
        <v>35</v>
      </c>
      <c r="D164" t="s">
        <v>100</v>
      </c>
      <c r="E164" t="s">
        <v>58</v>
      </c>
      <c r="F164" t="s">
        <v>1</v>
      </c>
      <c r="G164" t="s">
        <v>0</v>
      </c>
      <c r="H164" t="s">
        <v>1</v>
      </c>
    </row>
    <row r="165" spans="1:9" x14ac:dyDescent="0.45">
      <c r="A165" t="s">
        <v>32</v>
      </c>
      <c r="B165" t="s">
        <v>31</v>
      </c>
      <c r="C165" t="s">
        <v>59</v>
      </c>
      <c r="D165" t="s">
        <v>4</v>
      </c>
      <c r="E165" t="s">
        <v>20</v>
      </c>
      <c r="F165" t="s">
        <v>1</v>
      </c>
      <c r="G165" t="s">
        <v>0</v>
      </c>
      <c r="H165" t="s">
        <v>1</v>
      </c>
      <c r="I165" t="s">
        <v>1</v>
      </c>
    </row>
    <row r="166" spans="1:9" x14ac:dyDescent="0.45">
      <c r="A166" t="s">
        <v>29</v>
      </c>
      <c r="B166" t="s">
        <v>28</v>
      </c>
      <c r="C166" t="s">
        <v>112</v>
      </c>
      <c r="D166" t="s">
        <v>79</v>
      </c>
      <c r="E166" t="s">
        <v>26</v>
      </c>
      <c r="F166" t="s">
        <v>0</v>
      </c>
      <c r="G166" t="s">
        <v>1</v>
      </c>
      <c r="H166" t="s">
        <v>0</v>
      </c>
      <c r="I166" t="s">
        <v>1</v>
      </c>
    </row>
    <row r="167" spans="1:9" x14ac:dyDescent="0.45">
      <c r="A167" t="s">
        <v>2294</v>
      </c>
      <c r="B167" t="s">
        <v>48</v>
      </c>
      <c r="C167" t="s">
        <v>67</v>
      </c>
      <c r="D167" t="s">
        <v>3</v>
      </c>
      <c r="E167" t="s">
        <v>55</v>
      </c>
      <c r="F167" t="s">
        <v>0</v>
      </c>
      <c r="G167" t="s">
        <v>0</v>
      </c>
      <c r="H167" t="s">
        <v>0</v>
      </c>
    </row>
    <row r="168" spans="1:9" x14ac:dyDescent="0.45">
      <c r="A168" t="s">
        <v>168</v>
      </c>
      <c r="B168" t="s">
        <v>115</v>
      </c>
      <c r="C168" t="s">
        <v>2018</v>
      </c>
      <c r="D168" t="s">
        <v>100</v>
      </c>
      <c r="E168" t="s">
        <v>26</v>
      </c>
      <c r="F168" t="s">
        <v>0</v>
      </c>
      <c r="G168" t="s">
        <v>0</v>
      </c>
      <c r="H168" t="s">
        <v>0</v>
      </c>
    </row>
    <row r="169" spans="1:9" x14ac:dyDescent="0.45">
      <c r="A169" t="s">
        <v>1537</v>
      </c>
      <c r="B169" t="s">
        <v>5</v>
      </c>
      <c r="C169" t="s">
        <v>864</v>
      </c>
      <c r="D169" t="s">
        <v>4</v>
      </c>
      <c r="E169" t="s">
        <v>88</v>
      </c>
      <c r="F169" t="s">
        <v>0</v>
      </c>
      <c r="G169" t="s">
        <v>0</v>
      </c>
      <c r="H169" t="s">
        <v>0</v>
      </c>
    </row>
    <row r="170" spans="1:9" x14ac:dyDescent="0.45">
      <c r="A170" t="s">
        <v>2293</v>
      </c>
      <c r="B170" t="s">
        <v>31</v>
      </c>
      <c r="C170" t="s">
        <v>260</v>
      </c>
      <c r="D170" t="s">
        <v>4</v>
      </c>
      <c r="E170" t="s">
        <v>39</v>
      </c>
      <c r="F170" t="s">
        <v>0</v>
      </c>
      <c r="G170" t="s">
        <v>0</v>
      </c>
      <c r="H170" t="s">
        <v>0</v>
      </c>
    </row>
    <row r="171" spans="1:9" x14ac:dyDescent="0.45">
      <c r="A171" t="s">
        <v>19</v>
      </c>
      <c r="B171" t="s">
        <v>2292</v>
      </c>
      <c r="C171" t="s">
        <v>17</v>
      </c>
      <c r="D171" t="s">
        <v>16</v>
      </c>
      <c r="E171" t="s">
        <v>15</v>
      </c>
      <c r="F171" t="s">
        <v>14</v>
      </c>
      <c r="G171" t="s">
        <v>13</v>
      </c>
      <c r="H171" t="s">
        <v>12</v>
      </c>
      <c r="I171" t="s">
        <v>11</v>
      </c>
    </row>
    <row r="172" spans="1:9" x14ac:dyDescent="0.45">
      <c r="A172" t="s">
        <v>2291</v>
      </c>
      <c r="B172" t="s">
        <v>21</v>
      </c>
      <c r="C172" t="s">
        <v>34</v>
      </c>
      <c r="D172" t="s">
        <v>3</v>
      </c>
      <c r="E172" t="s">
        <v>188</v>
      </c>
      <c r="F172" t="s">
        <v>1</v>
      </c>
      <c r="G172" t="s">
        <v>0</v>
      </c>
      <c r="H172" t="s">
        <v>1</v>
      </c>
    </row>
    <row r="173" spans="1:9" x14ac:dyDescent="0.45">
      <c r="A173" t="s">
        <v>2290</v>
      </c>
      <c r="B173" t="s">
        <v>89</v>
      </c>
      <c r="C173" t="s">
        <v>47</v>
      </c>
      <c r="D173" t="s">
        <v>34</v>
      </c>
      <c r="E173" t="s">
        <v>2</v>
      </c>
      <c r="F173" t="s">
        <v>0</v>
      </c>
      <c r="G173" t="s">
        <v>1</v>
      </c>
      <c r="H173" t="s">
        <v>0</v>
      </c>
    </row>
    <row r="174" spans="1:9" x14ac:dyDescent="0.45">
      <c r="A174" t="s">
        <v>1563</v>
      </c>
      <c r="B174" t="s">
        <v>200</v>
      </c>
      <c r="C174" t="s">
        <v>47</v>
      </c>
      <c r="D174" t="s">
        <v>34</v>
      </c>
      <c r="E174" t="s">
        <v>114</v>
      </c>
      <c r="F174" t="s">
        <v>0</v>
      </c>
      <c r="G174" t="s">
        <v>0</v>
      </c>
      <c r="H174" t="s">
        <v>0</v>
      </c>
    </row>
    <row r="175" spans="1:9" x14ac:dyDescent="0.45">
      <c r="A175" t="s">
        <v>2289</v>
      </c>
      <c r="B175" t="s">
        <v>44</v>
      </c>
      <c r="C175" t="s">
        <v>47</v>
      </c>
      <c r="D175" t="s">
        <v>34</v>
      </c>
      <c r="E175" t="s">
        <v>55</v>
      </c>
      <c r="F175" t="s">
        <v>0</v>
      </c>
      <c r="G175" t="s">
        <v>0</v>
      </c>
      <c r="H175" t="s">
        <v>0</v>
      </c>
    </row>
    <row r="176" spans="1:9" x14ac:dyDescent="0.45">
      <c r="A176" t="s">
        <v>19</v>
      </c>
      <c r="B176" t="s">
        <v>2288</v>
      </c>
      <c r="C176" t="s">
        <v>17</v>
      </c>
      <c r="D176" t="s">
        <v>16</v>
      </c>
      <c r="E176" t="s">
        <v>15</v>
      </c>
      <c r="F176" t="s">
        <v>14</v>
      </c>
      <c r="G176" t="s">
        <v>13</v>
      </c>
      <c r="H176" t="s">
        <v>12</v>
      </c>
      <c r="I176" t="s">
        <v>11</v>
      </c>
    </row>
    <row r="177" spans="1:9" x14ac:dyDescent="0.45">
      <c r="A177" t="s">
        <v>2287</v>
      </c>
      <c r="B177" t="s">
        <v>44</v>
      </c>
      <c r="C177" t="s">
        <v>40</v>
      </c>
      <c r="D177" t="s">
        <v>56</v>
      </c>
      <c r="E177" t="s">
        <v>178</v>
      </c>
      <c r="F177" t="s">
        <v>1</v>
      </c>
      <c r="G177" t="s">
        <v>1</v>
      </c>
      <c r="H177" t="s">
        <v>0</v>
      </c>
    </row>
    <row r="178" spans="1:9" x14ac:dyDescent="0.45">
      <c r="A178" t="s">
        <v>2286</v>
      </c>
      <c r="B178" t="s">
        <v>89</v>
      </c>
      <c r="C178" t="s">
        <v>40</v>
      </c>
      <c r="D178" t="s">
        <v>56</v>
      </c>
      <c r="E178" t="s">
        <v>81</v>
      </c>
      <c r="F178" t="s">
        <v>0</v>
      </c>
      <c r="G178" t="s">
        <v>0</v>
      </c>
      <c r="H178" t="s">
        <v>0</v>
      </c>
    </row>
    <row r="179" spans="1:9" x14ac:dyDescent="0.45">
      <c r="A179" t="s">
        <v>2285</v>
      </c>
      <c r="B179" t="s">
        <v>31</v>
      </c>
      <c r="C179" t="s">
        <v>82</v>
      </c>
      <c r="D179" t="s">
        <v>34</v>
      </c>
      <c r="E179" t="s">
        <v>33</v>
      </c>
      <c r="F179" t="s">
        <v>0</v>
      </c>
      <c r="G179" t="s">
        <v>0</v>
      </c>
      <c r="H179" t="s">
        <v>0</v>
      </c>
    </row>
    <row r="180" spans="1:9" x14ac:dyDescent="0.45">
      <c r="A180" t="s">
        <v>2284</v>
      </c>
      <c r="B180" t="s">
        <v>31</v>
      </c>
      <c r="C180" t="s">
        <v>500</v>
      </c>
      <c r="D180" t="s">
        <v>4</v>
      </c>
      <c r="E180" t="s">
        <v>58</v>
      </c>
      <c r="F180" t="s">
        <v>1</v>
      </c>
      <c r="G180" t="s">
        <v>0</v>
      </c>
      <c r="H180" t="s">
        <v>1</v>
      </c>
    </row>
    <row r="181" spans="1:9" x14ac:dyDescent="0.45">
      <c r="A181" t="s">
        <v>19</v>
      </c>
      <c r="B181" t="s">
        <v>2283</v>
      </c>
      <c r="C181" t="s">
        <v>17</v>
      </c>
      <c r="D181" t="s">
        <v>16</v>
      </c>
      <c r="E181" t="s">
        <v>15</v>
      </c>
      <c r="F181" t="s">
        <v>14</v>
      </c>
      <c r="G181" t="s">
        <v>13</v>
      </c>
      <c r="H181" t="s">
        <v>12</v>
      </c>
      <c r="I181" t="s">
        <v>11</v>
      </c>
    </row>
    <row r="182" spans="1:9" x14ac:dyDescent="0.45">
      <c r="A182" t="s">
        <v>54</v>
      </c>
      <c r="B182" t="s">
        <v>28</v>
      </c>
      <c r="C182" t="s">
        <v>34</v>
      </c>
      <c r="D182" t="s">
        <v>43</v>
      </c>
      <c r="E182" t="s">
        <v>53</v>
      </c>
      <c r="F182" t="s">
        <v>0</v>
      </c>
      <c r="G182" t="s">
        <v>0</v>
      </c>
      <c r="H182" t="s">
        <v>0</v>
      </c>
    </row>
    <row r="183" spans="1:9" x14ac:dyDescent="0.45">
      <c r="A183" t="s">
        <v>19</v>
      </c>
      <c r="B183" t="s">
        <v>2282</v>
      </c>
      <c r="C183" t="s">
        <v>17</v>
      </c>
      <c r="D183" t="s">
        <v>16</v>
      </c>
      <c r="E183" t="s">
        <v>15</v>
      </c>
      <c r="F183" t="s">
        <v>14</v>
      </c>
      <c r="G183" t="s">
        <v>13</v>
      </c>
      <c r="H183" t="s">
        <v>12</v>
      </c>
      <c r="I183" t="s">
        <v>11</v>
      </c>
    </row>
    <row r="184" spans="1:9" x14ac:dyDescent="0.45">
      <c r="A184" t="s">
        <v>2281</v>
      </c>
      <c r="B184" t="s">
        <v>28</v>
      </c>
      <c r="C184" t="s">
        <v>8</v>
      </c>
      <c r="D184" t="s">
        <v>3</v>
      </c>
      <c r="E184" t="s">
        <v>114</v>
      </c>
      <c r="F184" t="s">
        <v>0</v>
      </c>
      <c r="G184" t="s">
        <v>0</v>
      </c>
      <c r="H184" t="s">
        <v>0</v>
      </c>
    </row>
    <row r="185" spans="1:9" x14ac:dyDescent="0.45">
      <c r="A185" t="s">
        <v>2280</v>
      </c>
      <c r="B185" t="s">
        <v>89</v>
      </c>
      <c r="C185" t="s">
        <v>3</v>
      </c>
      <c r="D185" t="s">
        <v>3</v>
      </c>
      <c r="E185" t="s">
        <v>81</v>
      </c>
      <c r="F185" t="s">
        <v>0</v>
      </c>
      <c r="G185" t="s">
        <v>0</v>
      </c>
      <c r="H185" t="s">
        <v>0</v>
      </c>
    </row>
    <row r="186" spans="1:9" x14ac:dyDescent="0.45">
      <c r="A186" t="s">
        <v>2279</v>
      </c>
      <c r="B186" t="s">
        <v>48</v>
      </c>
      <c r="C186" t="s">
        <v>34</v>
      </c>
      <c r="D186" t="s">
        <v>3</v>
      </c>
      <c r="E186" t="s">
        <v>138</v>
      </c>
      <c r="F186" t="s">
        <v>0</v>
      </c>
      <c r="G186" t="s">
        <v>0</v>
      </c>
      <c r="H186" t="s">
        <v>0</v>
      </c>
    </row>
    <row r="187" spans="1:9" x14ac:dyDescent="0.45">
      <c r="A187" t="s">
        <v>1480</v>
      </c>
      <c r="B187" t="s">
        <v>36</v>
      </c>
      <c r="C187" t="s">
        <v>47</v>
      </c>
      <c r="D187" t="s">
        <v>3</v>
      </c>
      <c r="E187" t="s">
        <v>131</v>
      </c>
      <c r="F187" t="s">
        <v>0</v>
      </c>
      <c r="G187" t="s">
        <v>0</v>
      </c>
      <c r="H187" t="s">
        <v>0</v>
      </c>
    </row>
    <row r="188" spans="1:9" x14ac:dyDescent="0.45">
      <c r="A188" t="s">
        <v>2278</v>
      </c>
      <c r="B188" t="s">
        <v>28</v>
      </c>
      <c r="C188" t="s">
        <v>47</v>
      </c>
      <c r="D188" t="s">
        <v>3</v>
      </c>
      <c r="E188" t="s">
        <v>419</v>
      </c>
      <c r="F188" t="s">
        <v>0</v>
      </c>
      <c r="G188" t="s">
        <v>0</v>
      </c>
      <c r="H188" t="s">
        <v>0</v>
      </c>
    </row>
    <row r="189" spans="1:9" x14ac:dyDescent="0.45">
      <c r="A189" t="s">
        <v>70</v>
      </c>
      <c r="B189" t="s">
        <v>44</v>
      </c>
      <c r="C189" t="s">
        <v>47</v>
      </c>
      <c r="D189" t="s">
        <v>3</v>
      </c>
      <c r="E189" t="s">
        <v>68</v>
      </c>
      <c r="F189" t="s">
        <v>0</v>
      </c>
      <c r="G189" t="s">
        <v>0</v>
      </c>
      <c r="H189" t="s">
        <v>0</v>
      </c>
    </row>
    <row r="190" spans="1:9" x14ac:dyDescent="0.45">
      <c r="A190" t="s">
        <v>1487</v>
      </c>
      <c r="B190" t="s">
        <v>21</v>
      </c>
      <c r="C190" t="s">
        <v>71</v>
      </c>
      <c r="D190" t="s">
        <v>34</v>
      </c>
      <c r="E190" t="s">
        <v>20</v>
      </c>
      <c r="F190" t="s">
        <v>1</v>
      </c>
      <c r="G190" t="s">
        <v>0</v>
      </c>
      <c r="H190" t="s">
        <v>1</v>
      </c>
    </row>
    <row r="191" spans="1:9" x14ac:dyDescent="0.45">
      <c r="A191" t="s">
        <v>19</v>
      </c>
      <c r="B191" t="s">
        <v>2277</v>
      </c>
      <c r="C191" t="s">
        <v>17</v>
      </c>
      <c r="D191" t="s">
        <v>16</v>
      </c>
      <c r="E191" t="s">
        <v>15</v>
      </c>
      <c r="F191" t="s">
        <v>14</v>
      </c>
      <c r="G191" t="s">
        <v>13</v>
      </c>
      <c r="H191" t="s">
        <v>12</v>
      </c>
      <c r="I191" t="s">
        <v>11</v>
      </c>
    </row>
    <row r="192" spans="1:9" x14ac:dyDescent="0.45">
      <c r="A192" t="s">
        <v>1494</v>
      </c>
      <c r="B192" t="s">
        <v>5</v>
      </c>
      <c r="C192" t="s">
        <v>79</v>
      </c>
      <c r="D192" t="s">
        <v>100</v>
      </c>
      <c r="E192" t="s">
        <v>50</v>
      </c>
      <c r="F192" t="s">
        <v>0</v>
      </c>
      <c r="G192" t="s">
        <v>0</v>
      </c>
      <c r="H192" t="s">
        <v>0</v>
      </c>
    </row>
    <row r="193" spans="1:9" x14ac:dyDescent="0.45">
      <c r="A193" t="s">
        <v>1480</v>
      </c>
      <c r="B193" t="s">
        <v>36</v>
      </c>
      <c r="C193" t="s">
        <v>47</v>
      </c>
      <c r="D193" t="s">
        <v>3</v>
      </c>
      <c r="E193" t="s">
        <v>131</v>
      </c>
      <c r="F193" t="s">
        <v>0</v>
      </c>
      <c r="G193" t="s">
        <v>0</v>
      </c>
      <c r="H193" t="s">
        <v>0</v>
      </c>
    </row>
    <row r="194" spans="1:9" x14ac:dyDescent="0.45">
      <c r="A194" t="s">
        <v>70</v>
      </c>
      <c r="B194" t="s">
        <v>44</v>
      </c>
      <c r="C194" t="s">
        <v>47</v>
      </c>
      <c r="D194" t="s">
        <v>3</v>
      </c>
      <c r="E194" t="s">
        <v>68</v>
      </c>
      <c r="F194" t="s">
        <v>0</v>
      </c>
      <c r="G194" t="s">
        <v>0</v>
      </c>
      <c r="H194" t="s">
        <v>0</v>
      </c>
    </row>
    <row r="195" spans="1:9" x14ac:dyDescent="0.45">
      <c r="A195" t="s">
        <v>1514</v>
      </c>
      <c r="B195" t="s">
        <v>28</v>
      </c>
      <c r="C195" t="s">
        <v>47</v>
      </c>
      <c r="D195" t="s">
        <v>34</v>
      </c>
      <c r="E195" t="s">
        <v>114</v>
      </c>
      <c r="F195" t="s">
        <v>0</v>
      </c>
      <c r="G195" t="s">
        <v>0</v>
      </c>
      <c r="H195" t="s">
        <v>0</v>
      </c>
    </row>
    <row r="196" spans="1:9" x14ac:dyDescent="0.45">
      <c r="A196" t="s">
        <v>19</v>
      </c>
      <c r="B196" t="s">
        <v>2276</v>
      </c>
      <c r="C196" t="s">
        <v>17</v>
      </c>
      <c r="D196" t="s">
        <v>16</v>
      </c>
      <c r="E196" t="s">
        <v>15</v>
      </c>
      <c r="F196" t="s">
        <v>14</v>
      </c>
      <c r="G196" t="s">
        <v>13</v>
      </c>
      <c r="H196" t="s">
        <v>12</v>
      </c>
      <c r="I196" t="s">
        <v>11</v>
      </c>
    </row>
    <row r="197" spans="1:9" x14ac:dyDescent="0.45">
      <c r="A197" t="s">
        <v>2275</v>
      </c>
      <c r="B197" t="s">
        <v>31</v>
      </c>
      <c r="C197" t="s">
        <v>112</v>
      </c>
      <c r="D197" t="s">
        <v>3</v>
      </c>
      <c r="E197" t="s">
        <v>188</v>
      </c>
      <c r="F197" t="s">
        <v>1</v>
      </c>
      <c r="G197" t="s">
        <v>1</v>
      </c>
      <c r="H197" t="s">
        <v>0</v>
      </c>
    </row>
    <row r="198" spans="1:9" x14ac:dyDescent="0.45">
      <c r="A198" t="s">
        <v>2274</v>
      </c>
      <c r="B198" t="s">
        <v>72</v>
      </c>
      <c r="C198" t="s">
        <v>67</v>
      </c>
      <c r="D198" t="s">
        <v>34</v>
      </c>
      <c r="E198" t="s">
        <v>481</v>
      </c>
      <c r="F198" t="s">
        <v>0</v>
      </c>
      <c r="G198" t="s">
        <v>0</v>
      </c>
      <c r="H198" t="s">
        <v>0</v>
      </c>
    </row>
    <row r="199" spans="1:9" x14ac:dyDescent="0.45">
      <c r="A199" t="s">
        <v>19</v>
      </c>
      <c r="B199" t="s">
        <v>2273</v>
      </c>
      <c r="C199" t="s">
        <v>17</v>
      </c>
      <c r="D199" t="s">
        <v>16</v>
      </c>
      <c r="E199" t="s">
        <v>15</v>
      </c>
      <c r="F199" t="s">
        <v>14</v>
      </c>
      <c r="G199" t="s">
        <v>13</v>
      </c>
      <c r="H199" t="s">
        <v>12</v>
      </c>
      <c r="I199" t="s">
        <v>11</v>
      </c>
    </row>
    <row r="200" spans="1:9" x14ac:dyDescent="0.45">
      <c r="A200" t="s">
        <v>2272</v>
      </c>
      <c r="B200" t="s">
        <v>72</v>
      </c>
      <c r="C200" t="s">
        <v>108</v>
      </c>
      <c r="D200" t="s">
        <v>79</v>
      </c>
      <c r="E200" t="s">
        <v>216</v>
      </c>
      <c r="F200" t="s">
        <v>0</v>
      </c>
      <c r="G200" t="s">
        <v>0</v>
      </c>
      <c r="H200" t="s">
        <v>0</v>
      </c>
    </row>
    <row r="201" spans="1:9" x14ac:dyDescent="0.45">
      <c r="A201" t="s">
        <v>2271</v>
      </c>
      <c r="B201" t="s">
        <v>72</v>
      </c>
      <c r="C201" t="s">
        <v>198</v>
      </c>
      <c r="D201" t="s">
        <v>79</v>
      </c>
      <c r="E201" t="s">
        <v>55</v>
      </c>
      <c r="F201" t="s">
        <v>0</v>
      </c>
      <c r="G201" t="s">
        <v>0</v>
      </c>
      <c r="H201" t="s">
        <v>0</v>
      </c>
    </row>
    <row r="202" spans="1:9" x14ac:dyDescent="0.45">
      <c r="A202" t="s">
        <v>19</v>
      </c>
      <c r="B202" t="s">
        <v>2270</v>
      </c>
      <c r="C202" t="s">
        <v>17</v>
      </c>
      <c r="D202" t="s">
        <v>16</v>
      </c>
      <c r="E202" t="s">
        <v>15</v>
      </c>
      <c r="F202" t="s">
        <v>14</v>
      </c>
      <c r="G202" t="s">
        <v>13</v>
      </c>
      <c r="H202" t="s">
        <v>12</v>
      </c>
      <c r="I202" t="s">
        <v>11</v>
      </c>
    </row>
    <row r="203" spans="1:9" x14ac:dyDescent="0.45">
      <c r="A203" t="s">
        <v>2269</v>
      </c>
      <c r="B203" t="s">
        <v>21</v>
      </c>
      <c r="C203" t="s">
        <v>2268</v>
      </c>
      <c r="D203" t="s">
        <v>56</v>
      </c>
      <c r="E203" t="s">
        <v>99</v>
      </c>
      <c r="F203" t="s">
        <v>0</v>
      </c>
      <c r="G203" t="s">
        <v>0</v>
      </c>
      <c r="H203" t="s">
        <v>0</v>
      </c>
    </row>
    <row r="204" spans="1:9" x14ac:dyDescent="0.45">
      <c r="A204" t="s">
        <v>2267</v>
      </c>
      <c r="B204" t="s">
        <v>21</v>
      </c>
      <c r="C204" t="s">
        <v>2266</v>
      </c>
      <c r="D204" t="s">
        <v>56</v>
      </c>
      <c r="E204" t="s">
        <v>58</v>
      </c>
      <c r="F204" t="s">
        <v>1</v>
      </c>
      <c r="G204" t="s">
        <v>0</v>
      </c>
      <c r="H204" t="s">
        <v>1</v>
      </c>
    </row>
    <row r="205" spans="1:9" x14ac:dyDescent="0.45">
      <c r="A205" t="s">
        <v>19</v>
      </c>
      <c r="B205" t="s">
        <v>2265</v>
      </c>
      <c r="C205" t="s">
        <v>17</v>
      </c>
      <c r="D205" t="s">
        <v>16</v>
      </c>
      <c r="E205" t="s">
        <v>15</v>
      </c>
      <c r="F205" t="s">
        <v>14</v>
      </c>
      <c r="G205" t="s">
        <v>13</v>
      </c>
      <c r="H205" t="s">
        <v>12</v>
      </c>
      <c r="I205" t="s">
        <v>11</v>
      </c>
    </row>
    <row r="206" spans="1:9" x14ac:dyDescent="0.45">
      <c r="A206" t="s">
        <v>2264</v>
      </c>
      <c r="B206" t="s">
        <v>48</v>
      </c>
      <c r="C206" t="s">
        <v>61</v>
      </c>
      <c r="D206" t="s">
        <v>3</v>
      </c>
      <c r="E206" t="s">
        <v>366</v>
      </c>
      <c r="F206" t="s">
        <v>0</v>
      </c>
      <c r="G206" t="s">
        <v>0</v>
      </c>
      <c r="H206" t="s">
        <v>0</v>
      </c>
    </row>
    <row r="207" spans="1:9" x14ac:dyDescent="0.45">
      <c r="A207" t="s">
        <v>2263</v>
      </c>
      <c r="B207" t="s">
        <v>72</v>
      </c>
      <c r="C207" t="s">
        <v>8</v>
      </c>
      <c r="D207" t="s">
        <v>3</v>
      </c>
      <c r="E207" t="s">
        <v>46</v>
      </c>
      <c r="F207" t="s">
        <v>0</v>
      </c>
      <c r="G207" t="s">
        <v>0</v>
      </c>
      <c r="H207" t="s">
        <v>0</v>
      </c>
    </row>
    <row r="208" spans="1:9" x14ac:dyDescent="0.45">
      <c r="A208" t="s">
        <v>2262</v>
      </c>
      <c r="B208" t="s">
        <v>21</v>
      </c>
      <c r="C208" t="s">
        <v>27</v>
      </c>
      <c r="D208" t="s">
        <v>3</v>
      </c>
      <c r="E208" t="s">
        <v>99</v>
      </c>
      <c r="F208" t="s">
        <v>0</v>
      </c>
      <c r="G208" t="s">
        <v>0</v>
      </c>
      <c r="H208" t="s">
        <v>0</v>
      </c>
    </row>
    <row r="209" spans="1:8" x14ac:dyDescent="0.45">
      <c r="A209" t="s">
        <v>2261</v>
      </c>
      <c r="B209" t="s">
        <v>36</v>
      </c>
      <c r="C209" t="s">
        <v>4</v>
      </c>
      <c r="D209" t="s">
        <v>34</v>
      </c>
      <c r="E209" t="s">
        <v>103</v>
      </c>
      <c r="F209" t="s">
        <v>0</v>
      </c>
      <c r="G209" t="s">
        <v>0</v>
      </c>
      <c r="H209" t="s">
        <v>0</v>
      </c>
    </row>
    <row r="210" spans="1:8" x14ac:dyDescent="0.45">
      <c r="A210" t="s">
        <v>2260</v>
      </c>
      <c r="B210" t="s">
        <v>72</v>
      </c>
      <c r="C210" t="s">
        <v>59</v>
      </c>
      <c r="D210" t="s">
        <v>34</v>
      </c>
      <c r="E210" t="s">
        <v>366</v>
      </c>
      <c r="F210" t="s">
        <v>0</v>
      </c>
      <c r="G210" t="s">
        <v>0</v>
      </c>
      <c r="H210" t="s">
        <v>0</v>
      </c>
    </row>
    <row r="211" spans="1:8" x14ac:dyDescent="0.45">
      <c r="A211" t="s">
        <v>1498</v>
      </c>
      <c r="B211" t="s">
        <v>5</v>
      </c>
      <c r="C211" t="s">
        <v>8</v>
      </c>
      <c r="D211" t="s">
        <v>34</v>
      </c>
      <c r="E211" t="s">
        <v>574</v>
      </c>
      <c r="F211" t="s">
        <v>0</v>
      </c>
      <c r="G211" t="s">
        <v>0</v>
      </c>
      <c r="H211" t="s">
        <v>0</v>
      </c>
    </row>
    <row r="212" spans="1:8" x14ac:dyDescent="0.45">
      <c r="A212" t="s">
        <v>2259</v>
      </c>
      <c r="B212" t="s">
        <v>21</v>
      </c>
      <c r="C212" t="s">
        <v>8</v>
      </c>
      <c r="D212" t="s">
        <v>34</v>
      </c>
      <c r="E212" t="s">
        <v>20</v>
      </c>
      <c r="F212" t="s">
        <v>1</v>
      </c>
      <c r="G212" t="s">
        <v>0</v>
      </c>
      <c r="H212" t="s">
        <v>1</v>
      </c>
    </row>
    <row r="213" spans="1:8" x14ac:dyDescent="0.45">
      <c r="A213" t="s">
        <v>2258</v>
      </c>
      <c r="B213" t="s">
        <v>48</v>
      </c>
      <c r="C213" t="s">
        <v>4</v>
      </c>
      <c r="D213" t="s">
        <v>34</v>
      </c>
      <c r="E213" t="s">
        <v>185</v>
      </c>
      <c r="F213" t="s">
        <v>1</v>
      </c>
      <c r="G213" t="s">
        <v>0</v>
      </c>
      <c r="H213" t="s">
        <v>1</v>
      </c>
    </row>
  </sheetData>
  <conditionalFormatting sqref="F1:I50">
    <cfRule type="cellIs" dxfId="96" priority="10" operator="equal">
      <formula>"Y"</formula>
    </cfRule>
    <cfRule type="cellIs" dxfId="95" priority="11" operator="equal">
      <formula>"N"</formula>
    </cfRule>
  </conditionalFormatting>
  <conditionalFormatting sqref="F1:I50">
    <cfRule type="cellIs" dxfId="94" priority="8" operator="equal">
      <formula>"Y"</formula>
    </cfRule>
    <cfRule type="cellIs" dxfId="93" priority="9" operator="equal">
      <formula>"N"</formula>
    </cfRule>
  </conditionalFormatting>
  <conditionalFormatting sqref="F1:I50">
    <cfRule type="cellIs" dxfId="92" priority="6" operator="equal">
      <formula>"Y"</formula>
    </cfRule>
    <cfRule type="cellIs" dxfId="91" priority="7" operator="equal">
      <formula>"N"</formula>
    </cfRule>
  </conditionalFormatting>
  <conditionalFormatting sqref="F1:I50">
    <cfRule type="cellIs" dxfId="90" priority="4" operator="equal">
      <formula>"Y"</formula>
    </cfRule>
    <cfRule type="cellIs" dxfId="89" priority="5" operator="equal">
      <formula>"N"</formula>
    </cfRule>
  </conditionalFormatting>
  <conditionalFormatting sqref="A1:A1048576">
    <cfRule type="duplicateValues" dxfId="88" priority="3"/>
  </conditionalFormatting>
  <conditionalFormatting sqref="J1:J2">
    <cfRule type="cellIs" dxfId="87" priority="1" operator="equal">
      <formula>"Y"</formula>
    </cfRule>
    <cfRule type="cellIs" dxfId="86" priority="2" operator="equal">
      <formula>"N"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topLeftCell="C1" workbookViewId="0">
      <selection activeCell="J4" sqref="J4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31</v>
      </c>
    </row>
    <row r="2" spans="1:11" x14ac:dyDescent="0.45">
      <c r="A2" t="s">
        <v>2435</v>
      </c>
      <c r="B2" t="s">
        <v>44</v>
      </c>
      <c r="C2" t="s">
        <v>8</v>
      </c>
      <c r="D2" t="s">
        <v>34</v>
      </c>
      <c r="E2" t="s">
        <v>111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68</v>
      </c>
    </row>
    <row r="3" spans="1:11" x14ac:dyDescent="0.45">
      <c r="A3" t="s">
        <v>226</v>
      </c>
      <c r="B3" t="s">
        <v>36</v>
      </c>
      <c r="C3" t="s">
        <v>35</v>
      </c>
      <c r="D3" t="s">
        <v>8</v>
      </c>
      <c r="E3" t="s">
        <v>58</v>
      </c>
      <c r="F3" t="s">
        <v>1</v>
      </c>
      <c r="G3" t="s">
        <v>0</v>
      </c>
      <c r="H3" t="s">
        <v>1</v>
      </c>
    </row>
    <row r="4" spans="1:11" x14ac:dyDescent="0.45">
      <c r="A4" t="s">
        <v>226</v>
      </c>
      <c r="B4" t="s">
        <v>235</v>
      </c>
      <c r="C4" t="s">
        <v>47</v>
      </c>
      <c r="D4" t="s">
        <v>79</v>
      </c>
      <c r="E4" t="s">
        <v>58</v>
      </c>
      <c r="F4" t="s">
        <v>174</v>
      </c>
      <c r="G4" t="s">
        <v>174</v>
      </c>
      <c r="H4" t="s">
        <v>174</v>
      </c>
    </row>
    <row r="5" spans="1:11" x14ac:dyDescent="0.45">
      <c r="A5" t="s">
        <v>239</v>
      </c>
      <c r="B5" t="s">
        <v>115</v>
      </c>
      <c r="C5" t="s">
        <v>112</v>
      </c>
      <c r="D5" t="s">
        <v>40</v>
      </c>
      <c r="E5" t="s">
        <v>114</v>
      </c>
      <c r="F5" t="s">
        <v>0</v>
      </c>
      <c r="G5" t="s">
        <v>1</v>
      </c>
      <c r="H5" t="s">
        <v>0</v>
      </c>
    </row>
    <row r="6" spans="1:11" x14ac:dyDescent="0.45">
      <c r="A6" t="s">
        <v>2434</v>
      </c>
      <c r="B6" t="s">
        <v>21</v>
      </c>
      <c r="C6" t="s">
        <v>69</v>
      </c>
      <c r="D6" t="s">
        <v>3</v>
      </c>
      <c r="E6" t="s">
        <v>188</v>
      </c>
      <c r="F6" t="s">
        <v>1</v>
      </c>
      <c r="G6" t="s">
        <v>0</v>
      </c>
      <c r="H6" t="s">
        <v>1</v>
      </c>
    </row>
    <row r="7" spans="1:11" x14ac:dyDescent="0.45">
      <c r="A7" t="s">
        <v>224</v>
      </c>
      <c r="B7" t="s">
        <v>229</v>
      </c>
      <c r="C7" t="s">
        <v>47</v>
      </c>
      <c r="D7" t="s">
        <v>35</v>
      </c>
      <c r="E7" t="s">
        <v>223</v>
      </c>
      <c r="F7" t="s">
        <v>0</v>
      </c>
      <c r="G7" t="s">
        <v>1</v>
      </c>
      <c r="H7" t="s">
        <v>0</v>
      </c>
      <c r="I7" t="s">
        <v>1</v>
      </c>
    </row>
    <row r="8" spans="1:11" x14ac:dyDescent="0.45">
      <c r="A8" t="s">
        <v>19</v>
      </c>
      <c r="B8" t="s">
        <v>2391</v>
      </c>
      <c r="C8" t="s">
        <v>17</v>
      </c>
      <c r="D8" t="s">
        <v>16</v>
      </c>
      <c r="E8" t="s">
        <v>15</v>
      </c>
      <c r="F8" t="s">
        <v>14</v>
      </c>
      <c r="G8" t="s">
        <v>13</v>
      </c>
      <c r="H8" t="s">
        <v>12</v>
      </c>
      <c r="I8" t="s">
        <v>11</v>
      </c>
    </row>
    <row r="9" spans="1:11" x14ac:dyDescent="0.45">
      <c r="A9" t="s">
        <v>2433</v>
      </c>
      <c r="B9" t="s">
        <v>36</v>
      </c>
      <c r="C9" t="s">
        <v>112</v>
      </c>
      <c r="D9" t="s">
        <v>34</v>
      </c>
      <c r="E9" t="s">
        <v>39</v>
      </c>
      <c r="F9" t="s">
        <v>0</v>
      </c>
      <c r="G9" t="s">
        <v>0</v>
      </c>
      <c r="H9" t="s">
        <v>0</v>
      </c>
    </row>
    <row r="10" spans="1:11" x14ac:dyDescent="0.45">
      <c r="A10" t="s">
        <v>224</v>
      </c>
      <c r="B10" t="s">
        <v>115</v>
      </c>
      <c r="C10" t="s">
        <v>446</v>
      </c>
      <c r="D10" t="s">
        <v>34</v>
      </c>
      <c r="E10" t="s">
        <v>223</v>
      </c>
      <c r="F10" t="s">
        <v>0</v>
      </c>
      <c r="G10" t="s">
        <v>1</v>
      </c>
      <c r="H10" t="s">
        <v>0</v>
      </c>
      <c r="I10" t="s">
        <v>1</v>
      </c>
    </row>
    <row r="11" spans="1:11" x14ac:dyDescent="0.45">
      <c r="A11" t="s">
        <v>19</v>
      </c>
      <c r="B11" t="s">
        <v>2389</v>
      </c>
      <c r="C11" t="s">
        <v>17</v>
      </c>
      <c r="D11" t="s">
        <v>16</v>
      </c>
      <c r="E11" t="s">
        <v>15</v>
      </c>
      <c r="F11" t="s">
        <v>14</v>
      </c>
      <c r="G11" t="s">
        <v>13</v>
      </c>
      <c r="H11" t="s">
        <v>12</v>
      </c>
      <c r="I11" t="s">
        <v>11</v>
      </c>
    </row>
    <row r="12" spans="1:11" x14ac:dyDescent="0.45">
      <c r="A12" t="s">
        <v>2425</v>
      </c>
      <c r="B12" t="s">
        <v>21</v>
      </c>
      <c r="C12" t="s">
        <v>47</v>
      </c>
      <c r="D12" t="s">
        <v>34</v>
      </c>
      <c r="E12" t="s">
        <v>33</v>
      </c>
      <c r="F12" t="s">
        <v>0</v>
      </c>
      <c r="G12" t="s">
        <v>0</v>
      </c>
      <c r="H12" t="s">
        <v>0</v>
      </c>
    </row>
    <row r="13" spans="1:11" x14ac:dyDescent="0.45">
      <c r="A13" t="s">
        <v>2432</v>
      </c>
      <c r="B13" t="s">
        <v>48</v>
      </c>
      <c r="C13" t="s">
        <v>43</v>
      </c>
      <c r="D13" t="s">
        <v>34</v>
      </c>
      <c r="E13" t="s">
        <v>77</v>
      </c>
      <c r="F13" t="s">
        <v>0</v>
      </c>
      <c r="G13" t="s">
        <v>0</v>
      </c>
      <c r="H13" t="s">
        <v>0</v>
      </c>
    </row>
    <row r="14" spans="1:11" x14ac:dyDescent="0.45">
      <c r="A14" t="s">
        <v>239</v>
      </c>
      <c r="B14" t="s">
        <v>115</v>
      </c>
      <c r="C14" t="s">
        <v>92</v>
      </c>
      <c r="D14" t="s">
        <v>34</v>
      </c>
      <c r="E14" t="s">
        <v>114</v>
      </c>
      <c r="F14" t="s">
        <v>0</v>
      </c>
      <c r="G14" t="s">
        <v>1</v>
      </c>
      <c r="H14" t="s">
        <v>0</v>
      </c>
    </row>
    <row r="15" spans="1:11" x14ac:dyDescent="0.45">
      <c r="A15" t="s">
        <v>224</v>
      </c>
      <c r="B15" t="s">
        <v>229</v>
      </c>
      <c r="C15" t="s">
        <v>47</v>
      </c>
      <c r="D15" t="s">
        <v>59</v>
      </c>
      <c r="E15" t="s">
        <v>223</v>
      </c>
      <c r="F15" t="s">
        <v>0</v>
      </c>
      <c r="G15" t="s">
        <v>1</v>
      </c>
      <c r="H15" t="s">
        <v>0</v>
      </c>
      <c r="I15" t="s">
        <v>1</v>
      </c>
    </row>
    <row r="16" spans="1:11" x14ac:dyDescent="0.45">
      <c r="A16" t="s">
        <v>19</v>
      </c>
      <c r="B16" t="s">
        <v>2388</v>
      </c>
      <c r="C16" t="s">
        <v>17</v>
      </c>
      <c r="D16" t="s">
        <v>16</v>
      </c>
      <c r="E16" t="s">
        <v>15</v>
      </c>
      <c r="F16" t="s">
        <v>14</v>
      </c>
      <c r="G16" t="s">
        <v>13</v>
      </c>
      <c r="H16" t="s">
        <v>12</v>
      </c>
      <c r="I16" t="s">
        <v>11</v>
      </c>
    </row>
    <row r="17" spans="1:9" x14ac:dyDescent="0.45">
      <c r="A17" t="s">
        <v>2431</v>
      </c>
      <c r="B17" t="s">
        <v>28</v>
      </c>
      <c r="C17" t="s">
        <v>47</v>
      </c>
      <c r="D17" t="s">
        <v>3</v>
      </c>
      <c r="E17" t="s">
        <v>223</v>
      </c>
      <c r="F17" t="s">
        <v>0</v>
      </c>
      <c r="G17" t="s">
        <v>1</v>
      </c>
      <c r="H17" t="s">
        <v>0</v>
      </c>
    </row>
    <row r="18" spans="1:9" x14ac:dyDescent="0.45">
      <c r="A18" t="s">
        <v>2430</v>
      </c>
      <c r="B18" t="s">
        <v>5</v>
      </c>
      <c r="C18" t="s">
        <v>56</v>
      </c>
      <c r="D18" t="s">
        <v>3</v>
      </c>
      <c r="E18" t="s">
        <v>2</v>
      </c>
      <c r="F18" t="s">
        <v>0</v>
      </c>
      <c r="G18" t="s">
        <v>1</v>
      </c>
      <c r="H18" t="s">
        <v>0</v>
      </c>
    </row>
    <row r="19" spans="1:9" x14ac:dyDescent="0.45">
      <c r="A19" t="s">
        <v>2429</v>
      </c>
      <c r="B19" t="s">
        <v>115</v>
      </c>
      <c r="C19" t="s">
        <v>56</v>
      </c>
      <c r="D19" t="s">
        <v>3</v>
      </c>
      <c r="E19" t="s">
        <v>26</v>
      </c>
      <c r="F19" t="s">
        <v>0</v>
      </c>
      <c r="G19" t="s">
        <v>0</v>
      </c>
      <c r="H19" t="s">
        <v>0</v>
      </c>
    </row>
    <row r="20" spans="1:9" x14ac:dyDescent="0.45">
      <c r="A20" t="s">
        <v>2428</v>
      </c>
      <c r="B20" t="s">
        <v>115</v>
      </c>
      <c r="C20" t="s">
        <v>56</v>
      </c>
      <c r="D20" t="s">
        <v>3</v>
      </c>
      <c r="E20" t="s">
        <v>26</v>
      </c>
      <c r="F20" t="s">
        <v>0</v>
      </c>
      <c r="G20" t="s">
        <v>0</v>
      </c>
      <c r="H20" t="s">
        <v>0</v>
      </c>
    </row>
    <row r="21" spans="1:9" x14ac:dyDescent="0.45">
      <c r="A21" t="s">
        <v>224</v>
      </c>
      <c r="B21" t="s">
        <v>229</v>
      </c>
      <c r="C21" t="s">
        <v>47</v>
      </c>
      <c r="D21" t="s">
        <v>79</v>
      </c>
      <c r="E21" t="s">
        <v>223</v>
      </c>
      <c r="F21" t="s">
        <v>0</v>
      </c>
      <c r="G21" t="s">
        <v>1</v>
      </c>
      <c r="H21" t="s">
        <v>0</v>
      </c>
      <c r="I21" t="s">
        <v>1</v>
      </c>
    </row>
    <row r="22" spans="1:9" x14ac:dyDescent="0.45">
      <c r="A22" t="s">
        <v>19</v>
      </c>
      <c r="B22" t="s">
        <v>2385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226</v>
      </c>
      <c r="B23" t="s">
        <v>2427</v>
      </c>
      <c r="C23" t="s">
        <v>47</v>
      </c>
      <c r="D23" t="s">
        <v>100</v>
      </c>
      <c r="E23" t="s">
        <v>58</v>
      </c>
      <c r="F23" t="s">
        <v>174</v>
      </c>
      <c r="G23" t="s">
        <v>174</v>
      </c>
      <c r="H23" t="s">
        <v>174</v>
      </c>
    </row>
    <row r="24" spans="1:9" x14ac:dyDescent="0.45">
      <c r="A24" t="s">
        <v>224</v>
      </c>
      <c r="B24" t="s">
        <v>229</v>
      </c>
      <c r="C24" t="s">
        <v>47</v>
      </c>
      <c r="D24" t="s">
        <v>61</v>
      </c>
      <c r="E24" t="s">
        <v>223</v>
      </c>
      <c r="F24" t="s">
        <v>0</v>
      </c>
      <c r="G24" t="s">
        <v>1</v>
      </c>
      <c r="H24" t="s">
        <v>0</v>
      </c>
      <c r="I24" t="s">
        <v>1</v>
      </c>
    </row>
    <row r="25" spans="1:9" x14ac:dyDescent="0.45">
      <c r="A25" t="s">
        <v>19</v>
      </c>
      <c r="B25" t="s">
        <v>2383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295</v>
      </c>
      <c r="B26" t="s">
        <v>36</v>
      </c>
      <c r="C26" t="s">
        <v>82</v>
      </c>
      <c r="D26" t="s">
        <v>34</v>
      </c>
      <c r="E26" t="s">
        <v>155</v>
      </c>
      <c r="F26" t="s">
        <v>0</v>
      </c>
      <c r="G26" t="s">
        <v>0</v>
      </c>
      <c r="H26" t="s">
        <v>0</v>
      </c>
    </row>
    <row r="27" spans="1:9" x14ac:dyDescent="0.45">
      <c r="A27" t="s">
        <v>294</v>
      </c>
      <c r="B27" t="s">
        <v>89</v>
      </c>
      <c r="C27" t="s">
        <v>82</v>
      </c>
      <c r="D27" t="s">
        <v>34</v>
      </c>
      <c r="E27" t="s">
        <v>88</v>
      </c>
      <c r="F27" t="s">
        <v>0</v>
      </c>
      <c r="G27" t="s">
        <v>1</v>
      </c>
      <c r="H27" t="s">
        <v>0</v>
      </c>
    </row>
    <row r="28" spans="1:9" x14ac:dyDescent="0.45">
      <c r="A28" t="s">
        <v>224</v>
      </c>
      <c r="B28" t="s">
        <v>115</v>
      </c>
      <c r="C28" t="s">
        <v>47</v>
      </c>
      <c r="D28" t="s">
        <v>3</v>
      </c>
      <c r="E28" t="s">
        <v>223</v>
      </c>
      <c r="F28" t="s">
        <v>0</v>
      </c>
      <c r="G28" t="s">
        <v>1</v>
      </c>
      <c r="H28" t="s">
        <v>0</v>
      </c>
      <c r="I28" t="s">
        <v>1</v>
      </c>
    </row>
    <row r="29" spans="1:9" x14ac:dyDescent="0.45">
      <c r="A29" t="s">
        <v>19</v>
      </c>
      <c r="B29" t="s">
        <v>2381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1588</v>
      </c>
      <c r="B30" t="s">
        <v>36</v>
      </c>
      <c r="C30" t="s">
        <v>79</v>
      </c>
      <c r="D30" t="s">
        <v>34</v>
      </c>
      <c r="E30" t="s">
        <v>155</v>
      </c>
      <c r="F30" t="s">
        <v>0</v>
      </c>
      <c r="G30" t="s">
        <v>0</v>
      </c>
      <c r="H30" t="s">
        <v>0</v>
      </c>
    </row>
    <row r="31" spans="1:9" x14ac:dyDescent="0.45">
      <c r="A31" t="s">
        <v>224</v>
      </c>
      <c r="B31" t="s">
        <v>115</v>
      </c>
      <c r="C31" t="s">
        <v>47</v>
      </c>
      <c r="D31" t="s">
        <v>34</v>
      </c>
      <c r="E31" t="s">
        <v>223</v>
      </c>
      <c r="F31" t="s">
        <v>0</v>
      </c>
      <c r="G31" t="s">
        <v>1</v>
      </c>
      <c r="H31" t="s">
        <v>0</v>
      </c>
      <c r="I31" t="s">
        <v>1</v>
      </c>
    </row>
    <row r="32" spans="1:9" x14ac:dyDescent="0.45">
      <c r="A32" t="s">
        <v>19</v>
      </c>
      <c r="B32" t="s">
        <v>2379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</row>
    <row r="33" spans="1:9" x14ac:dyDescent="0.45">
      <c r="A33" t="s">
        <v>1569</v>
      </c>
      <c r="B33" t="s">
        <v>28</v>
      </c>
      <c r="C33" t="s">
        <v>43</v>
      </c>
      <c r="D33" t="s">
        <v>34</v>
      </c>
      <c r="E33" t="s">
        <v>114</v>
      </c>
      <c r="F33" t="s">
        <v>0</v>
      </c>
      <c r="G33" t="s">
        <v>0</v>
      </c>
      <c r="H33" t="s">
        <v>0</v>
      </c>
    </row>
    <row r="34" spans="1:9" x14ac:dyDescent="0.45">
      <c r="A34" t="s">
        <v>226</v>
      </c>
      <c r="B34" t="s">
        <v>36</v>
      </c>
      <c r="C34" t="s">
        <v>61</v>
      </c>
      <c r="D34" t="s">
        <v>34</v>
      </c>
      <c r="E34" t="s">
        <v>58</v>
      </c>
      <c r="F34" t="s">
        <v>1</v>
      </c>
      <c r="G34" t="s">
        <v>0</v>
      </c>
      <c r="H34" t="s">
        <v>1</v>
      </c>
    </row>
    <row r="35" spans="1:9" x14ac:dyDescent="0.45">
      <c r="A35" t="s">
        <v>2426</v>
      </c>
      <c r="B35" t="s">
        <v>5</v>
      </c>
      <c r="C35" t="s">
        <v>67</v>
      </c>
      <c r="D35" t="s">
        <v>3</v>
      </c>
      <c r="E35" t="s">
        <v>867</v>
      </c>
      <c r="F35" t="s">
        <v>0</v>
      </c>
      <c r="G35" t="s">
        <v>0</v>
      </c>
      <c r="H35" t="s">
        <v>0</v>
      </c>
    </row>
    <row r="36" spans="1:9" x14ac:dyDescent="0.45">
      <c r="A36" t="s">
        <v>224</v>
      </c>
      <c r="B36" t="s">
        <v>229</v>
      </c>
      <c r="C36" t="s">
        <v>47</v>
      </c>
      <c r="D36" t="s">
        <v>43</v>
      </c>
      <c r="E36" t="s">
        <v>223</v>
      </c>
      <c r="F36" t="s">
        <v>0</v>
      </c>
      <c r="G36" t="s">
        <v>1</v>
      </c>
      <c r="H36" t="s">
        <v>0</v>
      </c>
      <c r="I36" t="s">
        <v>1</v>
      </c>
    </row>
    <row r="37" spans="1:9" x14ac:dyDescent="0.45">
      <c r="A37" t="s">
        <v>19</v>
      </c>
      <c r="B37" t="s">
        <v>2377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</row>
    <row r="38" spans="1:9" x14ac:dyDescent="0.45">
      <c r="A38" t="s">
        <v>284</v>
      </c>
      <c r="B38" t="s">
        <v>28</v>
      </c>
      <c r="C38" t="s">
        <v>79</v>
      </c>
      <c r="D38" t="s">
        <v>34</v>
      </c>
      <c r="E38" t="s">
        <v>26</v>
      </c>
      <c r="F38" t="s">
        <v>0</v>
      </c>
      <c r="G38" t="s">
        <v>1</v>
      </c>
      <c r="H38" t="s">
        <v>0</v>
      </c>
    </row>
    <row r="39" spans="1:9" x14ac:dyDescent="0.45">
      <c r="A39" t="s">
        <v>241</v>
      </c>
      <c r="B39" t="s">
        <v>115</v>
      </c>
      <c r="C39" t="s">
        <v>47</v>
      </c>
      <c r="D39" t="s">
        <v>3</v>
      </c>
      <c r="E39" t="s">
        <v>114</v>
      </c>
      <c r="F39" t="s">
        <v>0</v>
      </c>
      <c r="G39" t="s">
        <v>1</v>
      </c>
      <c r="H39" t="s">
        <v>0</v>
      </c>
    </row>
    <row r="40" spans="1:9" x14ac:dyDescent="0.45">
      <c r="A40" t="s">
        <v>226</v>
      </c>
      <c r="B40" t="s">
        <v>36</v>
      </c>
      <c r="C40" t="s">
        <v>47</v>
      </c>
      <c r="D40" t="s">
        <v>3</v>
      </c>
      <c r="E40" t="s">
        <v>58</v>
      </c>
      <c r="F40" t="s">
        <v>1</v>
      </c>
      <c r="G40" t="s">
        <v>0</v>
      </c>
      <c r="H40" t="s">
        <v>1</v>
      </c>
    </row>
    <row r="41" spans="1:9" x14ac:dyDescent="0.45">
      <c r="A41" t="s">
        <v>224</v>
      </c>
      <c r="B41" t="s">
        <v>115</v>
      </c>
      <c r="C41" t="s">
        <v>47</v>
      </c>
      <c r="D41" t="s">
        <v>3</v>
      </c>
      <c r="E41" t="s">
        <v>223</v>
      </c>
      <c r="F41" t="s">
        <v>0</v>
      </c>
      <c r="G41" t="s">
        <v>1</v>
      </c>
      <c r="H41" t="s">
        <v>0</v>
      </c>
      <c r="I41" t="s">
        <v>1</v>
      </c>
    </row>
    <row r="42" spans="1:9" x14ac:dyDescent="0.45">
      <c r="A42" t="s">
        <v>19</v>
      </c>
      <c r="B42" t="s">
        <v>2376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</row>
    <row r="43" spans="1:9" x14ac:dyDescent="0.45">
      <c r="A43" t="s">
        <v>2425</v>
      </c>
      <c r="B43" t="s">
        <v>36</v>
      </c>
      <c r="C43" t="s">
        <v>34</v>
      </c>
      <c r="D43" t="s">
        <v>3</v>
      </c>
      <c r="E43" t="s">
        <v>33</v>
      </c>
      <c r="F43" t="s">
        <v>0</v>
      </c>
      <c r="G43" t="s">
        <v>0</v>
      </c>
      <c r="H43" t="s">
        <v>0</v>
      </c>
    </row>
    <row r="44" spans="1:9" x14ac:dyDescent="0.45">
      <c r="A44" t="s">
        <v>2396</v>
      </c>
      <c r="B44" t="s">
        <v>5</v>
      </c>
      <c r="C44" t="s">
        <v>47</v>
      </c>
      <c r="D44" t="s">
        <v>34</v>
      </c>
      <c r="E44" t="s">
        <v>91</v>
      </c>
      <c r="F44" t="s">
        <v>0</v>
      </c>
      <c r="G44" t="s">
        <v>1</v>
      </c>
      <c r="H44" t="s">
        <v>0</v>
      </c>
    </row>
    <row r="45" spans="1:9" x14ac:dyDescent="0.45">
      <c r="A45" t="s">
        <v>224</v>
      </c>
      <c r="B45" t="s">
        <v>229</v>
      </c>
      <c r="C45" t="s">
        <v>47</v>
      </c>
      <c r="D45" t="s">
        <v>8</v>
      </c>
      <c r="E45" t="s">
        <v>223</v>
      </c>
      <c r="F45" t="s">
        <v>0</v>
      </c>
      <c r="G45" t="s">
        <v>1</v>
      </c>
      <c r="H45" t="s">
        <v>0</v>
      </c>
      <c r="I45" t="s">
        <v>1</v>
      </c>
    </row>
    <row r="46" spans="1:9" x14ac:dyDescent="0.45">
      <c r="A46" t="s">
        <v>19</v>
      </c>
      <c r="B46" t="s">
        <v>2373</v>
      </c>
      <c r="C46" t="s">
        <v>17</v>
      </c>
      <c r="D46" t="s">
        <v>16</v>
      </c>
      <c r="E46" t="s">
        <v>15</v>
      </c>
      <c r="F46" t="s">
        <v>14</v>
      </c>
      <c r="G46" t="s">
        <v>13</v>
      </c>
      <c r="H46" t="s">
        <v>12</v>
      </c>
      <c r="I46" t="s">
        <v>11</v>
      </c>
    </row>
    <row r="47" spans="1:9" x14ac:dyDescent="0.45">
      <c r="A47" t="s">
        <v>1576</v>
      </c>
      <c r="B47" t="s">
        <v>21</v>
      </c>
      <c r="C47" t="s">
        <v>79</v>
      </c>
      <c r="D47" t="s">
        <v>3</v>
      </c>
      <c r="E47" t="s">
        <v>58</v>
      </c>
      <c r="F47" t="s">
        <v>1</v>
      </c>
      <c r="G47" t="s">
        <v>0</v>
      </c>
      <c r="H47" t="s">
        <v>1</v>
      </c>
    </row>
    <row r="48" spans="1:9" x14ac:dyDescent="0.45">
      <c r="A48" t="s">
        <v>2424</v>
      </c>
      <c r="B48" t="s">
        <v>72</v>
      </c>
      <c r="C48" t="s">
        <v>47</v>
      </c>
      <c r="D48" t="s">
        <v>3</v>
      </c>
      <c r="E48" t="s">
        <v>55</v>
      </c>
      <c r="F48" t="s">
        <v>0</v>
      </c>
      <c r="G48" t="s">
        <v>0</v>
      </c>
      <c r="H48" t="s">
        <v>0</v>
      </c>
    </row>
    <row r="49" spans="1:9" x14ac:dyDescent="0.45">
      <c r="A49" t="s">
        <v>2423</v>
      </c>
      <c r="B49" t="s">
        <v>48</v>
      </c>
      <c r="C49" t="s">
        <v>148</v>
      </c>
      <c r="D49" t="s">
        <v>3</v>
      </c>
      <c r="E49" t="s">
        <v>216</v>
      </c>
      <c r="F49" t="s">
        <v>0</v>
      </c>
      <c r="G49" t="s">
        <v>0</v>
      </c>
      <c r="H49" t="s">
        <v>0</v>
      </c>
    </row>
    <row r="50" spans="1:9" x14ac:dyDescent="0.45">
      <c r="A50" t="s">
        <v>226</v>
      </c>
      <c r="B50" t="s">
        <v>36</v>
      </c>
      <c r="C50" t="s">
        <v>100</v>
      </c>
      <c r="D50" t="s">
        <v>34</v>
      </c>
      <c r="E50" t="s">
        <v>58</v>
      </c>
      <c r="F50" t="s">
        <v>1</v>
      </c>
      <c r="G50" t="s">
        <v>0</v>
      </c>
      <c r="H50" t="s">
        <v>1</v>
      </c>
    </row>
    <row r="51" spans="1:9" x14ac:dyDescent="0.45">
      <c r="A51" t="s">
        <v>279</v>
      </c>
      <c r="B51" t="s">
        <v>36</v>
      </c>
      <c r="C51" t="s">
        <v>40</v>
      </c>
      <c r="D51" t="s">
        <v>3</v>
      </c>
      <c r="E51" t="s">
        <v>278</v>
      </c>
      <c r="F51" t="s">
        <v>1</v>
      </c>
      <c r="G51" t="s">
        <v>0</v>
      </c>
      <c r="H51" t="s">
        <v>1</v>
      </c>
    </row>
    <row r="52" spans="1:9" x14ac:dyDescent="0.45">
      <c r="A52" t="s">
        <v>277</v>
      </c>
      <c r="B52" t="s">
        <v>48</v>
      </c>
      <c r="C52" t="s">
        <v>61</v>
      </c>
      <c r="D52" t="s">
        <v>3</v>
      </c>
      <c r="E52" t="s">
        <v>185</v>
      </c>
      <c r="F52" t="s">
        <v>1</v>
      </c>
      <c r="G52" t="s">
        <v>0</v>
      </c>
      <c r="H52" t="s">
        <v>1</v>
      </c>
    </row>
    <row r="53" spans="1:9" x14ac:dyDescent="0.45">
      <c r="A53" t="s">
        <v>224</v>
      </c>
      <c r="B53" t="s">
        <v>115</v>
      </c>
      <c r="C53" t="s">
        <v>47</v>
      </c>
      <c r="D53" t="s">
        <v>34</v>
      </c>
      <c r="E53" t="s">
        <v>223</v>
      </c>
      <c r="F53" t="s">
        <v>0</v>
      </c>
      <c r="G53" t="s">
        <v>1</v>
      </c>
      <c r="H53" t="s">
        <v>0</v>
      </c>
      <c r="I53" t="s">
        <v>1</v>
      </c>
    </row>
    <row r="54" spans="1:9" x14ac:dyDescent="0.45">
      <c r="A54" t="s">
        <v>19</v>
      </c>
      <c r="B54" t="s">
        <v>2369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1569</v>
      </c>
      <c r="B55" t="s">
        <v>28</v>
      </c>
      <c r="C55" t="s">
        <v>67</v>
      </c>
      <c r="D55" t="s">
        <v>3</v>
      </c>
      <c r="E55" t="s">
        <v>114</v>
      </c>
      <c r="F55" t="s">
        <v>0</v>
      </c>
      <c r="G55" t="s">
        <v>0</v>
      </c>
      <c r="H55" t="s">
        <v>0</v>
      </c>
    </row>
    <row r="56" spans="1:9" x14ac:dyDescent="0.45">
      <c r="A56" t="s">
        <v>226</v>
      </c>
      <c r="B56" t="s">
        <v>36</v>
      </c>
      <c r="C56" t="s">
        <v>3</v>
      </c>
      <c r="D56" t="s">
        <v>3</v>
      </c>
      <c r="E56" t="s">
        <v>58</v>
      </c>
      <c r="F56" t="s">
        <v>1</v>
      </c>
      <c r="G56" t="s">
        <v>0</v>
      </c>
      <c r="H56" t="s">
        <v>1</v>
      </c>
    </row>
    <row r="57" spans="1:9" x14ac:dyDescent="0.45">
      <c r="A57" t="s">
        <v>299</v>
      </c>
      <c r="B57" t="s">
        <v>115</v>
      </c>
      <c r="C57" t="s">
        <v>3</v>
      </c>
      <c r="D57" t="s">
        <v>3</v>
      </c>
      <c r="E57" t="s">
        <v>114</v>
      </c>
      <c r="F57" t="s">
        <v>0</v>
      </c>
      <c r="G57" t="s">
        <v>1</v>
      </c>
      <c r="H57" t="s">
        <v>0</v>
      </c>
    </row>
    <row r="58" spans="1:9" x14ac:dyDescent="0.45">
      <c r="A58" t="s">
        <v>224</v>
      </c>
      <c r="B58" t="s">
        <v>229</v>
      </c>
      <c r="C58" t="s">
        <v>47</v>
      </c>
      <c r="D58" t="s">
        <v>67</v>
      </c>
      <c r="E58" t="s">
        <v>223</v>
      </c>
      <c r="F58" t="s">
        <v>0</v>
      </c>
      <c r="G58" t="s">
        <v>1</v>
      </c>
      <c r="H58" t="s">
        <v>0</v>
      </c>
      <c r="I58" t="s">
        <v>1</v>
      </c>
    </row>
    <row r="59" spans="1:9" x14ac:dyDescent="0.45">
      <c r="A59" t="s">
        <v>19</v>
      </c>
      <c r="B59" t="s">
        <v>2366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</row>
    <row r="60" spans="1:9" x14ac:dyDescent="0.45">
      <c r="A60" t="s">
        <v>2422</v>
      </c>
      <c r="B60" t="s">
        <v>36</v>
      </c>
      <c r="C60" t="s">
        <v>40</v>
      </c>
      <c r="D60" t="s">
        <v>34</v>
      </c>
      <c r="E60" t="s">
        <v>397</v>
      </c>
      <c r="F60" t="s">
        <v>0</v>
      </c>
      <c r="G60" t="s">
        <v>0</v>
      </c>
      <c r="H60" t="s">
        <v>0</v>
      </c>
    </row>
    <row r="61" spans="1:9" x14ac:dyDescent="0.45">
      <c r="A61" t="s">
        <v>2421</v>
      </c>
      <c r="B61" t="s">
        <v>21</v>
      </c>
      <c r="C61" t="s">
        <v>507</v>
      </c>
      <c r="D61" t="s">
        <v>34</v>
      </c>
      <c r="E61" t="s">
        <v>39</v>
      </c>
      <c r="F61" t="s">
        <v>0</v>
      </c>
      <c r="G61" t="s">
        <v>0</v>
      </c>
      <c r="H61" t="s">
        <v>0</v>
      </c>
    </row>
    <row r="62" spans="1:9" x14ac:dyDescent="0.45">
      <c r="A62" t="s">
        <v>224</v>
      </c>
      <c r="B62" t="s">
        <v>115</v>
      </c>
      <c r="C62" t="s">
        <v>67</v>
      </c>
      <c r="D62" t="s">
        <v>4</v>
      </c>
      <c r="E62" t="s">
        <v>223</v>
      </c>
      <c r="F62" t="s">
        <v>0</v>
      </c>
      <c r="G62" t="s">
        <v>1</v>
      </c>
      <c r="H62" t="s">
        <v>0</v>
      </c>
      <c r="I62" t="s">
        <v>1</v>
      </c>
    </row>
    <row r="63" spans="1:9" x14ac:dyDescent="0.45">
      <c r="A63" t="s">
        <v>19</v>
      </c>
      <c r="B63" t="s">
        <v>2364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</row>
    <row r="64" spans="1:9" x14ac:dyDescent="0.45">
      <c r="A64" t="s">
        <v>2420</v>
      </c>
      <c r="B64" t="s">
        <v>48</v>
      </c>
      <c r="C64" t="s">
        <v>112</v>
      </c>
      <c r="D64" t="s">
        <v>34</v>
      </c>
      <c r="E64" t="s">
        <v>107</v>
      </c>
      <c r="F64" t="s">
        <v>0</v>
      </c>
      <c r="G64" t="s">
        <v>0</v>
      </c>
      <c r="H64" t="s">
        <v>0</v>
      </c>
    </row>
    <row r="65" spans="1:9" x14ac:dyDescent="0.45">
      <c r="A65" t="s">
        <v>2416</v>
      </c>
      <c r="B65" t="s">
        <v>31</v>
      </c>
      <c r="C65" t="s">
        <v>67</v>
      </c>
      <c r="D65" t="s">
        <v>4</v>
      </c>
      <c r="E65" t="s">
        <v>103</v>
      </c>
      <c r="F65" t="s">
        <v>0</v>
      </c>
      <c r="G65" t="s">
        <v>0</v>
      </c>
      <c r="H65" t="s">
        <v>0</v>
      </c>
    </row>
    <row r="66" spans="1:9" x14ac:dyDescent="0.45">
      <c r="A66" t="s">
        <v>295</v>
      </c>
      <c r="B66" t="s">
        <v>36</v>
      </c>
      <c r="C66" t="s">
        <v>3</v>
      </c>
      <c r="D66" t="s">
        <v>34</v>
      </c>
      <c r="E66" t="s">
        <v>155</v>
      </c>
      <c r="F66" t="s">
        <v>0</v>
      </c>
      <c r="G66" t="s">
        <v>0</v>
      </c>
      <c r="H66" t="s">
        <v>0</v>
      </c>
    </row>
    <row r="67" spans="1:9" x14ac:dyDescent="0.45">
      <c r="A67" t="s">
        <v>293</v>
      </c>
      <c r="B67" t="s">
        <v>48</v>
      </c>
      <c r="C67" t="s">
        <v>56</v>
      </c>
      <c r="D67" t="s">
        <v>34</v>
      </c>
      <c r="E67" t="s">
        <v>185</v>
      </c>
      <c r="F67" t="s">
        <v>1</v>
      </c>
      <c r="G67" t="s">
        <v>0</v>
      </c>
      <c r="H67" t="s">
        <v>1</v>
      </c>
    </row>
    <row r="68" spans="1:9" x14ac:dyDescent="0.45">
      <c r="A68" t="s">
        <v>224</v>
      </c>
      <c r="B68" t="s">
        <v>229</v>
      </c>
      <c r="C68" t="s">
        <v>47</v>
      </c>
      <c r="D68" t="s">
        <v>8</v>
      </c>
      <c r="E68" t="s">
        <v>223</v>
      </c>
      <c r="F68" t="s">
        <v>0</v>
      </c>
      <c r="G68" t="s">
        <v>1</v>
      </c>
      <c r="H68" t="s">
        <v>0</v>
      </c>
      <c r="I68" t="s">
        <v>1</v>
      </c>
    </row>
    <row r="69" spans="1:9" x14ac:dyDescent="0.45">
      <c r="A69" t="s">
        <v>19</v>
      </c>
      <c r="B69" t="s">
        <v>2361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</row>
    <row r="70" spans="1:9" x14ac:dyDescent="0.45">
      <c r="A70" t="s">
        <v>2419</v>
      </c>
      <c r="B70" t="s">
        <v>44</v>
      </c>
      <c r="C70" t="s">
        <v>4</v>
      </c>
      <c r="D70" t="s">
        <v>3</v>
      </c>
      <c r="E70" t="s">
        <v>68</v>
      </c>
      <c r="F70" t="s">
        <v>0</v>
      </c>
      <c r="G70" t="s">
        <v>0</v>
      </c>
      <c r="H70" t="s">
        <v>0</v>
      </c>
    </row>
    <row r="71" spans="1:9" x14ac:dyDescent="0.45">
      <c r="A71" t="s">
        <v>226</v>
      </c>
      <c r="B71" t="s">
        <v>235</v>
      </c>
      <c r="C71" t="s">
        <v>47</v>
      </c>
      <c r="D71" t="s">
        <v>92</v>
      </c>
      <c r="E71" t="s">
        <v>58</v>
      </c>
      <c r="F71" t="s">
        <v>174</v>
      </c>
      <c r="G71" t="s">
        <v>174</v>
      </c>
      <c r="H71" t="s">
        <v>174</v>
      </c>
    </row>
    <row r="72" spans="1:9" x14ac:dyDescent="0.45">
      <c r="A72" t="s">
        <v>238</v>
      </c>
      <c r="B72" t="s">
        <v>115</v>
      </c>
      <c r="C72" t="s">
        <v>67</v>
      </c>
      <c r="D72" t="s">
        <v>34</v>
      </c>
      <c r="E72" t="s">
        <v>114</v>
      </c>
      <c r="F72" t="s">
        <v>0</v>
      </c>
      <c r="G72" t="s">
        <v>1</v>
      </c>
      <c r="H72" t="s">
        <v>0</v>
      </c>
    </row>
    <row r="73" spans="1:9" x14ac:dyDescent="0.45">
      <c r="A73" t="s">
        <v>237</v>
      </c>
      <c r="B73" t="s">
        <v>48</v>
      </c>
      <c r="C73" t="s">
        <v>67</v>
      </c>
      <c r="D73" t="s">
        <v>34</v>
      </c>
      <c r="E73" t="s">
        <v>77</v>
      </c>
      <c r="F73" t="s">
        <v>0</v>
      </c>
      <c r="G73" t="s">
        <v>0</v>
      </c>
      <c r="H73" t="s">
        <v>0</v>
      </c>
    </row>
    <row r="74" spans="1:9" x14ac:dyDescent="0.45">
      <c r="A74" t="s">
        <v>224</v>
      </c>
      <c r="B74" t="s">
        <v>229</v>
      </c>
      <c r="C74" t="s">
        <v>47</v>
      </c>
      <c r="D74" t="s">
        <v>100</v>
      </c>
      <c r="E74" t="s">
        <v>223</v>
      </c>
      <c r="F74" t="s">
        <v>0</v>
      </c>
      <c r="G74" t="s">
        <v>1</v>
      </c>
      <c r="H74" t="s">
        <v>0</v>
      </c>
      <c r="I74" t="s">
        <v>1</v>
      </c>
    </row>
    <row r="75" spans="1:9" x14ac:dyDescent="0.45">
      <c r="A75" t="s">
        <v>19</v>
      </c>
      <c r="B75" t="s">
        <v>2358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224</v>
      </c>
      <c r="B76" t="s">
        <v>115</v>
      </c>
      <c r="C76" t="s">
        <v>160</v>
      </c>
      <c r="D76" t="s">
        <v>124</v>
      </c>
      <c r="E76" t="s">
        <v>223</v>
      </c>
      <c r="F76" t="s">
        <v>0</v>
      </c>
      <c r="G76" t="s">
        <v>1</v>
      </c>
      <c r="H76" t="s">
        <v>0</v>
      </c>
      <c r="I76" t="s">
        <v>1</v>
      </c>
    </row>
    <row r="77" spans="1:9" x14ac:dyDescent="0.45">
      <c r="A77" t="s">
        <v>19</v>
      </c>
      <c r="B77" t="s">
        <v>2357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</row>
    <row r="78" spans="1:9" x14ac:dyDescent="0.45">
      <c r="A78" t="s">
        <v>226</v>
      </c>
      <c r="B78" t="s">
        <v>36</v>
      </c>
      <c r="C78" t="s">
        <v>802</v>
      </c>
      <c r="D78" t="s">
        <v>79</v>
      </c>
      <c r="E78" t="s">
        <v>58</v>
      </c>
      <c r="F78" t="s">
        <v>1</v>
      </c>
      <c r="G78" t="s">
        <v>0</v>
      </c>
      <c r="H78" t="s">
        <v>1</v>
      </c>
    </row>
    <row r="79" spans="1:9" x14ac:dyDescent="0.45">
      <c r="A79" t="s">
        <v>226</v>
      </c>
      <c r="B79" t="s">
        <v>258</v>
      </c>
      <c r="C79" t="s">
        <v>4</v>
      </c>
      <c r="D79" t="s">
        <v>92</v>
      </c>
      <c r="E79" t="s">
        <v>58</v>
      </c>
      <c r="F79" t="s">
        <v>174</v>
      </c>
      <c r="G79" t="s">
        <v>174</v>
      </c>
      <c r="H79" t="s">
        <v>174</v>
      </c>
    </row>
    <row r="80" spans="1:9" x14ac:dyDescent="0.45">
      <c r="A80" t="s">
        <v>239</v>
      </c>
      <c r="B80" t="s">
        <v>115</v>
      </c>
      <c r="C80" t="s">
        <v>269</v>
      </c>
      <c r="D80" t="s">
        <v>92</v>
      </c>
      <c r="E80" t="s">
        <v>114</v>
      </c>
      <c r="F80" t="s">
        <v>0</v>
      </c>
      <c r="G80" t="s">
        <v>1</v>
      </c>
      <c r="H80" t="s">
        <v>0</v>
      </c>
    </row>
    <row r="81" spans="1:9" x14ac:dyDescent="0.45">
      <c r="A81" t="s">
        <v>224</v>
      </c>
      <c r="B81" t="s">
        <v>229</v>
      </c>
      <c r="C81" t="s">
        <v>47</v>
      </c>
      <c r="D81" t="s">
        <v>234</v>
      </c>
      <c r="E81" t="s">
        <v>223</v>
      </c>
      <c r="F81" t="s">
        <v>0</v>
      </c>
      <c r="G81" t="s">
        <v>1</v>
      </c>
      <c r="H81" t="s">
        <v>0</v>
      </c>
      <c r="I81" t="s">
        <v>1</v>
      </c>
    </row>
    <row r="82" spans="1:9" x14ac:dyDescent="0.45">
      <c r="A82" t="s">
        <v>19</v>
      </c>
      <c r="B82" t="s">
        <v>2356</v>
      </c>
      <c r="C82" t="s">
        <v>17</v>
      </c>
      <c r="D82" t="s">
        <v>16</v>
      </c>
      <c r="E82" t="s">
        <v>15</v>
      </c>
      <c r="F82" t="s">
        <v>14</v>
      </c>
      <c r="G82" t="s">
        <v>13</v>
      </c>
      <c r="H82" t="s">
        <v>12</v>
      </c>
      <c r="I82" t="s">
        <v>11</v>
      </c>
    </row>
    <row r="83" spans="1:9" x14ac:dyDescent="0.45">
      <c r="A83" t="s">
        <v>224</v>
      </c>
      <c r="B83" t="s">
        <v>115</v>
      </c>
      <c r="C83" t="s">
        <v>4</v>
      </c>
      <c r="D83" t="s">
        <v>92</v>
      </c>
      <c r="E83" t="s">
        <v>223</v>
      </c>
      <c r="F83" t="s">
        <v>0</v>
      </c>
      <c r="G83" t="s">
        <v>1</v>
      </c>
      <c r="H83" t="s">
        <v>0</v>
      </c>
      <c r="I83" t="s">
        <v>1</v>
      </c>
    </row>
    <row r="84" spans="1:9" x14ac:dyDescent="0.45">
      <c r="A84" t="s">
        <v>19</v>
      </c>
      <c r="B84" t="s">
        <v>2353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2418</v>
      </c>
      <c r="B85" t="s">
        <v>115</v>
      </c>
      <c r="C85" t="s">
        <v>47</v>
      </c>
      <c r="D85" t="s">
        <v>3</v>
      </c>
      <c r="E85" t="s">
        <v>477</v>
      </c>
      <c r="F85" t="s">
        <v>0</v>
      </c>
      <c r="G85" t="s">
        <v>0</v>
      </c>
      <c r="H85" t="s">
        <v>0</v>
      </c>
    </row>
    <row r="86" spans="1:9" x14ac:dyDescent="0.45">
      <c r="A86" t="s">
        <v>2417</v>
      </c>
      <c r="B86" t="s">
        <v>21</v>
      </c>
      <c r="C86" t="s">
        <v>47</v>
      </c>
      <c r="D86" t="s">
        <v>34</v>
      </c>
      <c r="E86" t="s">
        <v>39</v>
      </c>
      <c r="F86" t="s">
        <v>0</v>
      </c>
      <c r="G86" t="s">
        <v>0</v>
      </c>
      <c r="H86" t="s">
        <v>0</v>
      </c>
    </row>
    <row r="87" spans="1:9" x14ac:dyDescent="0.45">
      <c r="A87" t="s">
        <v>19</v>
      </c>
      <c r="B87" t="s">
        <v>2350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</row>
    <row r="88" spans="1:9" x14ac:dyDescent="0.45">
      <c r="A88" t="s">
        <v>2416</v>
      </c>
      <c r="B88" t="s">
        <v>21</v>
      </c>
      <c r="C88" t="s">
        <v>112</v>
      </c>
      <c r="D88" t="s">
        <v>3</v>
      </c>
      <c r="E88" t="s">
        <v>103</v>
      </c>
      <c r="F88" t="s">
        <v>0</v>
      </c>
      <c r="G88" t="s">
        <v>0</v>
      </c>
      <c r="H88" t="s">
        <v>0</v>
      </c>
    </row>
    <row r="89" spans="1:9" x14ac:dyDescent="0.45">
      <c r="A89" t="s">
        <v>226</v>
      </c>
      <c r="B89" t="s">
        <v>235</v>
      </c>
      <c r="C89" t="s">
        <v>47</v>
      </c>
      <c r="D89" t="s">
        <v>56</v>
      </c>
      <c r="E89" t="s">
        <v>58</v>
      </c>
      <c r="F89" t="s">
        <v>174</v>
      </c>
      <c r="G89" t="s">
        <v>174</v>
      </c>
      <c r="H89" t="s">
        <v>174</v>
      </c>
    </row>
    <row r="90" spans="1:9" x14ac:dyDescent="0.45">
      <c r="A90" t="s">
        <v>224</v>
      </c>
      <c r="B90" t="s">
        <v>229</v>
      </c>
      <c r="C90" t="s">
        <v>47</v>
      </c>
      <c r="D90" t="s">
        <v>67</v>
      </c>
      <c r="E90" t="s">
        <v>223</v>
      </c>
      <c r="F90" t="s">
        <v>0</v>
      </c>
      <c r="G90" t="s">
        <v>1</v>
      </c>
      <c r="H90" t="s">
        <v>0</v>
      </c>
      <c r="I90" t="s">
        <v>1</v>
      </c>
    </row>
    <row r="91" spans="1:9" x14ac:dyDescent="0.45">
      <c r="A91" t="s">
        <v>19</v>
      </c>
      <c r="B91" t="s">
        <v>2346</v>
      </c>
      <c r="C91" t="s">
        <v>17</v>
      </c>
      <c r="D91" t="s">
        <v>16</v>
      </c>
      <c r="E91" t="s">
        <v>15</v>
      </c>
      <c r="F91" t="s">
        <v>14</v>
      </c>
      <c r="G91" t="s">
        <v>13</v>
      </c>
      <c r="H91" t="s">
        <v>12</v>
      </c>
      <c r="I91" t="s">
        <v>11</v>
      </c>
    </row>
    <row r="92" spans="1:9" x14ac:dyDescent="0.45">
      <c r="A92" t="s">
        <v>19</v>
      </c>
      <c r="B92" t="s">
        <v>2343</v>
      </c>
      <c r="C92" t="s">
        <v>17</v>
      </c>
      <c r="D92" t="s">
        <v>16</v>
      </c>
      <c r="E92" t="s">
        <v>15</v>
      </c>
      <c r="F92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2415</v>
      </c>
      <c r="B93" t="s">
        <v>72</v>
      </c>
      <c r="C93" t="s">
        <v>446</v>
      </c>
      <c r="D93" t="s">
        <v>34</v>
      </c>
      <c r="E93" t="s">
        <v>178</v>
      </c>
      <c r="F93" t="s">
        <v>1</v>
      </c>
      <c r="G93" t="s">
        <v>0</v>
      </c>
      <c r="H93" t="s">
        <v>1</v>
      </c>
    </row>
    <row r="94" spans="1:9" x14ac:dyDescent="0.45">
      <c r="A94" t="s">
        <v>2414</v>
      </c>
      <c r="B94" t="s">
        <v>36</v>
      </c>
      <c r="C94" t="s">
        <v>47</v>
      </c>
      <c r="D94" t="s">
        <v>3</v>
      </c>
      <c r="E94" t="s">
        <v>155</v>
      </c>
      <c r="F94" t="s">
        <v>0</v>
      </c>
      <c r="G94" t="s">
        <v>0</v>
      </c>
      <c r="H94" t="s">
        <v>0</v>
      </c>
    </row>
    <row r="95" spans="1:9" x14ac:dyDescent="0.45">
      <c r="A95" t="s">
        <v>241</v>
      </c>
      <c r="B95" t="s">
        <v>115</v>
      </c>
      <c r="C95" t="s">
        <v>34</v>
      </c>
      <c r="D95" t="s">
        <v>34</v>
      </c>
      <c r="E95" t="s">
        <v>114</v>
      </c>
      <c r="F95" t="s">
        <v>0</v>
      </c>
      <c r="G95" t="s">
        <v>1</v>
      </c>
      <c r="H95" t="s">
        <v>0</v>
      </c>
    </row>
    <row r="96" spans="1:9" x14ac:dyDescent="0.45">
      <c r="A96" t="s">
        <v>226</v>
      </c>
      <c r="B96" t="s">
        <v>36</v>
      </c>
      <c r="C96" t="s">
        <v>34</v>
      </c>
      <c r="D96" t="s">
        <v>34</v>
      </c>
      <c r="E96" t="s">
        <v>58</v>
      </c>
      <c r="F96" t="s">
        <v>1</v>
      </c>
      <c r="G96" t="s">
        <v>0</v>
      </c>
      <c r="H96" t="s">
        <v>1</v>
      </c>
    </row>
    <row r="97" spans="1:9" x14ac:dyDescent="0.45">
      <c r="A97" t="s">
        <v>224</v>
      </c>
      <c r="B97" t="s">
        <v>229</v>
      </c>
      <c r="C97" t="s">
        <v>47</v>
      </c>
      <c r="D97" t="s">
        <v>4</v>
      </c>
      <c r="E97" t="s">
        <v>223</v>
      </c>
      <c r="F97" t="s">
        <v>0</v>
      </c>
      <c r="G97" t="s">
        <v>1</v>
      </c>
      <c r="H97" t="s">
        <v>0</v>
      </c>
      <c r="I97" t="s">
        <v>1</v>
      </c>
    </row>
    <row r="98" spans="1:9" x14ac:dyDescent="0.45">
      <c r="A98" t="s">
        <v>19</v>
      </c>
      <c r="B98" t="s">
        <v>2339</v>
      </c>
      <c r="C98" t="s">
        <v>17</v>
      </c>
      <c r="D98" t="s">
        <v>16</v>
      </c>
      <c r="E98" t="s">
        <v>15</v>
      </c>
      <c r="F98" t="s">
        <v>14</v>
      </c>
      <c r="G98" t="s">
        <v>13</v>
      </c>
      <c r="H98" t="s">
        <v>12</v>
      </c>
      <c r="I98" t="s">
        <v>11</v>
      </c>
    </row>
    <row r="99" spans="1:9" x14ac:dyDescent="0.45">
      <c r="A99" t="s">
        <v>224</v>
      </c>
      <c r="B99" t="s">
        <v>229</v>
      </c>
      <c r="C99" t="s">
        <v>47</v>
      </c>
      <c r="D99" t="s">
        <v>8</v>
      </c>
      <c r="E99" t="s">
        <v>223</v>
      </c>
      <c r="F99" t="s">
        <v>0</v>
      </c>
      <c r="G99" t="s">
        <v>1</v>
      </c>
      <c r="H99" t="s">
        <v>0</v>
      </c>
      <c r="I99" t="s">
        <v>1</v>
      </c>
    </row>
    <row r="100" spans="1:9" x14ac:dyDescent="0.45">
      <c r="A100" t="s">
        <v>19</v>
      </c>
      <c r="B100" t="s">
        <v>2337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2413</v>
      </c>
      <c r="B101" t="s">
        <v>72</v>
      </c>
      <c r="C101" t="s">
        <v>56</v>
      </c>
      <c r="D101" t="s">
        <v>3</v>
      </c>
      <c r="E101" t="s">
        <v>107</v>
      </c>
      <c r="F101" t="s">
        <v>0</v>
      </c>
      <c r="G101" t="s">
        <v>0</v>
      </c>
      <c r="H101" t="s">
        <v>0</v>
      </c>
    </row>
    <row r="102" spans="1:9" x14ac:dyDescent="0.45">
      <c r="A102" t="s">
        <v>241</v>
      </c>
      <c r="B102" t="s">
        <v>115</v>
      </c>
      <c r="C102" t="s">
        <v>34</v>
      </c>
      <c r="D102" t="s">
        <v>56</v>
      </c>
      <c r="E102" t="s">
        <v>114</v>
      </c>
      <c r="F102" t="s">
        <v>0</v>
      </c>
      <c r="G102" t="s">
        <v>1</v>
      </c>
      <c r="H102" t="s">
        <v>0</v>
      </c>
    </row>
    <row r="103" spans="1:9" x14ac:dyDescent="0.45">
      <c r="A103" t="s">
        <v>226</v>
      </c>
      <c r="B103" t="s">
        <v>36</v>
      </c>
      <c r="C103" t="s">
        <v>34</v>
      </c>
      <c r="D103" t="s">
        <v>56</v>
      </c>
      <c r="E103" t="s">
        <v>58</v>
      </c>
      <c r="F103" t="s">
        <v>1</v>
      </c>
      <c r="G103" t="s">
        <v>0</v>
      </c>
      <c r="H103" t="s">
        <v>1</v>
      </c>
    </row>
    <row r="104" spans="1:9" x14ac:dyDescent="0.45">
      <c r="A104" t="s">
        <v>226</v>
      </c>
      <c r="B104" t="s">
        <v>300</v>
      </c>
      <c r="C104" t="s">
        <v>47</v>
      </c>
      <c r="D104" t="s">
        <v>34</v>
      </c>
      <c r="E104" t="s">
        <v>58</v>
      </c>
      <c r="F104" t="s">
        <v>174</v>
      </c>
      <c r="G104" t="s">
        <v>174</v>
      </c>
      <c r="H104" t="s">
        <v>174</v>
      </c>
    </row>
    <row r="105" spans="1:9" x14ac:dyDescent="0.45">
      <c r="A105" t="s">
        <v>252</v>
      </c>
      <c r="B105" t="s">
        <v>48</v>
      </c>
      <c r="C105" t="s">
        <v>3</v>
      </c>
      <c r="D105" t="s">
        <v>34</v>
      </c>
      <c r="E105" t="s">
        <v>185</v>
      </c>
      <c r="F105" t="s">
        <v>1</v>
      </c>
      <c r="G105" t="s">
        <v>0</v>
      </c>
      <c r="H105" t="s">
        <v>1</v>
      </c>
    </row>
    <row r="106" spans="1:9" x14ac:dyDescent="0.45">
      <c r="A106" t="s">
        <v>249</v>
      </c>
      <c r="B106" t="s">
        <v>21</v>
      </c>
      <c r="C106" t="s">
        <v>4</v>
      </c>
      <c r="D106" t="s">
        <v>3</v>
      </c>
      <c r="E106" t="s">
        <v>39</v>
      </c>
      <c r="F106" t="s">
        <v>0</v>
      </c>
      <c r="G106" t="s">
        <v>0</v>
      </c>
      <c r="H106" t="s">
        <v>0</v>
      </c>
    </row>
    <row r="107" spans="1:9" x14ac:dyDescent="0.45">
      <c r="A107" t="s">
        <v>224</v>
      </c>
      <c r="B107" t="s">
        <v>229</v>
      </c>
      <c r="C107" t="s">
        <v>47</v>
      </c>
      <c r="D107" t="s">
        <v>148</v>
      </c>
      <c r="E107" t="s">
        <v>223</v>
      </c>
      <c r="F107" t="s">
        <v>0</v>
      </c>
      <c r="G107" t="s">
        <v>1</v>
      </c>
      <c r="H107" t="s">
        <v>0</v>
      </c>
      <c r="I107" t="s">
        <v>1</v>
      </c>
    </row>
    <row r="108" spans="1:9" x14ac:dyDescent="0.45">
      <c r="A108" t="s">
        <v>19</v>
      </c>
      <c r="B108" t="s">
        <v>2332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</row>
    <row r="109" spans="1:9" x14ac:dyDescent="0.45">
      <c r="A109" t="s">
        <v>2412</v>
      </c>
      <c r="B109" t="s">
        <v>36</v>
      </c>
      <c r="C109" t="s">
        <v>61</v>
      </c>
      <c r="D109" t="s">
        <v>34</v>
      </c>
      <c r="E109" t="s">
        <v>58</v>
      </c>
      <c r="F109" t="s">
        <v>1</v>
      </c>
      <c r="G109" t="s">
        <v>0</v>
      </c>
      <c r="H109" t="s">
        <v>1</v>
      </c>
    </row>
    <row r="110" spans="1:9" x14ac:dyDescent="0.45">
      <c r="A110" t="s">
        <v>237</v>
      </c>
      <c r="B110" t="s">
        <v>72</v>
      </c>
      <c r="C110" t="s">
        <v>4</v>
      </c>
      <c r="D110" t="s">
        <v>3</v>
      </c>
      <c r="E110" t="s">
        <v>77</v>
      </c>
      <c r="F110" t="s">
        <v>0</v>
      </c>
      <c r="G110" t="s">
        <v>0</v>
      </c>
      <c r="H110" t="s">
        <v>0</v>
      </c>
    </row>
    <row r="111" spans="1:9" x14ac:dyDescent="0.45">
      <c r="A111" t="s">
        <v>251</v>
      </c>
      <c r="B111" t="s">
        <v>21</v>
      </c>
      <c r="C111" t="s">
        <v>8</v>
      </c>
      <c r="D111" t="s">
        <v>34</v>
      </c>
      <c r="E111" t="s">
        <v>203</v>
      </c>
      <c r="F111" t="s">
        <v>0</v>
      </c>
      <c r="G111" t="s">
        <v>0</v>
      </c>
      <c r="H111" t="s">
        <v>0</v>
      </c>
    </row>
    <row r="112" spans="1:9" x14ac:dyDescent="0.45">
      <c r="A112" t="s">
        <v>224</v>
      </c>
      <c r="B112" t="s">
        <v>229</v>
      </c>
      <c r="C112" t="s">
        <v>47</v>
      </c>
      <c r="D112" t="s">
        <v>148</v>
      </c>
      <c r="E112" t="s">
        <v>223</v>
      </c>
      <c r="F112" t="s">
        <v>0</v>
      </c>
      <c r="G112" t="s">
        <v>1</v>
      </c>
      <c r="H112" t="s">
        <v>0</v>
      </c>
      <c r="I112" t="s">
        <v>1</v>
      </c>
    </row>
    <row r="113" spans="1:9" x14ac:dyDescent="0.45">
      <c r="A113" t="s">
        <v>19</v>
      </c>
      <c r="B113" t="s">
        <v>2329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226</v>
      </c>
      <c r="B114" t="s">
        <v>36</v>
      </c>
      <c r="C114" t="s">
        <v>112</v>
      </c>
      <c r="D114" t="s">
        <v>56</v>
      </c>
      <c r="E114" t="s">
        <v>58</v>
      </c>
      <c r="F114" t="s">
        <v>1</v>
      </c>
      <c r="G114" t="s">
        <v>0</v>
      </c>
      <c r="H114" t="s">
        <v>1</v>
      </c>
    </row>
    <row r="115" spans="1:9" x14ac:dyDescent="0.45">
      <c r="A115" t="s">
        <v>224</v>
      </c>
      <c r="B115" t="s">
        <v>229</v>
      </c>
      <c r="C115" t="s">
        <v>47</v>
      </c>
      <c r="D115" t="s">
        <v>100</v>
      </c>
      <c r="E115" t="s">
        <v>223</v>
      </c>
      <c r="F115" t="s">
        <v>0</v>
      </c>
      <c r="G115" t="s">
        <v>1</v>
      </c>
      <c r="H115" t="s">
        <v>0</v>
      </c>
      <c r="I115" t="s">
        <v>1</v>
      </c>
    </row>
    <row r="116" spans="1:9" x14ac:dyDescent="0.45">
      <c r="A116" t="s">
        <v>19</v>
      </c>
      <c r="B116" t="s">
        <v>2328</v>
      </c>
      <c r="C116" t="s">
        <v>17</v>
      </c>
      <c r="D116" t="s">
        <v>16</v>
      </c>
      <c r="E116" t="s">
        <v>15</v>
      </c>
      <c r="F116" t="s">
        <v>14</v>
      </c>
      <c r="G116" t="s">
        <v>13</v>
      </c>
      <c r="H116" t="s">
        <v>12</v>
      </c>
      <c r="I116" t="s">
        <v>11</v>
      </c>
    </row>
    <row r="117" spans="1:9" x14ac:dyDescent="0.45">
      <c r="A117" t="s">
        <v>241</v>
      </c>
      <c r="B117" t="s">
        <v>115</v>
      </c>
      <c r="C117" t="s">
        <v>61</v>
      </c>
      <c r="D117" t="s">
        <v>56</v>
      </c>
      <c r="E117" t="s">
        <v>114</v>
      </c>
      <c r="F117" t="s">
        <v>0</v>
      </c>
      <c r="G117" t="s">
        <v>1</v>
      </c>
      <c r="H117" t="s">
        <v>0</v>
      </c>
    </row>
    <row r="118" spans="1:9" x14ac:dyDescent="0.45">
      <c r="A118" t="s">
        <v>226</v>
      </c>
      <c r="B118" t="s">
        <v>36</v>
      </c>
      <c r="C118" t="s">
        <v>43</v>
      </c>
      <c r="D118" t="s">
        <v>100</v>
      </c>
      <c r="E118" t="s">
        <v>58</v>
      </c>
      <c r="F118" t="s">
        <v>1</v>
      </c>
      <c r="G118" t="s">
        <v>0</v>
      </c>
      <c r="H118" t="s">
        <v>1</v>
      </c>
    </row>
    <row r="119" spans="1:9" x14ac:dyDescent="0.45">
      <c r="A119" t="s">
        <v>299</v>
      </c>
      <c r="B119" t="s">
        <v>115</v>
      </c>
      <c r="C119" t="s">
        <v>35</v>
      </c>
      <c r="D119" t="s">
        <v>3</v>
      </c>
      <c r="E119" t="s">
        <v>114</v>
      </c>
      <c r="F119" t="s">
        <v>0</v>
      </c>
      <c r="G119" t="s">
        <v>1</v>
      </c>
      <c r="H119" t="s">
        <v>0</v>
      </c>
    </row>
    <row r="120" spans="1:9" x14ac:dyDescent="0.45">
      <c r="A120" t="s">
        <v>239</v>
      </c>
      <c r="B120" t="s">
        <v>2411</v>
      </c>
      <c r="C120" t="s">
        <v>56</v>
      </c>
      <c r="D120" t="s">
        <v>34</v>
      </c>
      <c r="E120" t="s">
        <v>114</v>
      </c>
      <c r="F120" t="s">
        <v>174</v>
      </c>
      <c r="G120" t="s">
        <v>174</v>
      </c>
      <c r="H120" t="s">
        <v>174</v>
      </c>
    </row>
    <row r="121" spans="1:9" x14ac:dyDescent="0.45">
      <c r="A121" t="s">
        <v>224</v>
      </c>
      <c r="B121" t="s">
        <v>229</v>
      </c>
      <c r="C121" t="s">
        <v>47</v>
      </c>
      <c r="D121" t="s">
        <v>43</v>
      </c>
      <c r="E121" t="s">
        <v>223</v>
      </c>
      <c r="F121" t="s">
        <v>0</v>
      </c>
      <c r="G121" t="s">
        <v>1</v>
      </c>
      <c r="H121" t="s">
        <v>0</v>
      </c>
      <c r="I121" t="s">
        <v>1</v>
      </c>
    </row>
    <row r="122" spans="1:9" x14ac:dyDescent="0.45">
      <c r="A122" t="s">
        <v>19</v>
      </c>
      <c r="B122" t="s">
        <v>2325</v>
      </c>
      <c r="C122" t="s">
        <v>17</v>
      </c>
      <c r="D122" t="s">
        <v>16</v>
      </c>
      <c r="E122" t="s">
        <v>15</v>
      </c>
      <c r="F122" t="s">
        <v>14</v>
      </c>
      <c r="G122" t="s">
        <v>13</v>
      </c>
      <c r="H122" t="s">
        <v>12</v>
      </c>
      <c r="I122" t="s">
        <v>11</v>
      </c>
    </row>
    <row r="123" spans="1:9" x14ac:dyDescent="0.45">
      <c r="A123" t="s">
        <v>224</v>
      </c>
      <c r="B123" t="s">
        <v>229</v>
      </c>
      <c r="C123" t="s">
        <v>47</v>
      </c>
      <c r="D123" t="s">
        <v>61</v>
      </c>
      <c r="E123" t="s">
        <v>223</v>
      </c>
      <c r="F123" t="s">
        <v>0</v>
      </c>
      <c r="G123" t="s">
        <v>1</v>
      </c>
      <c r="H123" t="s">
        <v>0</v>
      </c>
      <c r="I123" t="s">
        <v>1</v>
      </c>
    </row>
    <row r="124" spans="1:9" x14ac:dyDescent="0.45">
      <c r="A124" t="s">
        <v>2410</v>
      </c>
      <c r="B124" t="s">
        <v>115</v>
      </c>
      <c r="C124" t="s">
        <v>40</v>
      </c>
      <c r="D124" t="s">
        <v>34</v>
      </c>
      <c r="E124" t="s">
        <v>53</v>
      </c>
      <c r="F124" t="s">
        <v>0</v>
      </c>
      <c r="G124" t="s">
        <v>0</v>
      </c>
      <c r="H124" t="s">
        <v>0</v>
      </c>
    </row>
    <row r="125" spans="1:9" x14ac:dyDescent="0.45">
      <c r="A125" t="s">
        <v>19</v>
      </c>
      <c r="B125" t="s">
        <v>2322</v>
      </c>
      <c r="C125" t="s">
        <v>17</v>
      </c>
      <c r="D125" t="s">
        <v>16</v>
      </c>
      <c r="E125" t="s">
        <v>15</v>
      </c>
      <c r="F125" t="s">
        <v>14</v>
      </c>
      <c r="G125" t="s">
        <v>13</v>
      </c>
      <c r="H125" t="s">
        <v>12</v>
      </c>
      <c r="I125" t="s">
        <v>11</v>
      </c>
    </row>
    <row r="126" spans="1:9" x14ac:dyDescent="0.45">
      <c r="A126" t="s">
        <v>224</v>
      </c>
      <c r="B126" t="s">
        <v>229</v>
      </c>
      <c r="C126" t="s">
        <v>47</v>
      </c>
      <c r="D126" t="s">
        <v>4</v>
      </c>
      <c r="E126" t="s">
        <v>223</v>
      </c>
      <c r="F126" t="s">
        <v>0</v>
      </c>
      <c r="G126" t="s">
        <v>1</v>
      </c>
      <c r="H126" t="s">
        <v>0</v>
      </c>
      <c r="I126" t="s">
        <v>1</v>
      </c>
    </row>
    <row r="127" spans="1:9" x14ac:dyDescent="0.45">
      <c r="A127" t="s">
        <v>19</v>
      </c>
      <c r="B127" t="s">
        <v>2318</v>
      </c>
      <c r="C127" t="s">
        <v>17</v>
      </c>
      <c r="D127" t="s">
        <v>16</v>
      </c>
      <c r="E127" t="s">
        <v>15</v>
      </c>
      <c r="F127" t="s">
        <v>14</v>
      </c>
      <c r="G127" t="s">
        <v>13</v>
      </c>
      <c r="H127" t="s">
        <v>12</v>
      </c>
      <c r="I127" t="s">
        <v>11</v>
      </c>
    </row>
    <row r="128" spans="1:9" x14ac:dyDescent="0.45">
      <c r="A128" t="s">
        <v>226</v>
      </c>
      <c r="B128" t="s">
        <v>300</v>
      </c>
      <c r="C128" t="s">
        <v>47</v>
      </c>
      <c r="D128" t="s">
        <v>43</v>
      </c>
      <c r="E128" t="s">
        <v>58</v>
      </c>
      <c r="F128" t="s">
        <v>174</v>
      </c>
      <c r="G128" t="s">
        <v>174</v>
      </c>
      <c r="H128" t="s">
        <v>174</v>
      </c>
    </row>
    <row r="129" spans="1:9" x14ac:dyDescent="0.45">
      <c r="A129" t="s">
        <v>295</v>
      </c>
      <c r="B129" t="s">
        <v>36</v>
      </c>
      <c r="C129" t="s">
        <v>43</v>
      </c>
      <c r="D129" t="s">
        <v>4</v>
      </c>
      <c r="E129" t="s">
        <v>155</v>
      </c>
      <c r="F129" t="s">
        <v>0</v>
      </c>
      <c r="G129" t="s">
        <v>0</v>
      </c>
      <c r="H129" t="s">
        <v>0</v>
      </c>
    </row>
    <row r="130" spans="1:9" x14ac:dyDescent="0.45">
      <c r="A130" t="s">
        <v>294</v>
      </c>
      <c r="B130" t="s">
        <v>89</v>
      </c>
      <c r="C130" t="s">
        <v>82</v>
      </c>
      <c r="D130" t="s">
        <v>34</v>
      </c>
      <c r="E130" t="s">
        <v>88</v>
      </c>
      <c r="F130" t="s">
        <v>0</v>
      </c>
      <c r="G130" t="s">
        <v>1</v>
      </c>
      <c r="H130" t="s">
        <v>0</v>
      </c>
    </row>
    <row r="131" spans="1:9" x14ac:dyDescent="0.45">
      <c r="A131" t="s">
        <v>293</v>
      </c>
      <c r="B131" t="s">
        <v>48</v>
      </c>
      <c r="C131" t="s">
        <v>82</v>
      </c>
      <c r="D131" t="s">
        <v>34</v>
      </c>
      <c r="E131" t="s">
        <v>185</v>
      </c>
      <c r="F131" t="s">
        <v>1</v>
      </c>
      <c r="G131" t="s">
        <v>0</v>
      </c>
      <c r="H131" t="s">
        <v>1</v>
      </c>
    </row>
    <row r="132" spans="1:9" x14ac:dyDescent="0.45">
      <c r="A132" t="s">
        <v>2409</v>
      </c>
      <c r="B132" t="s">
        <v>21</v>
      </c>
      <c r="C132" t="s">
        <v>35</v>
      </c>
      <c r="D132" t="s">
        <v>34</v>
      </c>
      <c r="E132" t="s">
        <v>155</v>
      </c>
      <c r="F132" t="s">
        <v>0</v>
      </c>
      <c r="G132" t="s">
        <v>0</v>
      </c>
      <c r="H132" t="s">
        <v>0</v>
      </c>
    </row>
    <row r="133" spans="1:9" x14ac:dyDescent="0.45">
      <c r="A133" t="s">
        <v>224</v>
      </c>
      <c r="B133" t="s">
        <v>229</v>
      </c>
      <c r="C133" t="s">
        <v>47</v>
      </c>
      <c r="D133" t="s">
        <v>619</v>
      </c>
      <c r="E133" t="s">
        <v>223</v>
      </c>
      <c r="F133" t="s">
        <v>0</v>
      </c>
      <c r="G133" t="s">
        <v>1</v>
      </c>
      <c r="H133" t="s">
        <v>0</v>
      </c>
      <c r="I133" t="s">
        <v>1</v>
      </c>
    </row>
    <row r="134" spans="1:9" x14ac:dyDescent="0.45">
      <c r="A134" t="s">
        <v>19</v>
      </c>
      <c r="B134" t="s">
        <v>2317</v>
      </c>
      <c r="C134" t="s">
        <v>17</v>
      </c>
      <c r="D134" t="s">
        <v>16</v>
      </c>
      <c r="E134" t="s">
        <v>15</v>
      </c>
      <c r="F134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2408</v>
      </c>
      <c r="B135" t="s">
        <v>48</v>
      </c>
      <c r="C135" t="s">
        <v>3</v>
      </c>
      <c r="D135" t="s">
        <v>3</v>
      </c>
      <c r="E135" t="s">
        <v>68</v>
      </c>
      <c r="F135" t="s">
        <v>0</v>
      </c>
      <c r="G135" t="s">
        <v>0</v>
      </c>
      <c r="H135" t="s">
        <v>0</v>
      </c>
    </row>
    <row r="136" spans="1:9" x14ac:dyDescent="0.45">
      <c r="A136" t="s">
        <v>2400</v>
      </c>
      <c r="B136" t="s">
        <v>115</v>
      </c>
      <c r="C136" t="s">
        <v>3</v>
      </c>
      <c r="D136" t="s">
        <v>3</v>
      </c>
      <c r="E136" t="s">
        <v>114</v>
      </c>
      <c r="F136" t="s">
        <v>0</v>
      </c>
      <c r="G136" t="s">
        <v>1</v>
      </c>
      <c r="H136" t="s">
        <v>0</v>
      </c>
    </row>
    <row r="137" spans="1:9" x14ac:dyDescent="0.45">
      <c r="A137" t="s">
        <v>226</v>
      </c>
      <c r="B137" t="s">
        <v>36</v>
      </c>
      <c r="C137" t="s">
        <v>3</v>
      </c>
      <c r="D137" t="s">
        <v>3</v>
      </c>
      <c r="E137" t="s">
        <v>58</v>
      </c>
      <c r="F137" t="s">
        <v>1</v>
      </c>
      <c r="G137" t="s">
        <v>0</v>
      </c>
      <c r="H137" t="s">
        <v>1</v>
      </c>
    </row>
    <row r="138" spans="1:9" x14ac:dyDescent="0.45">
      <c r="A138" t="s">
        <v>19</v>
      </c>
      <c r="B138" t="s">
        <v>2315</v>
      </c>
      <c r="C138" t="s">
        <v>17</v>
      </c>
      <c r="D138" t="s">
        <v>16</v>
      </c>
      <c r="E138" t="s">
        <v>15</v>
      </c>
      <c r="F138" t="s">
        <v>14</v>
      </c>
      <c r="G138" t="s">
        <v>13</v>
      </c>
      <c r="H138" t="s">
        <v>12</v>
      </c>
      <c r="I138" t="s">
        <v>11</v>
      </c>
    </row>
    <row r="139" spans="1:9" x14ac:dyDescent="0.45">
      <c r="A139" t="s">
        <v>1573</v>
      </c>
      <c r="B139" t="s">
        <v>72</v>
      </c>
      <c r="C139" t="s">
        <v>8</v>
      </c>
      <c r="D139" t="s">
        <v>34</v>
      </c>
      <c r="E139" t="s">
        <v>55</v>
      </c>
      <c r="F139" t="s">
        <v>0</v>
      </c>
      <c r="G139" t="s">
        <v>0</v>
      </c>
      <c r="H139" t="s">
        <v>0</v>
      </c>
    </row>
    <row r="140" spans="1:9" x14ac:dyDescent="0.45">
      <c r="A140" t="s">
        <v>226</v>
      </c>
      <c r="B140" t="s">
        <v>36</v>
      </c>
      <c r="C140" t="s">
        <v>3</v>
      </c>
      <c r="D140" t="s">
        <v>3</v>
      </c>
      <c r="E140" t="s">
        <v>58</v>
      </c>
      <c r="F140" t="s">
        <v>1</v>
      </c>
      <c r="G140" t="s">
        <v>0</v>
      </c>
      <c r="H140" t="s">
        <v>1</v>
      </c>
    </row>
    <row r="141" spans="1:9" x14ac:dyDescent="0.45">
      <c r="A141" t="s">
        <v>224</v>
      </c>
      <c r="B141" t="s">
        <v>115</v>
      </c>
      <c r="C141" t="s">
        <v>56</v>
      </c>
      <c r="D141" t="s">
        <v>100</v>
      </c>
      <c r="E141" t="s">
        <v>223</v>
      </c>
      <c r="F141" t="s">
        <v>0</v>
      </c>
      <c r="G141" t="s">
        <v>1</v>
      </c>
      <c r="H141" t="s">
        <v>0</v>
      </c>
      <c r="I141" t="s">
        <v>1</v>
      </c>
    </row>
    <row r="142" spans="1:9" x14ac:dyDescent="0.45">
      <c r="A142" t="s">
        <v>19</v>
      </c>
      <c r="B142" t="s">
        <v>2313</v>
      </c>
      <c r="C142" t="s">
        <v>17</v>
      </c>
      <c r="D142" t="s">
        <v>16</v>
      </c>
      <c r="E142" t="s">
        <v>15</v>
      </c>
      <c r="F142" t="s">
        <v>14</v>
      </c>
      <c r="G142" t="s">
        <v>13</v>
      </c>
      <c r="H142" t="s">
        <v>12</v>
      </c>
      <c r="I142" t="s">
        <v>11</v>
      </c>
    </row>
    <row r="143" spans="1:9" x14ac:dyDescent="0.45">
      <c r="A143" t="s">
        <v>2407</v>
      </c>
      <c r="B143" t="s">
        <v>115</v>
      </c>
      <c r="C143" t="s">
        <v>4</v>
      </c>
      <c r="D143" t="s">
        <v>3</v>
      </c>
      <c r="E143" t="s">
        <v>477</v>
      </c>
      <c r="F143" t="s">
        <v>0</v>
      </c>
      <c r="G143" t="s">
        <v>0</v>
      </c>
      <c r="H143" t="s">
        <v>0</v>
      </c>
    </row>
    <row r="144" spans="1:9" x14ac:dyDescent="0.45">
      <c r="A144" t="s">
        <v>226</v>
      </c>
      <c r="B144" t="s">
        <v>258</v>
      </c>
      <c r="C144" t="s">
        <v>34</v>
      </c>
      <c r="D144" t="s">
        <v>67</v>
      </c>
      <c r="E144" t="s">
        <v>58</v>
      </c>
      <c r="F144" t="s">
        <v>174</v>
      </c>
      <c r="G144" t="s">
        <v>174</v>
      </c>
      <c r="H144" t="s">
        <v>174</v>
      </c>
    </row>
    <row r="145" spans="1:9" x14ac:dyDescent="0.45">
      <c r="A145" t="s">
        <v>224</v>
      </c>
      <c r="B145" t="s">
        <v>229</v>
      </c>
      <c r="C145" t="s">
        <v>47</v>
      </c>
      <c r="D145" t="s">
        <v>4</v>
      </c>
      <c r="E145" t="s">
        <v>223</v>
      </c>
      <c r="F145" t="s">
        <v>0</v>
      </c>
      <c r="G145" t="s">
        <v>1</v>
      </c>
      <c r="H145" t="s">
        <v>0</v>
      </c>
      <c r="I145" t="s">
        <v>1</v>
      </c>
    </row>
    <row r="146" spans="1:9" x14ac:dyDescent="0.45">
      <c r="A146" t="s">
        <v>19</v>
      </c>
      <c r="B146" t="s">
        <v>2311</v>
      </c>
      <c r="C146" t="s">
        <v>17</v>
      </c>
      <c r="D146" t="s">
        <v>16</v>
      </c>
      <c r="E146" t="s">
        <v>15</v>
      </c>
      <c r="F146" t="s">
        <v>14</v>
      </c>
      <c r="G146" t="s">
        <v>13</v>
      </c>
      <c r="H146" t="s">
        <v>12</v>
      </c>
      <c r="I146" t="s">
        <v>11</v>
      </c>
    </row>
    <row r="147" spans="1:9" x14ac:dyDescent="0.45">
      <c r="A147" t="s">
        <v>2406</v>
      </c>
      <c r="B147" t="s">
        <v>36</v>
      </c>
      <c r="C147" t="s">
        <v>79</v>
      </c>
      <c r="D147" t="s">
        <v>34</v>
      </c>
      <c r="E147" t="s">
        <v>20</v>
      </c>
      <c r="F147" t="s">
        <v>1</v>
      </c>
      <c r="G147" t="s">
        <v>0</v>
      </c>
      <c r="H147" t="s">
        <v>1</v>
      </c>
    </row>
    <row r="148" spans="1:9" x14ac:dyDescent="0.45">
      <c r="A148" t="s">
        <v>224</v>
      </c>
      <c r="B148" t="s">
        <v>229</v>
      </c>
      <c r="C148" t="s">
        <v>47</v>
      </c>
      <c r="D148" t="s">
        <v>35</v>
      </c>
      <c r="E148" t="s">
        <v>223</v>
      </c>
      <c r="F148" t="s">
        <v>0</v>
      </c>
      <c r="G148" t="s">
        <v>1</v>
      </c>
      <c r="H148" t="s">
        <v>0</v>
      </c>
      <c r="I148" t="s">
        <v>1</v>
      </c>
    </row>
    <row r="149" spans="1:9" x14ac:dyDescent="0.45">
      <c r="A149" t="s">
        <v>19</v>
      </c>
      <c r="B149" t="s">
        <v>2310</v>
      </c>
      <c r="C149" t="s">
        <v>17</v>
      </c>
      <c r="D149" t="s">
        <v>16</v>
      </c>
      <c r="E149" t="s">
        <v>15</v>
      </c>
      <c r="F149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241</v>
      </c>
      <c r="B150" t="s">
        <v>115</v>
      </c>
      <c r="C150" t="s">
        <v>43</v>
      </c>
      <c r="D150" t="s">
        <v>3</v>
      </c>
      <c r="E150" t="s">
        <v>114</v>
      </c>
      <c r="F150" t="s">
        <v>0</v>
      </c>
      <c r="G150" t="s">
        <v>1</v>
      </c>
      <c r="H150" t="s">
        <v>0</v>
      </c>
    </row>
    <row r="151" spans="1:9" x14ac:dyDescent="0.45">
      <c r="A151" t="s">
        <v>226</v>
      </c>
      <c r="B151" t="s">
        <v>36</v>
      </c>
      <c r="C151" t="s">
        <v>43</v>
      </c>
      <c r="D151" t="s">
        <v>3</v>
      </c>
      <c r="E151" t="s">
        <v>58</v>
      </c>
      <c r="F151" t="s">
        <v>1</v>
      </c>
      <c r="G151" t="s">
        <v>0</v>
      </c>
      <c r="H151" t="s">
        <v>1</v>
      </c>
    </row>
    <row r="152" spans="1:9" x14ac:dyDescent="0.45">
      <c r="A152" t="s">
        <v>224</v>
      </c>
      <c r="B152" t="s">
        <v>229</v>
      </c>
      <c r="C152" t="s">
        <v>47</v>
      </c>
      <c r="D152" t="s">
        <v>69</v>
      </c>
      <c r="E152" t="s">
        <v>223</v>
      </c>
      <c r="F152" t="s">
        <v>0</v>
      </c>
      <c r="G152" t="s">
        <v>1</v>
      </c>
      <c r="H152" t="s">
        <v>0</v>
      </c>
      <c r="I152" t="s">
        <v>1</v>
      </c>
    </row>
    <row r="153" spans="1:9" x14ac:dyDescent="0.45">
      <c r="A153" t="s">
        <v>19</v>
      </c>
      <c r="B153" t="s">
        <v>2304</v>
      </c>
      <c r="C153" t="s">
        <v>17</v>
      </c>
      <c r="D153" t="s">
        <v>16</v>
      </c>
      <c r="E153" t="s">
        <v>15</v>
      </c>
      <c r="F153" t="s">
        <v>14</v>
      </c>
      <c r="G153" t="s">
        <v>13</v>
      </c>
      <c r="H153" t="s">
        <v>12</v>
      </c>
      <c r="I153" t="s">
        <v>11</v>
      </c>
    </row>
    <row r="154" spans="1:9" x14ac:dyDescent="0.45">
      <c r="A154" t="s">
        <v>2405</v>
      </c>
      <c r="B154" t="s">
        <v>72</v>
      </c>
      <c r="C154" t="s">
        <v>228</v>
      </c>
      <c r="D154" t="s">
        <v>4</v>
      </c>
      <c r="E154" t="s">
        <v>107</v>
      </c>
      <c r="F154" t="s">
        <v>0</v>
      </c>
      <c r="G154" t="s">
        <v>0</v>
      </c>
      <c r="H154" t="s">
        <v>0</v>
      </c>
    </row>
    <row r="155" spans="1:9" x14ac:dyDescent="0.45">
      <c r="A155" t="s">
        <v>19</v>
      </c>
      <c r="B155" t="s">
        <v>2302</v>
      </c>
      <c r="C155" t="s">
        <v>17</v>
      </c>
      <c r="D155" t="s">
        <v>16</v>
      </c>
      <c r="E155" t="s">
        <v>15</v>
      </c>
      <c r="F155" t="s">
        <v>14</v>
      </c>
      <c r="G155" t="s">
        <v>13</v>
      </c>
      <c r="H155" t="s">
        <v>12</v>
      </c>
      <c r="I155" t="s">
        <v>11</v>
      </c>
    </row>
    <row r="156" spans="1:9" x14ac:dyDescent="0.45">
      <c r="A156" t="s">
        <v>241</v>
      </c>
      <c r="B156" t="s">
        <v>115</v>
      </c>
      <c r="C156" t="s">
        <v>2404</v>
      </c>
      <c r="D156" t="s">
        <v>100</v>
      </c>
      <c r="E156" t="s">
        <v>114</v>
      </c>
      <c r="F156" t="s">
        <v>0</v>
      </c>
      <c r="G156" t="s">
        <v>1</v>
      </c>
      <c r="H156" t="s">
        <v>0</v>
      </c>
    </row>
    <row r="157" spans="1:9" x14ac:dyDescent="0.45">
      <c r="A157" t="s">
        <v>226</v>
      </c>
      <c r="B157" t="s">
        <v>36</v>
      </c>
      <c r="C157" t="s">
        <v>2403</v>
      </c>
      <c r="D157" t="s">
        <v>446</v>
      </c>
      <c r="E157" t="s">
        <v>58</v>
      </c>
      <c r="F157" t="s">
        <v>1</v>
      </c>
      <c r="G157" t="s">
        <v>0</v>
      </c>
      <c r="H157" t="s">
        <v>1</v>
      </c>
    </row>
    <row r="158" spans="1:9" x14ac:dyDescent="0.45">
      <c r="A158" t="s">
        <v>226</v>
      </c>
      <c r="B158" t="s">
        <v>258</v>
      </c>
      <c r="C158" t="s">
        <v>148</v>
      </c>
      <c r="D158" t="s">
        <v>112</v>
      </c>
      <c r="E158" t="s">
        <v>58</v>
      </c>
      <c r="F158" t="s">
        <v>174</v>
      </c>
      <c r="G158" t="s">
        <v>174</v>
      </c>
      <c r="H158" t="s">
        <v>174</v>
      </c>
    </row>
    <row r="159" spans="1:9" x14ac:dyDescent="0.45">
      <c r="A159" t="s">
        <v>248</v>
      </c>
      <c r="B159" t="s">
        <v>48</v>
      </c>
      <c r="C159" t="s">
        <v>35</v>
      </c>
      <c r="D159" t="s">
        <v>34</v>
      </c>
      <c r="E159" t="s">
        <v>185</v>
      </c>
      <c r="F159" t="s">
        <v>1</v>
      </c>
      <c r="G159" t="s">
        <v>0</v>
      </c>
      <c r="H159" t="s">
        <v>1</v>
      </c>
    </row>
    <row r="160" spans="1:9" x14ac:dyDescent="0.45">
      <c r="A160" t="s">
        <v>224</v>
      </c>
      <c r="B160" t="s">
        <v>229</v>
      </c>
      <c r="C160" t="s">
        <v>47</v>
      </c>
      <c r="D160" t="s">
        <v>1110</v>
      </c>
      <c r="E160" t="s">
        <v>223</v>
      </c>
      <c r="F160" t="s">
        <v>0</v>
      </c>
      <c r="G160" t="s">
        <v>1</v>
      </c>
      <c r="H160" t="s">
        <v>0</v>
      </c>
      <c r="I160" t="s">
        <v>1</v>
      </c>
    </row>
    <row r="161" spans="1:9" x14ac:dyDescent="0.45">
      <c r="A161" t="s">
        <v>19</v>
      </c>
      <c r="B161" t="s">
        <v>2301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226</v>
      </c>
      <c r="B162" t="s">
        <v>36</v>
      </c>
      <c r="C162" t="s">
        <v>266</v>
      </c>
      <c r="D162" t="s">
        <v>8</v>
      </c>
      <c r="E162" t="s">
        <v>58</v>
      </c>
      <c r="F162" t="s">
        <v>1</v>
      </c>
      <c r="G162" t="s">
        <v>0</v>
      </c>
      <c r="H162" t="s">
        <v>1</v>
      </c>
    </row>
    <row r="163" spans="1:9" x14ac:dyDescent="0.45">
      <c r="A163" t="s">
        <v>226</v>
      </c>
      <c r="B163" t="s">
        <v>235</v>
      </c>
      <c r="C163" t="s">
        <v>47</v>
      </c>
      <c r="D163" t="s">
        <v>269</v>
      </c>
      <c r="E163" t="s">
        <v>58</v>
      </c>
      <c r="F163" t="s">
        <v>174</v>
      </c>
      <c r="G163" t="s">
        <v>174</v>
      </c>
      <c r="H163" t="s">
        <v>174</v>
      </c>
    </row>
    <row r="164" spans="1:9" x14ac:dyDescent="0.45">
      <c r="A164" t="s">
        <v>239</v>
      </c>
      <c r="B164" t="s">
        <v>115</v>
      </c>
      <c r="C164" t="s">
        <v>69</v>
      </c>
      <c r="D164" t="s">
        <v>112</v>
      </c>
      <c r="E164" t="s">
        <v>114</v>
      </c>
      <c r="F164" t="s">
        <v>0</v>
      </c>
      <c r="G164" t="s">
        <v>1</v>
      </c>
      <c r="H164" t="s">
        <v>0</v>
      </c>
    </row>
    <row r="165" spans="1:9" x14ac:dyDescent="0.45">
      <c r="A165" t="s">
        <v>224</v>
      </c>
      <c r="B165" t="s">
        <v>229</v>
      </c>
      <c r="C165" t="s">
        <v>47</v>
      </c>
      <c r="D165" t="s">
        <v>1594</v>
      </c>
      <c r="E165" t="s">
        <v>223</v>
      </c>
      <c r="F165" t="s">
        <v>0</v>
      </c>
      <c r="G165" t="s">
        <v>1</v>
      </c>
      <c r="H165" t="s">
        <v>0</v>
      </c>
      <c r="I165" t="s">
        <v>1</v>
      </c>
    </row>
    <row r="166" spans="1:9" x14ac:dyDescent="0.45">
      <c r="A166" t="s">
        <v>19</v>
      </c>
      <c r="B166" t="s">
        <v>2299</v>
      </c>
      <c r="C166" t="s">
        <v>17</v>
      </c>
      <c r="D166" t="s">
        <v>16</v>
      </c>
      <c r="E166" t="s">
        <v>15</v>
      </c>
      <c r="F166" t="s">
        <v>14</v>
      </c>
      <c r="G166" t="s">
        <v>13</v>
      </c>
      <c r="H166" t="s">
        <v>12</v>
      </c>
      <c r="I166" t="s">
        <v>11</v>
      </c>
    </row>
    <row r="167" spans="1:9" x14ac:dyDescent="0.45">
      <c r="A167" t="s">
        <v>241</v>
      </c>
      <c r="B167" t="s">
        <v>115</v>
      </c>
      <c r="C167" t="s">
        <v>2402</v>
      </c>
      <c r="D167" t="s">
        <v>92</v>
      </c>
      <c r="E167" t="s">
        <v>114</v>
      </c>
      <c r="F167" t="s">
        <v>0</v>
      </c>
      <c r="G167" t="s">
        <v>1</v>
      </c>
      <c r="H167" t="s">
        <v>0</v>
      </c>
    </row>
    <row r="168" spans="1:9" x14ac:dyDescent="0.45">
      <c r="A168" t="s">
        <v>226</v>
      </c>
      <c r="B168" t="s">
        <v>36</v>
      </c>
      <c r="C168" t="s">
        <v>430</v>
      </c>
      <c r="D168" t="s">
        <v>43</v>
      </c>
      <c r="E168" t="s">
        <v>58</v>
      </c>
      <c r="F168" t="s">
        <v>1</v>
      </c>
      <c r="G168" t="s">
        <v>0</v>
      </c>
      <c r="H168" t="s">
        <v>1</v>
      </c>
    </row>
    <row r="169" spans="1:9" x14ac:dyDescent="0.45">
      <c r="A169" t="s">
        <v>224</v>
      </c>
      <c r="B169" t="s">
        <v>229</v>
      </c>
      <c r="C169" t="s">
        <v>47</v>
      </c>
      <c r="D169" t="s">
        <v>772</v>
      </c>
      <c r="E169" t="s">
        <v>223</v>
      </c>
      <c r="F169" t="s">
        <v>0</v>
      </c>
      <c r="G169" t="s">
        <v>1</v>
      </c>
      <c r="H169" t="s">
        <v>0</v>
      </c>
      <c r="I169" t="s">
        <v>1</v>
      </c>
    </row>
    <row r="170" spans="1:9" x14ac:dyDescent="0.45">
      <c r="A170" t="s">
        <v>19</v>
      </c>
      <c r="B170" t="s">
        <v>2297</v>
      </c>
      <c r="C170" t="s">
        <v>17</v>
      </c>
      <c r="D170" t="s">
        <v>16</v>
      </c>
      <c r="E170" t="s">
        <v>15</v>
      </c>
      <c r="F170" t="s">
        <v>14</v>
      </c>
      <c r="G170" t="s">
        <v>13</v>
      </c>
      <c r="H170" t="s">
        <v>12</v>
      </c>
      <c r="I170" t="s">
        <v>11</v>
      </c>
    </row>
    <row r="171" spans="1:9" x14ac:dyDescent="0.45">
      <c r="A171" t="s">
        <v>2401</v>
      </c>
      <c r="B171" t="s">
        <v>44</v>
      </c>
      <c r="C171" t="s">
        <v>160</v>
      </c>
      <c r="D171" t="s">
        <v>34</v>
      </c>
      <c r="E171" t="s">
        <v>138</v>
      </c>
      <c r="F171" t="s">
        <v>0</v>
      </c>
      <c r="G171" t="s">
        <v>1</v>
      </c>
      <c r="H171" t="s">
        <v>0</v>
      </c>
    </row>
    <row r="172" spans="1:9" x14ac:dyDescent="0.45">
      <c r="A172" t="s">
        <v>232</v>
      </c>
      <c r="B172" t="s">
        <v>72</v>
      </c>
      <c r="C172" t="s">
        <v>69</v>
      </c>
      <c r="D172" t="s">
        <v>3</v>
      </c>
      <c r="E172" t="s">
        <v>138</v>
      </c>
      <c r="F172" t="s">
        <v>0</v>
      </c>
      <c r="G172" t="s">
        <v>0</v>
      </c>
      <c r="H172" t="s">
        <v>0</v>
      </c>
    </row>
    <row r="173" spans="1:9" x14ac:dyDescent="0.45">
      <c r="A173" t="s">
        <v>2400</v>
      </c>
      <c r="B173" t="s">
        <v>115</v>
      </c>
      <c r="C173" t="s">
        <v>40</v>
      </c>
      <c r="D173" t="s">
        <v>3</v>
      </c>
      <c r="E173" t="s">
        <v>114</v>
      </c>
      <c r="F173" t="s">
        <v>0</v>
      </c>
      <c r="G173" t="s">
        <v>1</v>
      </c>
      <c r="H173" t="s">
        <v>0</v>
      </c>
    </row>
    <row r="174" spans="1:9" x14ac:dyDescent="0.45">
      <c r="A174" t="s">
        <v>226</v>
      </c>
      <c r="B174" t="s">
        <v>36</v>
      </c>
      <c r="C174" t="s">
        <v>67</v>
      </c>
      <c r="D174" t="s">
        <v>56</v>
      </c>
      <c r="E174" t="s">
        <v>58</v>
      </c>
      <c r="F174" t="s">
        <v>1</v>
      </c>
      <c r="G174" t="s">
        <v>0</v>
      </c>
      <c r="H174" t="s">
        <v>1</v>
      </c>
    </row>
    <row r="175" spans="1:9" x14ac:dyDescent="0.45">
      <c r="A175" t="s">
        <v>2399</v>
      </c>
      <c r="B175" t="s">
        <v>72</v>
      </c>
      <c r="C175" t="s">
        <v>43</v>
      </c>
      <c r="D175" t="s">
        <v>34</v>
      </c>
      <c r="E175" t="s">
        <v>648</v>
      </c>
      <c r="F175" t="s">
        <v>0</v>
      </c>
      <c r="G175" t="s">
        <v>0</v>
      </c>
      <c r="H175" t="s">
        <v>0</v>
      </c>
    </row>
    <row r="176" spans="1:9" x14ac:dyDescent="0.45">
      <c r="A176" t="s">
        <v>224</v>
      </c>
      <c r="B176" t="s">
        <v>229</v>
      </c>
      <c r="C176" t="s">
        <v>47</v>
      </c>
      <c r="D176" t="s">
        <v>228</v>
      </c>
      <c r="E176" t="s">
        <v>223</v>
      </c>
      <c r="F176" t="s">
        <v>0</v>
      </c>
      <c r="G176" t="s">
        <v>1</v>
      </c>
      <c r="H176" t="s">
        <v>0</v>
      </c>
      <c r="I176" t="s">
        <v>1</v>
      </c>
    </row>
    <row r="177" spans="1:9" x14ac:dyDescent="0.45">
      <c r="A177" t="s">
        <v>19</v>
      </c>
      <c r="B177" t="s">
        <v>2295</v>
      </c>
      <c r="C177" t="s">
        <v>17</v>
      </c>
      <c r="D177" t="s">
        <v>16</v>
      </c>
      <c r="E177" t="s">
        <v>15</v>
      </c>
      <c r="F177" t="s">
        <v>14</v>
      </c>
      <c r="G177" t="s">
        <v>13</v>
      </c>
      <c r="H177" t="s">
        <v>12</v>
      </c>
      <c r="I177" t="s">
        <v>11</v>
      </c>
    </row>
    <row r="178" spans="1:9" x14ac:dyDescent="0.45">
      <c r="A178" t="s">
        <v>2398</v>
      </c>
      <c r="B178" t="s">
        <v>44</v>
      </c>
      <c r="C178" t="s">
        <v>47</v>
      </c>
      <c r="D178" t="s">
        <v>3</v>
      </c>
      <c r="E178" t="s">
        <v>138</v>
      </c>
      <c r="F178" t="s">
        <v>0</v>
      </c>
      <c r="G178" t="s">
        <v>1</v>
      </c>
      <c r="H178" t="s">
        <v>0</v>
      </c>
    </row>
    <row r="179" spans="1:9" x14ac:dyDescent="0.45">
      <c r="A179" t="s">
        <v>19</v>
      </c>
      <c r="B179" t="s">
        <v>2292</v>
      </c>
      <c r="C179" t="s">
        <v>17</v>
      </c>
      <c r="D179" t="s">
        <v>16</v>
      </c>
      <c r="E179" t="s">
        <v>15</v>
      </c>
      <c r="F179" t="s">
        <v>14</v>
      </c>
      <c r="G179" t="s">
        <v>13</v>
      </c>
      <c r="H179" t="s">
        <v>12</v>
      </c>
      <c r="I179" t="s">
        <v>11</v>
      </c>
    </row>
    <row r="180" spans="1:9" x14ac:dyDescent="0.45">
      <c r="A180" t="s">
        <v>19</v>
      </c>
      <c r="B180" t="s">
        <v>2288</v>
      </c>
      <c r="C180" t="s">
        <v>17</v>
      </c>
      <c r="D180" t="s">
        <v>16</v>
      </c>
      <c r="E180" t="s">
        <v>15</v>
      </c>
      <c r="F180" t="s">
        <v>14</v>
      </c>
      <c r="G180" t="s">
        <v>13</v>
      </c>
      <c r="H180" t="s">
        <v>12</v>
      </c>
      <c r="I180" t="s">
        <v>11</v>
      </c>
    </row>
    <row r="181" spans="1:9" x14ac:dyDescent="0.45">
      <c r="A181" t="s">
        <v>19</v>
      </c>
      <c r="B181" t="s">
        <v>2283</v>
      </c>
      <c r="C181" t="s">
        <v>17</v>
      </c>
      <c r="D181" t="s">
        <v>16</v>
      </c>
      <c r="E181" t="s">
        <v>15</v>
      </c>
      <c r="F181" t="s">
        <v>14</v>
      </c>
      <c r="G181" t="s">
        <v>13</v>
      </c>
      <c r="H181" t="s">
        <v>12</v>
      </c>
      <c r="I181" t="s">
        <v>11</v>
      </c>
    </row>
    <row r="182" spans="1:9" x14ac:dyDescent="0.45">
      <c r="A182" t="s">
        <v>289</v>
      </c>
      <c r="B182" t="s">
        <v>21</v>
      </c>
      <c r="C182" t="s">
        <v>160</v>
      </c>
      <c r="D182" t="s">
        <v>34</v>
      </c>
      <c r="E182" t="s">
        <v>180</v>
      </c>
      <c r="F182" t="s">
        <v>0</v>
      </c>
      <c r="G182" t="s">
        <v>0</v>
      </c>
      <c r="H182" t="s">
        <v>0</v>
      </c>
    </row>
    <row r="183" spans="1:9" x14ac:dyDescent="0.45">
      <c r="A183" t="s">
        <v>2397</v>
      </c>
      <c r="B183" t="s">
        <v>48</v>
      </c>
      <c r="C183" t="s">
        <v>160</v>
      </c>
      <c r="D183" t="s">
        <v>34</v>
      </c>
      <c r="E183" t="s">
        <v>55</v>
      </c>
      <c r="F183" t="s">
        <v>0</v>
      </c>
      <c r="G183" t="s">
        <v>0</v>
      </c>
      <c r="H183" t="s">
        <v>0</v>
      </c>
    </row>
    <row r="184" spans="1:9" x14ac:dyDescent="0.45">
      <c r="A184" t="s">
        <v>226</v>
      </c>
      <c r="B184" t="s">
        <v>300</v>
      </c>
      <c r="C184" t="s">
        <v>47</v>
      </c>
      <c r="D184" t="s">
        <v>67</v>
      </c>
      <c r="E184" t="s">
        <v>58</v>
      </c>
      <c r="F184" t="s">
        <v>174</v>
      </c>
      <c r="G184" t="s">
        <v>174</v>
      </c>
      <c r="H184" t="s">
        <v>174</v>
      </c>
    </row>
    <row r="185" spans="1:9" x14ac:dyDescent="0.45">
      <c r="A185" t="s">
        <v>279</v>
      </c>
      <c r="B185" t="s">
        <v>36</v>
      </c>
      <c r="C185" t="s">
        <v>61</v>
      </c>
      <c r="D185" t="s">
        <v>3</v>
      </c>
      <c r="E185" t="s">
        <v>278</v>
      </c>
      <c r="F185" t="s">
        <v>1</v>
      </c>
      <c r="G185" t="s">
        <v>0</v>
      </c>
      <c r="H185" t="s">
        <v>1</v>
      </c>
    </row>
    <row r="186" spans="1:9" x14ac:dyDescent="0.45">
      <c r="A186" t="s">
        <v>224</v>
      </c>
      <c r="B186" t="s">
        <v>229</v>
      </c>
      <c r="C186" t="s">
        <v>47</v>
      </c>
      <c r="D186" t="s">
        <v>340</v>
      </c>
      <c r="E186" t="s">
        <v>223</v>
      </c>
      <c r="F186" t="s">
        <v>0</v>
      </c>
      <c r="G186" t="s">
        <v>1</v>
      </c>
      <c r="H186" t="s">
        <v>0</v>
      </c>
      <c r="I186" t="s">
        <v>1</v>
      </c>
    </row>
    <row r="187" spans="1:9" x14ac:dyDescent="0.45">
      <c r="A187" t="s">
        <v>19</v>
      </c>
      <c r="B187" t="s">
        <v>2282</v>
      </c>
      <c r="C187" t="s">
        <v>17</v>
      </c>
      <c r="D187" t="s">
        <v>16</v>
      </c>
      <c r="E187" t="s">
        <v>15</v>
      </c>
      <c r="F187" t="s">
        <v>14</v>
      </c>
      <c r="G187" t="s">
        <v>13</v>
      </c>
      <c r="H187" t="s">
        <v>12</v>
      </c>
      <c r="I187" t="s">
        <v>11</v>
      </c>
    </row>
    <row r="188" spans="1:9" x14ac:dyDescent="0.45">
      <c r="A188" t="s">
        <v>1569</v>
      </c>
      <c r="B188" t="s">
        <v>28</v>
      </c>
      <c r="C188" t="s">
        <v>8</v>
      </c>
      <c r="D188" t="s">
        <v>79</v>
      </c>
      <c r="E188" t="s">
        <v>114</v>
      </c>
      <c r="F188" t="s">
        <v>0</v>
      </c>
      <c r="G188" t="s">
        <v>0</v>
      </c>
      <c r="H188" t="s">
        <v>0</v>
      </c>
    </row>
    <row r="189" spans="1:9" x14ac:dyDescent="0.45">
      <c r="A189" t="s">
        <v>2396</v>
      </c>
      <c r="B189" t="s">
        <v>89</v>
      </c>
      <c r="C189" t="s">
        <v>47</v>
      </c>
      <c r="D189" t="s">
        <v>3</v>
      </c>
      <c r="E189" t="s">
        <v>91</v>
      </c>
      <c r="F189" t="s">
        <v>0</v>
      </c>
      <c r="G189" t="s">
        <v>0</v>
      </c>
      <c r="H189" t="s">
        <v>0</v>
      </c>
    </row>
    <row r="190" spans="1:9" x14ac:dyDescent="0.45">
      <c r="A190" t="s">
        <v>224</v>
      </c>
      <c r="B190" t="s">
        <v>229</v>
      </c>
      <c r="C190" t="s">
        <v>47</v>
      </c>
      <c r="D190" t="s">
        <v>61</v>
      </c>
      <c r="E190" t="s">
        <v>223</v>
      </c>
      <c r="F190" t="s">
        <v>0</v>
      </c>
      <c r="G190" t="s">
        <v>1</v>
      </c>
      <c r="H190" t="s">
        <v>0</v>
      </c>
      <c r="I190" t="s">
        <v>1</v>
      </c>
    </row>
    <row r="191" spans="1:9" x14ac:dyDescent="0.45">
      <c r="A191" t="s">
        <v>19</v>
      </c>
      <c r="B191" t="s">
        <v>2277</v>
      </c>
      <c r="C191" t="s">
        <v>17</v>
      </c>
      <c r="D191" t="s">
        <v>16</v>
      </c>
      <c r="E191" t="s">
        <v>15</v>
      </c>
      <c r="F191" t="s">
        <v>14</v>
      </c>
      <c r="G191" t="s">
        <v>13</v>
      </c>
      <c r="H191" t="s">
        <v>12</v>
      </c>
      <c r="I191" t="s">
        <v>11</v>
      </c>
    </row>
    <row r="192" spans="1:9" x14ac:dyDescent="0.45">
      <c r="A192" t="s">
        <v>224</v>
      </c>
      <c r="B192" t="s">
        <v>229</v>
      </c>
      <c r="C192" t="s">
        <v>47</v>
      </c>
      <c r="D192" t="s">
        <v>56</v>
      </c>
      <c r="E192" t="s">
        <v>223</v>
      </c>
      <c r="F192" t="s">
        <v>0</v>
      </c>
      <c r="G192" t="s">
        <v>1</v>
      </c>
      <c r="H192" t="s">
        <v>0</v>
      </c>
      <c r="I192" t="s">
        <v>1</v>
      </c>
    </row>
    <row r="193" spans="1:9" x14ac:dyDescent="0.45">
      <c r="A193" t="s">
        <v>19</v>
      </c>
      <c r="B193" t="s">
        <v>2276</v>
      </c>
      <c r="C193" t="s">
        <v>17</v>
      </c>
      <c r="D193" t="s">
        <v>16</v>
      </c>
      <c r="E193" t="s">
        <v>15</v>
      </c>
      <c r="F193" t="s">
        <v>14</v>
      </c>
      <c r="G193" t="s">
        <v>13</v>
      </c>
      <c r="H193" t="s">
        <v>12</v>
      </c>
      <c r="I193" t="s">
        <v>11</v>
      </c>
    </row>
    <row r="194" spans="1:9" x14ac:dyDescent="0.45">
      <c r="A194" t="s">
        <v>224</v>
      </c>
      <c r="B194" t="s">
        <v>115</v>
      </c>
      <c r="C194" t="s">
        <v>3</v>
      </c>
      <c r="D194" t="s">
        <v>79</v>
      </c>
      <c r="E194" t="s">
        <v>223</v>
      </c>
      <c r="F194" t="s">
        <v>0</v>
      </c>
      <c r="G194" t="s">
        <v>1</v>
      </c>
      <c r="H194" t="s">
        <v>0</v>
      </c>
      <c r="I194" t="s">
        <v>1</v>
      </c>
    </row>
    <row r="195" spans="1:9" x14ac:dyDescent="0.45">
      <c r="A195" t="s">
        <v>19</v>
      </c>
      <c r="B195" t="s">
        <v>2273</v>
      </c>
      <c r="C195" t="s">
        <v>17</v>
      </c>
      <c r="D195" t="s">
        <v>16</v>
      </c>
      <c r="E195" t="s">
        <v>15</v>
      </c>
      <c r="F195" t="s">
        <v>14</v>
      </c>
      <c r="G195" t="s">
        <v>13</v>
      </c>
      <c r="H195" t="s">
        <v>12</v>
      </c>
      <c r="I195" t="s">
        <v>11</v>
      </c>
    </row>
    <row r="196" spans="1:9" x14ac:dyDescent="0.45">
      <c r="A196" t="s">
        <v>226</v>
      </c>
      <c r="B196" t="s">
        <v>36</v>
      </c>
      <c r="C196" t="s">
        <v>863</v>
      </c>
      <c r="D196" t="s">
        <v>946</v>
      </c>
      <c r="E196" t="s">
        <v>58</v>
      </c>
      <c r="F196" t="s">
        <v>1</v>
      </c>
      <c r="G196" t="s">
        <v>0</v>
      </c>
      <c r="H196" t="s">
        <v>1</v>
      </c>
    </row>
    <row r="197" spans="1:9" x14ac:dyDescent="0.45">
      <c r="A197" t="s">
        <v>226</v>
      </c>
      <c r="B197" t="s">
        <v>235</v>
      </c>
      <c r="C197" t="s">
        <v>47</v>
      </c>
      <c r="D197" t="s">
        <v>269</v>
      </c>
      <c r="E197" t="s">
        <v>58</v>
      </c>
      <c r="F197" t="s">
        <v>174</v>
      </c>
      <c r="G197" t="s">
        <v>174</v>
      </c>
      <c r="H197" t="s">
        <v>174</v>
      </c>
    </row>
    <row r="198" spans="1:9" x14ac:dyDescent="0.45">
      <c r="A198" t="s">
        <v>239</v>
      </c>
      <c r="B198" t="s">
        <v>115</v>
      </c>
      <c r="C198" t="s">
        <v>412</v>
      </c>
      <c r="D198" t="s">
        <v>292</v>
      </c>
      <c r="E198" t="s">
        <v>114</v>
      </c>
      <c r="F198" t="s">
        <v>0</v>
      </c>
      <c r="G198" t="s">
        <v>1</v>
      </c>
      <c r="H198" t="s">
        <v>0</v>
      </c>
    </row>
    <row r="199" spans="1:9" x14ac:dyDescent="0.45">
      <c r="A199" t="s">
        <v>1571</v>
      </c>
      <c r="B199" t="s">
        <v>115</v>
      </c>
      <c r="C199" t="s">
        <v>2395</v>
      </c>
      <c r="D199" t="s">
        <v>56</v>
      </c>
      <c r="E199" t="s">
        <v>114</v>
      </c>
      <c r="F199" t="s">
        <v>0</v>
      </c>
      <c r="G199" t="s">
        <v>1</v>
      </c>
      <c r="H199" t="s">
        <v>0</v>
      </c>
    </row>
    <row r="200" spans="1:9" x14ac:dyDescent="0.45">
      <c r="A200" t="s">
        <v>224</v>
      </c>
      <c r="B200" t="s">
        <v>229</v>
      </c>
      <c r="C200" t="s">
        <v>3</v>
      </c>
      <c r="D200" t="s">
        <v>2394</v>
      </c>
      <c r="E200" t="s">
        <v>223</v>
      </c>
      <c r="F200" t="s">
        <v>0</v>
      </c>
      <c r="G200" t="s">
        <v>1</v>
      </c>
      <c r="H200" t="s">
        <v>0</v>
      </c>
      <c r="I200" t="s">
        <v>1</v>
      </c>
    </row>
    <row r="201" spans="1:9" x14ac:dyDescent="0.45">
      <c r="A201" t="s">
        <v>19</v>
      </c>
      <c r="B201" t="s">
        <v>2270</v>
      </c>
      <c r="C201" t="s">
        <v>17</v>
      </c>
      <c r="D201" t="s">
        <v>16</v>
      </c>
      <c r="E201" t="s">
        <v>15</v>
      </c>
      <c r="F201" t="s">
        <v>14</v>
      </c>
      <c r="G201" t="s">
        <v>13</v>
      </c>
      <c r="H201" t="s">
        <v>12</v>
      </c>
      <c r="I201" t="s">
        <v>11</v>
      </c>
    </row>
    <row r="202" spans="1:9" x14ac:dyDescent="0.45">
      <c r="A202" t="s">
        <v>224</v>
      </c>
      <c r="B202" t="s">
        <v>115</v>
      </c>
      <c r="C202" t="s">
        <v>292</v>
      </c>
      <c r="D202" t="s">
        <v>4</v>
      </c>
      <c r="E202" t="s">
        <v>223</v>
      </c>
      <c r="F202" t="s">
        <v>0</v>
      </c>
      <c r="G202" t="s">
        <v>1</v>
      </c>
      <c r="H202" t="s">
        <v>0</v>
      </c>
      <c r="I202" t="s">
        <v>1</v>
      </c>
    </row>
    <row r="203" spans="1:9" x14ac:dyDescent="0.45">
      <c r="A203" t="s">
        <v>19</v>
      </c>
      <c r="B203" t="s">
        <v>2265</v>
      </c>
      <c r="C203" t="s">
        <v>17</v>
      </c>
      <c r="D203" t="s">
        <v>16</v>
      </c>
      <c r="E203" t="s">
        <v>15</v>
      </c>
      <c r="F203" t="s">
        <v>14</v>
      </c>
      <c r="G203" t="s">
        <v>13</v>
      </c>
      <c r="H203" t="s">
        <v>12</v>
      </c>
      <c r="I203" t="s">
        <v>11</v>
      </c>
    </row>
  </sheetData>
  <conditionalFormatting sqref="F1:I50">
    <cfRule type="cellIs" dxfId="85" priority="12" operator="equal">
      <formula>"Y"</formula>
    </cfRule>
    <cfRule type="cellIs" dxfId="84" priority="13" operator="equal">
      <formula>"N"</formula>
    </cfRule>
  </conditionalFormatting>
  <conditionalFormatting sqref="F1:I50">
    <cfRule type="cellIs" dxfId="83" priority="10" operator="equal">
      <formula>"Y"</formula>
    </cfRule>
    <cfRule type="cellIs" dxfId="82" priority="11" operator="equal">
      <formula>"N"</formula>
    </cfRule>
  </conditionalFormatting>
  <conditionalFormatting sqref="F1:I50">
    <cfRule type="cellIs" dxfId="81" priority="8" operator="equal">
      <formula>"Y"</formula>
    </cfRule>
    <cfRule type="cellIs" dxfId="80" priority="9" operator="equal">
      <formula>"N"</formula>
    </cfRule>
  </conditionalFormatting>
  <conditionalFormatting sqref="F1:I50">
    <cfRule type="cellIs" dxfId="79" priority="6" operator="equal">
      <formula>"Y"</formula>
    </cfRule>
    <cfRule type="cellIs" dxfId="78" priority="7" operator="equal">
      <formula>"N"</formula>
    </cfRule>
  </conditionalFormatting>
  <conditionalFormatting sqref="A1:A1048576">
    <cfRule type="duplicateValues" dxfId="77" priority="5"/>
  </conditionalFormatting>
  <conditionalFormatting sqref="F1:I1048576">
    <cfRule type="cellIs" dxfId="76" priority="3" operator="equal">
      <formula>"Y"</formula>
    </cfRule>
    <cfRule type="cellIs" dxfId="75" priority="4" operator="equal">
      <formula>"N"</formula>
    </cfRule>
  </conditionalFormatting>
  <conditionalFormatting sqref="J1:J2">
    <cfRule type="cellIs" dxfId="74" priority="1" operator="equal">
      <formula>"Y"</formula>
    </cfRule>
    <cfRule type="cellIs" dxfId="73" priority="2" operator="equal">
      <formula>"N"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2"/>
  <sheetViews>
    <sheetView topLeftCell="C1" workbookViewId="0">
      <selection activeCell="J8" sqref="J8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186</v>
      </c>
    </row>
    <row r="2" spans="1:11" x14ac:dyDescent="0.45">
      <c r="A2" t="s">
        <v>2771</v>
      </c>
      <c r="B2" t="s">
        <v>31</v>
      </c>
      <c r="C2" t="s">
        <v>170</v>
      </c>
      <c r="D2" t="s">
        <v>3</v>
      </c>
      <c r="E2" t="s">
        <v>188</v>
      </c>
      <c r="F2" t="s">
        <v>1</v>
      </c>
      <c r="G2" t="s">
        <v>1</v>
      </c>
      <c r="H2" t="s">
        <v>0</v>
      </c>
      <c r="J2" t="s">
        <v>218</v>
      </c>
      <c r="K2">
        <f>COUNTIF(G:G,"Y")</f>
        <v>91</v>
      </c>
    </row>
    <row r="3" spans="1:11" x14ac:dyDescent="0.45">
      <c r="A3" t="s">
        <v>2770</v>
      </c>
      <c r="B3" t="s">
        <v>72</v>
      </c>
      <c r="C3" t="s">
        <v>234</v>
      </c>
      <c r="D3" t="s">
        <v>3</v>
      </c>
      <c r="E3" t="s">
        <v>111</v>
      </c>
      <c r="F3" t="s">
        <v>1</v>
      </c>
      <c r="G3" t="s">
        <v>0</v>
      </c>
      <c r="H3" t="s">
        <v>1</v>
      </c>
    </row>
    <row r="4" spans="1:11" x14ac:dyDescent="0.45">
      <c r="A4" t="s">
        <v>2769</v>
      </c>
      <c r="B4" t="s">
        <v>21</v>
      </c>
      <c r="C4" t="s">
        <v>43</v>
      </c>
      <c r="D4" t="s">
        <v>3</v>
      </c>
      <c r="E4" t="s">
        <v>33</v>
      </c>
      <c r="F4" t="s">
        <v>0</v>
      </c>
      <c r="G4" t="s">
        <v>0</v>
      </c>
      <c r="H4" t="s">
        <v>0</v>
      </c>
    </row>
    <row r="5" spans="1:11" x14ac:dyDescent="0.45">
      <c r="A5" t="s">
        <v>2768</v>
      </c>
      <c r="B5" t="s">
        <v>72</v>
      </c>
      <c r="C5" t="s">
        <v>43</v>
      </c>
      <c r="D5" t="s">
        <v>34</v>
      </c>
      <c r="E5" t="s">
        <v>55</v>
      </c>
      <c r="F5" t="s">
        <v>0</v>
      </c>
      <c r="G5" t="s">
        <v>0</v>
      </c>
      <c r="H5" t="s">
        <v>0</v>
      </c>
    </row>
    <row r="6" spans="1:11" x14ac:dyDescent="0.45">
      <c r="A6" t="s">
        <v>2767</v>
      </c>
      <c r="B6" t="s">
        <v>36</v>
      </c>
      <c r="C6" t="s">
        <v>40</v>
      </c>
      <c r="D6" t="s">
        <v>34</v>
      </c>
      <c r="E6" t="s">
        <v>188</v>
      </c>
      <c r="F6" t="s">
        <v>1</v>
      </c>
      <c r="G6" t="s">
        <v>0</v>
      </c>
      <c r="H6" t="s">
        <v>1</v>
      </c>
    </row>
    <row r="7" spans="1:11" x14ac:dyDescent="0.45">
      <c r="A7" t="s">
        <v>2766</v>
      </c>
      <c r="B7" t="s">
        <v>48</v>
      </c>
      <c r="C7" t="s">
        <v>8</v>
      </c>
      <c r="D7" t="s">
        <v>3</v>
      </c>
      <c r="E7" t="s">
        <v>159</v>
      </c>
      <c r="F7" t="s">
        <v>0</v>
      </c>
      <c r="G7" t="s">
        <v>0</v>
      </c>
      <c r="H7" t="s">
        <v>0</v>
      </c>
      <c r="I7" t="s">
        <v>1</v>
      </c>
    </row>
    <row r="8" spans="1:11" x14ac:dyDescent="0.45">
      <c r="A8" t="s">
        <v>2765</v>
      </c>
      <c r="B8" t="s">
        <v>36</v>
      </c>
      <c r="C8" t="s">
        <v>4</v>
      </c>
      <c r="D8" t="s">
        <v>864</v>
      </c>
      <c r="E8" t="s">
        <v>143</v>
      </c>
      <c r="F8" t="s">
        <v>0</v>
      </c>
      <c r="G8" t="s">
        <v>0</v>
      </c>
      <c r="H8" t="s">
        <v>0</v>
      </c>
    </row>
    <row r="9" spans="1:11" x14ac:dyDescent="0.45">
      <c r="A9" t="s">
        <v>380</v>
      </c>
      <c r="B9" t="s">
        <v>28</v>
      </c>
      <c r="C9" t="s">
        <v>40</v>
      </c>
      <c r="D9" t="s">
        <v>79</v>
      </c>
      <c r="E9" t="s">
        <v>114</v>
      </c>
      <c r="F9" t="s">
        <v>0</v>
      </c>
      <c r="G9" t="s">
        <v>0</v>
      </c>
      <c r="H9" t="s">
        <v>0</v>
      </c>
    </row>
    <row r="10" spans="1:11" x14ac:dyDescent="0.45">
      <c r="A10" t="s">
        <v>2764</v>
      </c>
      <c r="B10" t="s">
        <v>31</v>
      </c>
      <c r="C10" t="s">
        <v>112</v>
      </c>
      <c r="D10" t="s">
        <v>67</v>
      </c>
      <c r="E10" t="s">
        <v>103</v>
      </c>
      <c r="F10" t="s">
        <v>0</v>
      </c>
      <c r="G10" t="s">
        <v>0</v>
      </c>
      <c r="H10" t="s">
        <v>0</v>
      </c>
    </row>
    <row r="11" spans="1:11" x14ac:dyDescent="0.45">
      <c r="A11" t="s">
        <v>2763</v>
      </c>
      <c r="B11" t="s">
        <v>21</v>
      </c>
      <c r="C11" t="s">
        <v>35</v>
      </c>
      <c r="D11" t="s">
        <v>3</v>
      </c>
      <c r="E11" t="s">
        <v>131</v>
      </c>
      <c r="F11" t="s">
        <v>0</v>
      </c>
      <c r="G11" t="s">
        <v>0</v>
      </c>
      <c r="H11" t="s">
        <v>0</v>
      </c>
    </row>
    <row r="12" spans="1:11" x14ac:dyDescent="0.45">
      <c r="A12" t="s">
        <v>2762</v>
      </c>
      <c r="B12" t="s">
        <v>72</v>
      </c>
      <c r="C12" t="s">
        <v>160</v>
      </c>
      <c r="D12" t="s">
        <v>34</v>
      </c>
      <c r="E12" t="s">
        <v>42</v>
      </c>
      <c r="F12" t="s">
        <v>1</v>
      </c>
      <c r="G12" t="s">
        <v>0</v>
      </c>
      <c r="H12" t="s">
        <v>1</v>
      </c>
    </row>
    <row r="13" spans="1:11" x14ac:dyDescent="0.45">
      <c r="A13" t="s">
        <v>2761</v>
      </c>
      <c r="B13" t="s">
        <v>21</v>
      </c>
      <c r="C13" t="s">
        <v>119</v>
      </c>
      <c r="D13" t="s">
        <v>56</v>
      </c>
      <c r="E13" t="s">
        <v>99</v>
      </c>
      <c r="F13" t="s">
        <v>0</v>
      </c>
      <c r="G13" t="s">
        <v>0</v>
      </c>
      <c r="H13" t="s">
        <v>0</v>
      </c>
    </row>
    <row r="14" spans="1:11" x14ac:dyDescent="0.45">
      <c r="A14" t="s">
        <v>2760</v>
      </c>
      <c r="B14" t="s">
        <v>36</v>
      </c>
      <c r="C14" t="s">
        <v>1594</v>
      </c>
      <c r="D14" t="s">
        <v>4</v>
      </c>
      <c r="E14" t="s">
        <v>33</v>
      </c>
      <c r="F14" t="s">
        <v>0</v>
      </c>
      <c r="G14" t="s">
        <v>0</v>
      </c>
      <c r="H14" t="s">
        <v>0</v>
      </c>
    </row>
    <row r="15" spans="1:11" x14ac:dyDescent="0.45">
      <c r="A15" t="s">
        <v>368</v>
      </c>
      <c r="B15" t="s">
        <v>89</v>
      </c>
      <c r="C15" t="s">
        <v>43</v>
      </c>
      <c r="D15" t="s">
        <v>82</v>
      </c>
      <c r="E15" t="s">
        <v>346</v>
      </c>
      <c r="F15" t="s">
        <v>0</v>
      </c>
      <c r="G15" t="s">
        <v>0</v>
      </c>
      <c r="H15" t="s">
        <v>0</v>
      </c>
      <c r="I15" t="s">
        <v>1</v>
      </c>
    </row>
    <row r="16" spans="1:11" x14ac:dyDescent="0.45">
      <c r="A16" t="s">
        <v>1699</v>
      </c>
      <c r="B16" t="s">
        <v>48</v>
      </c>
      <c r="C16" t="s">
        <v>69</v>
      </c>
      <c r="D16" t="s">
        <v>3</v>
      </c>
      <c r="E16" t="s">
        <v>178</v>
      </c>
      <c r="F16" t="s">
        <v>1</v>
      </c>
      <c r="G16" t="s">
        <v>0</v>
      </c>
      <c r="H16" t="s">
        <v>1</v>
      </c>
    </row>
    <row r="17" spans="1:9" x14ac:dyDescent="0.45">
      <c r="A17" t="s">
        <v>503</v>
      </c>
      <c r="B17" t="s">
        <v>72</v>
      </c>
      <c r="C17" t="s">
        <v>82</v>
      </c>
      <c r="D17" t="s">
        <v>3</v>
      </c>
      <c r="E17" t="s">
        <v>178</v>
      </c>
      <c r="F17" t="s">
        <v>1</v>
      </c>
      <c r="G17" t="s">
        <v>0</v>
      </c>
      <c r="H17" t="s">
        <v>1</v>
      </c>
    </row>
    <row r="18" spans="1:9" x14ac:dyDescent="0.45">
      <c r="A18" t="s">
        <v>1735</v>
      </c>
      <c r="B18" t="s">
        <v>5</v>
      </c>
      <c r="C18" t="s">
        <v>67</v>
      </c>
      <c r="D18" t="s">
        <v>56</v>
      </c>
      <c r="E18" t="s">
        <v>408</v>
      </c>
      <c r="F18" t="s">
        <v>0</v>
      </c>
      <c r="G18" t="s">
        <v>0</v>
      </c>
      <c r="H18" t="s">
        <v>0</v>
      </c>
    </row>
    <row r="19" spans="1:9" x14ac:dyDescent="0.45">
      <c r="A19" t="s">
        <v>522</v>
      </c>
      <c r="B19" t="s">
        <v>5</v>
      </c>
      <c r="C19" t="s">
        <v>67</v>
      </c>
      <c r="D19" t="s">
        <v>56</v>
      </c>
      <c r="E19" t="s">
        <v>88</v>
      </c>
      <c r="F19" t="s">
        <v>0</v>
      </c>
      <c r="G19" t="s">
        <v>0</v>
      </c>
      <c r="H19" t="s">
        <v>0</v>
      </c>
    </row>
    <row r="20" spans="1:9" x14ac:dyDescent="0.45">
      <c r="A20" t="s">
        <v>378</v>
      </c>
      <c r="B20" t="s">
        <v>28</v>
      </c>
      <c r="C20" t="s">
        <v>40</v>
      </c>
      <c r="D20" t="s">
        <v>3</v>
      </c>
      <c r="E20" t="s">
        <v>223</v>
      </c>
      <c r="F20" t="s">
        <v>0</v>
      </c>
      <c r="G20" t="s">
        <v>1</v>
      </c>
      <c r="H20" t="s">
        <v>0</v>
      </c>
    </row>
    <row r="21" spans="1:9" x14ac:dyDescent="0.45">
      <c r="A21" t="s">
        <v>2723</v>
      </c>
      <c r="B21" t="s">
        <v>21</v>
      </c>
      <c r="C21" t="s">
        <v>40</v>
      </c>
      <c r="D21" t="s">
        <v>3</v>
      </c>
      <c r="E21" t="s">
        <v>188</v>
      </c>
      <c r="F21" t="s">
        <v>1</v>
      </c>
      <c r="G21" t="s">
        <v>0</v>
      </c>
      <c r="H21" t="s">
        <v>1</v>
      </c>
    </row>
    <row r="22" spans="1:9" x14ac:dyDescent="0.45">
      <c r="A22" t="s">
        <v>19</v>
      </c>
      <c r="B22" t="s">
        <v>2391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404</v>
      </c>
      <c r="B23" t="s">
        <v>2446</v>
      </c>
      <c r="C23" t="s">
        <v>35</v>
      </c>
      <c r="D23" t="s">
        <v>40</v>
      </c>
      <c r="E23" t="s">
        <v>143</v>
      </c>
      <c r="F23" t="s">
        <v>174</v>
      </c>
      <c r="G23" t="s">
        <v>174</v>
      </c>
      <c r="H23" t="s">
        <v>174</v>
      </c>
    </row>
    <row r="24" spans="1:9" x14ac:dyDescent="0.45">
      <c r="A24" t="s">
        <v>497</v>
      </c>
      <c r="B24" t="s">
        <v>28</v>
      </c>
      <c r="C24" t="s">
        <v>2759</v>
      </c>
      <c r="D24" t="s">
        <v>2758</v>
      </c>
      <c r="E24" t="s">
        <v>496</v>
      </c>
      <c r="F24" t="s">
        <v>0</v>
      </c>
      <c r="G24" t="s">
        <v>0</v>
      </c>
      <c r="H24" t="s">
        <v>0</v>
      </c>
    </row>
    <row r="25" spans="1:9" x14ac:dyDescent="0.45">
      <c r="A25" t="s">
        <v>320</v>
      </c>
      <c r="B25" t="s">
        <v>31</v>
      </c>
      <c r="C25" t="s">
        <v>2537</v>
      </c>
      <c r="D25" t="s">
        <v>2694</v>
      </c>
      <c r="E25" t="s">
        <v>58</v>
      </c>
      <c r="F25" t="s">
        <v>1</v>
      </c>
      <c r="G25" t="s">
        <v>0</v>
      </c>
      <c r="H25" t="s">
        <v>1</v>
      </c>
    </row>
    <row r="26" spans="1:9" x14ac:dyDescent="0.45">
      <c r="A26" t="s">
        <v>19</v>
      </c>
      <c r="B26" t="s">
        <v>2389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1746</v>
      </c>
      <c r="B27" t="s">
        <v>72</v>
      </c>
      <c r="C27" t="s">
        <v>40</v>
      </c>
      <c r="D27" t="s">
        <v>34</v>
      </c>
      <c r="E27" t="s">
        <v>648</v>
      </c>
      <c r="F27" t="s">
        <v>0</v>
      </c>
      <c r="G27" t="s">
        <v>0</v>
      </c>
      <c r="H27" t="s">
        <v>0</v>
      </c>
    </row>
    <row r="28" spans="1:9" x14ac:dyDescent="0.45">
      <c r="A28" t="s">
        <v>652</v>
      </c>
      <c r="B28" t="s">
        <v>72</v>
      </c>
      <c r="C28" t="s">
        <v>4</v>
      </c>
      <c r="D28" t="s">
        <v>34</v>
      </c>
      <c r="E28" t="s">
        <v>185</v>
      </c>
      <c r="F28" t="s">
        <v>1</v>
      </c>
      <c r="G28" t="s">
        <v>0</v>
      </c>
      <c r="H28" t="s">
        <v>1</v>
      </c>
    </row>
    <row r="29" spans="1:9" x14ac:dyDescent="0.45">
      <c r="A29" t="s">
        <v>309</v>
      </c>
      <c r="B29" t="s">
        <v>5</v>
      </c>
      <c r="C29" t="s">
        <v>67</v>
      </c>
      <c r="D29" t="s">
        <v>79</v>
      </c>
      <c r="E29" t="s">
        <v>88</v>
      </c>
      <c r="F29" t="s">
        <v>0</v>
      </c>
      <c r="G29" t="s">
        <v>0</v>
      </c>
      <c r="H29" t="s">
        <v>0</v>
      </c>
    </row>
    <row r="30" spans="1:9" x14ac:dyDescent="0.45">
      <c r="A30" t="s">
        <v>426</v>
      </c>
      <c r="B30" t="s">
        <v>44</v>
      </c>
      <c r="C30" t="s">
        <v>43</v>
      </c>
      <c r="D30" t="s">
        <v>3</v>
      </c>
      <c r="E30" t="s">
        <v>185</v>
      </c>
      <c r="F30" t="s">
        <v>1</v>
      </c>
      <c r="G30" t="s">
        <v>0</v>
      </c>
      <c r="H30" t="s">
        <v>1</v>
      </c>
    </row>
    <row r="31" spans="1:9" x14ac:dyDescent="0.45">
      <c r="A31" t="s">
        <v>356</v>
      </c>
      <c r="B31" t="s">
        <v>36</v>
      </c>
      <c r="C31" t="s">
        <v>4</v>
      </c>
      <c r="D31" t="s">
        <v>34</v>
      </c>
      <c r="E31" t="s">
        <v>188</v>
      </c>
      <c r="F31" t="s">
        <v>1</v>
      </c>
      <c r="G31" t="s">
        <v>0</v>
      </c>
      <c r="H31" t="s">
        <v>1</v>
      </c>
    </row>
    <row r="32" spans="1:9" x14ac:dyDescent="0.45">
      <c r="A32" t="s">
        <v>2757</v>
      </c>
      <c r="B32" t="s">
        <v>48</v>
      </c>
      <c r="C32" t="s">
        <v>67</v>
      </c>
      <c r="D32" t="s">
        <v>34</v>
      </c>
      <c r="E32" t="s">
        <v>55</v>
      </c>
      <c r="F32" t="s">
        <v>0</v>
      </c>
      <c r="G32" t="s">
        <v>0</v>
      </c>
      <c r="H32" t="s">
        <v>0</v>
      </c>
    </row>
    <row r="33" spans="1:9" x14ac:dyDescent="0.45">
      <c r="A33" t="s">
        <v>2756</v>
      </c>
      <c r="B33" t="s">
        <v>21</v>
      </c>
      <c r="C33" t="s">
        <v>56</v>
      </c>
      <c r="D33" t="s">
        <v>3</v>
      </c>
      <c r="E33" t="s">
        <v>143</v>
      </c>
      <c r="F33" t="s">
        <v>0</v>
      </c>
      <c r="G33" t="s">
        <v>0</v>
      </c>
      <c r="H33" t="s">
        <v>0</v>
      </c>
    </row>
    <row r="34" spans="1:9" x14ac:dyDescent="0.45">
      <c r="A34" t="s">
        <v>2755</v>
      </c>
      <c r="B34" t="s">
        <v>72</v>
      </c>
      <c r="C34" t="s">
        <v>4</v>
      </c>
      <c r="D34" t="s">
        <v>34</v>
      </c>
      <c r="E34" t="s">
        <v>55</v>
      </c>
      <c r="F34" t="s">
        <v>0</v>
      </c>
      <c r="G34" t="s">
        <v>0</v>
      </c>
      <c r="H34" t="s">
        <v>0</v>
      </c>
    </row>
    <row r="35" spans="1:9" x14ac:dyDescent="0.45">
      <c r="A35" t="s">
        <v>2754</v>
      </c>
      <c r="B35" t="s">
        <v>21</v>
      </c>
      <c r="C35" t="s">
        <v>67</v>
      </c>
      <c r="D35" t="s">
        <v>3</v>
      </c>
      <c r="E35" t="s">
        <v>103</v>
      </c>
      <c r="F35" t="s">
        <v>0</v>
      </c>
      <c r="G35" t="s">
        <v>0</v>
      </c>
      <c r="H35" t="s">
        <v>0</v>
      </c>
      <c r="I35" t="s">
        <v>1</v>
      </c>
    </row>
    <row r="36" spans="1:9" x14ac:dyDescent="0.45">
      <c r="A36" t="s">
        <v>2753</v>
      </c>
      <c r="B36" t="s">
        <v>9</v>
      </c>
      <c r="C36" t="s">
        <v>61</v>
      </c>
      <c r="D36" t="s">
        <v>3</v>
      </c>
      <c r="E36" t="s">
        <v>81</v>
      </c>
      <c r="F36" t="s">
        <v>0</v>
      </c>
      <c r="G36" t="s">
        <v>0</v>
      </c>
      <c r="H36" t="s">
        <v>0</v>
      </c>
    </row>
    <row r="37" spans="1:9" x14ac:dyDescent="0.45">
      <c r="A37" t="s">
        <v>2752</v>
      </c>
      <c r="B37" t="s">
        <v>21</v>
      </c>
      <c r="C37" t="s">
        <v>82</v>
      </c>
      <c r="D37" t="s">
        <v>34</v>
      </c>
      <c r="E37" t="s">
        <v>131</v>
      </c>
      <c r="F37" t="s">
        <v>0</v>
      </c>
      <c r="G37" t="s">
        <v>0</v>
      </c>
      <c r="H37" t="s">
        <v>0</v>
      </c>
    </row>
    <row r="38" spans="1:9" x14ac:dyDescent="0.45">
      <c r="A38" t="s">
        <v>363</v>
      </c>
      <c r="B38" t="s">
        <v>5</v>
      </c>
      <c r="C38" t="s">
        <v>170</v>
      </c>
      <c r="D38" t="s">
        <v>4</v>
      </c>
      <c r="E38" t="s">
        <v>88</v>
      </c>
      <c r="F38" t="s">
        <v>0</v>
      </c>
      <c r="G38" t="s">
        <v>0</v>
      </c>
      <c r="H38" t="s">
        <v>0</v>
      </c>
    </row>
    <row r="39" spans="1:9" x14ac:dyDescent="0.45">
      <c r="A39" t="s">
        <v>19</v>
      </c>
      <c r="B39" t="s">
        <v>2388</v>
      </c>
      <c r="C39" t="s">
        <v>17</v>
      </c>
      <c r="D39" t="s">
        <v>16</v>
      </c>
      <c r="E39" t="s">
        <v>15</v>
      </c>
      <c r="F39" t="s">
        <v>14</v>
      </c>
      <c r="G39" t="s">
        <v>13</v>
      </c>
      <c r="H39" t="s">
        <v>12</v>
      </c>
      <c r="I39" t="s">
        <v>11</v>
      </c>
    </row>
    <row r="40" spans="1:9" x14ac:dyDescent="0.45">
      <c r="A40" t="s">
        <v>2751</v>
      </c>
      <c r="B40" t="s">
        <v>28</v>
      </c>
      <c r="C40" t="s">
        <v>47</v>
      </c>
      <c r="D40" t="s">
        <v>34</v>
      </c>
      <c r="E40" t="s">
        <v>114</v>
      </c>
      <c r="F40" t="s">
        <v>0</v>
      </c>
      <c r="G40" t="s">
        <v>0</v>
      </c>
      <c r="H40" t="s">
        <v>0</v>
      </c>
    </row>
    <row r="41" spans="1:9" x14ac:dyDescent="0.45">
      <c r="A41" t="s">
        <v>326</v>
      </c>
      <c r="B41" t="s">
        <v>89</v>
      </c>
      <c r="C41" t="s">
        <v>4</v>
      </c>
      <c r="D41" t="s">
        <v>56</v>
      </c>
      <c r="E41" t="s">
        <v>81</v>
      </c>
      <c r="F41" t="s">
        <v>0</v>
      </c>
      <c r="G41" t="s">
        <v>0</v>
      </c>
      <c r="H41" t="s">
        <v>0</v>
      </c>
    </row>
    <row r="42" spans="1:9" x14ac:dyDescent="0.45">
      <c r="A42" t="s">
        <v>427</v>
      </c>
      <c r="B42" t="s">
        <v>44</v>
      </c>
      <c r="C42" t="s">
        <v>34</v>
      </c>
      <c r="D42" t="s">
        <v>56</v>
      </c>
      <c r="E42" t="s">
        <v>185</v>
      </c>
      <c r="F42" t="s">
        <v>1</v>
      </c>
      <c r="G42" t="s">
        <v>0</v>
      </c>
      <c r="H42" t="s">
        <v>1</v>
      </c>
    </row>
    <row r="43" spans="1:9" x14ac:dyDescent="0.45">
      <c r="A43" t="s">
        <v>404</v>
      </c>
      <c r="B43" t="s">
        <v>520</v>
      </c>
      <c r="C43" t="s">
        <v>47</v>
      </c>
      <c r="D43" t="s">
        <v>4</v>
      </c>
      <c r="E43" t="s">
        <v>143</v>
      </c>
      <c r="F43" t="s">
        <v>174</v>
      </c>
      <c r="G43" t="s">
        <v>174</v>
      </c>
      <c r="H43" t="s">
        <v>174</v>
      </c>
    </row>
    <row r="44" spans="1:9" x14ac:dyDescent="0.45">
      <c r="A44" t="s">
        <v>454</v>
      </c>
      <c r="B44" t="s">
        <v>1615</v>
      </c>
      <c r="C44" t="s">
        <v>3</v>
      </c>
      <c r="D44" t="s">
        <v>4</v>
      </c>
      <c r="E44" t="s">
        <v>2</v>
      </c>
      <c r="F44" t="s">
        <v>174</v>
      </c>
      <c r="G44" t="s">
        <v>174</v>
      </c>
      <c r="H44" t="s">
        <v>174</v>
      </c>
    </row>
    <row r="45" spans="1:9" x14ac:dyDescent="0.45">
      <c r="A45" t="s">
        <v>2461</v>
      </c>
      <c r="B45" t="s">
        <v>48</v>
      </c>
      <c r="C45" t="s">
        <v>3</v>
      </c>
      <c r="D45" t="s">
        <v>34</v>
      </c>
      <c r="E45" t="s">
        <v>178</v>
      </c>
      <c r="F45" t="s">
        <v>1</v>
      </c>
      <c r="G45" t="s">
        <v>0</v>
      </c>
      <c r="H45" t="s">
        <v>1</v>
      </c>
      <c r="I45" t="s">
        <v>1</v>
      </c>
    </row>
    <row r="46" spans="1:9" x14ac:dyDescent="0.45">
      <c r="A46" t="s">
        <v>318</v>
      </c>
      <c r="B46" t="s">
        <v>48</v>
      </c>
      <c r="C46" t="s">
        <v>79</v>
      </c>
      <c r="D46" t="s">
        <v>40</v>
      </c>
      <c r="E46" t="s">
        <v>216</v>
      </c>
      <c r="F46" t="s">
        <v>0</v>
      </c>
      <c r="G46" t="s">
        <v>0</v>
      </c>
      <c r="H46" t="s">
        <v>0</v>
      </c>
      <c r="I46" t="s">
        <v>1</v>
      </c>
    </row>
    <row r="47" spans="1:9" x14ac:dyDescent="0.45">
      <c r="A47" t="s">
        <v>380</v>
      </c>
      <c r="B47" t="s">
        <v>28</v>
      </c>
      <c r="C47" t="s">
        <v>8</v>
      </c>
      <c r="D47" t="s">
        <v>92</v>
      </c>
      <c r="E47" t="s">
        <v>114</v>
      </c>
      <c r="F47" t="s">
        <v>0</v>
      </c>
      <c r="G47" t="s">
        <v>0</v>
      </c>
      <c r="H47" t="s">
        <v>0</v>
      </c>
    </row>
    <row r="48" spans="1:9" x14ac:dyDescent="0.45">
      <c r="A48" t="s">
        <v>2517</v>
      </c>
      <c r="B48" t="s">
        <v>21</v>
      </c>
      <c r="C48" t="s">
        <v>40</v>
      </c>
      <c r="D48" t="s">
        <v>34</v>
      </c>
      <c r="E48" t="s">
        <v>203</v>
      </c>
      <c r="F48" t="s">
        <v>0</v>
      </c>
      <c r="G48" t="s">
        <v>0</v>
      </c>
      <c r="H48" t="s">
        <v>0</v>
      </c>
    </row>
    <row r="49" spans="1:9" x14ac:dyDescent="0.45">
      <c r="A49" t="s">
        <v>315</v>
      </c>
      <c r="B49" t="s">
        <v>36</v>
      </c>
      <c r="C49" t="s">
        <v>4</v>
      </c>
      <c r="D49" t="s">
        <v>79</v>
      </c>
      <c r="E49" t="s">
        <v>20</v>
      </c>
      <c r="F49" t="s">
        <v>1</v>
      </c>
      <c r="G49" t="s">
        <v>0</v>
      </c>
      <c r="H49" t="s">
        <v>1</v>
      </c>
      <c r="I49" t="s">
        <v>1</v>
      </c>
    </row>
    <row r="50" spans="1:9" x14ac:dyDescent="0.45">
      <c r="A50" t="s">
        <v>501</v>
      </c>
      <c r="B50" t="s">
        <v>48</v>
      </c>
      <c r="C50" t="s">
        <v>8</v>
      </c>
      <c r="D50" t="s">
        <v>34</v>
      </c>
      <c r="E50" t="s">
        <v>138</v>
      </c>
      <c r="F50" t="s">
        <v>0</v>
      </c>
      <c r="G50" t="s">
        <v>0</v>
      </c>
      <c r="H50" t="s">
        <v>0</v>
      </c>
      <c r="I50" t="s">
        <v>1</v>
      </c>
    </row>
    <row r="51" spans="1:9" x14ac:dyDescent="0.45">
      <c r="A51" t="s">
        <v>2750</v>
      </c>
      <c r="B51" t="s">
        <v>28</v>
      </c>
      <c r="C51" t="s">
        <v>59</v>
      </c>
      <c r="D51" t="s">
        <v>4</v>
      </c>
      <c r="E51" t="s">
        <v>1122</v>
      </c>
      <c r="F51" t="s">
        <v>0</v>
      </c>
      <c r="G51" t="s">
        <v>0</v>
      </c>
      <c r="H51" t="s">
        <v>0</v>
      </c>
    </row>
    <row r="52" spans="1:9" x14ac:dyDescent="0.45">
      <c r="A52" t="s">
        <v>314</v>
      </c>
      <c r="B52" t="s">
        <v>36</v>
      </c>
      <c r="C52" t="s">
        <v>170</v>
      </c>
      <c r="D52" t="s">
        <v>3</v>
      </c>
      <c r="E52" t="s">
        <v>99</v>
      </c>
      <c r="F52" t="s">
        <v>0</v>
      </c>
      <c r="G52" t="s">
        <v>0</v>
      </c>
      <c r="H52" t="s">
        <v>0</v>
      </c>
      <c r="I52" t="s">
        <v>1</v>
      </c>
    </row>
    <row r="53" spans="1:9" x14ac:dyDescent="0.45">
      <c r="A53" t="s">
        <v>19</v>
      </c>
      <c r="B53" t="s">
        <v>2385</v>
      </c>
      <c r="C53" t="s">
        <v>17</v>
      </c>
      <c r="D53" t="s">
        <v>16</v>
      </c>
      <c r="E53" t="s">
        <v>15</v>
      </c>
      <c r="F53" t="s">
        <v>14</v>
      </c>
      <c r="G53" t="s">
        <v>13</v>
      </c>
      <c r="H53" t="s">
        <v>12</v>
      </c>
      <c r="I53" t="s">
        <v>11</v>
      </c>
    </row>
    <row r="54" spans="1:9" x14ac:dyDescent="0.45">
      <c r="A54" t="s">
        <v>2749</v>
      </c>
      <c r="B54" t="s">
        <v>31</v>
      </c>
      <c r="C54" t="s">
        <v>67</v>
      </c>
      <c r="D54" t="s">
        <v>34</v>
      </c>
      <c r="E54" t="s">
        <v>39</v>
      </c>
      <c r="F54" t="s">
        <v>0</v>
      </c>
      <c r="G54" t="s">
        <v>0</v>
      </c>
      <c r="H54" t="s">
        <v>0</v>
      </c>
    </row>
    <row r="55" spans="1:9" x14ac:dyDescent="0.45">
      <c r="A55" t="s">
        <v>427</v>
      </c>
      <c r="B55" t="s">
        <v>44</v>
      </c>
      <c r="C55" t="s">
        <v>4</v>
      </c>
      <c r="D55" t="s">
        <v>56</v>
      </c>
      <c r="E55" t="s">
        <v>185</v>
      </c>
      <c r="F55" t="s">
        <v>1</v>
      </c>
      <c r="G55" t="s">
        <v>0</v>
      </c>
      <c r="H55" t="s">
        <v>1</v>
      </c>
    </row>
    <row r="56" spans="1:9" x14ac:dyDescent="0.45">
      <c r="A56" t="s">
        <v>322</v>
      </c>
      <c r="B56" t="s">
        <v>48</v>
      </c>
      <c r="C56" t="s">
        <v>47</v>
      </c>
      <c r="D56" t="s">
        <v>34</v>
      </c>
      <c r="E56" t="s">
        <v>138</v>
      </c>
      <c r="F56" t="s">
        <v>0</v>
      </c>
      <c r="G56" t="s">
        <v>0</v>
      </c>
      <c r="H56" t="s">
        <v>0</v>
      </c>
    </row>
    <row r="57" spans="1:9" x14ac:dyDescent="0.45">
      <c r="A57" t="s">
        <v>2748</v>
      </c>
      <c r="B57" t="s">
        <v>2747</v>
      </c>
      <c r="C57" t="s">
        <v>47</v>
      </c>
      <c r="D57" t="s">
        <v>34</v>
      </c>
      <c r="E57" t="s">
        <v>111</v>
      </c>
      <c r="F57" t="s">
        <v>174</v>
      </c>
      <c r="G57" t="s">
        <v>174</v>
      </c>
      <c r="H57" t="s">
        <v>174</v>
      </c>
    </row>
    <row r="58" spans="1:9" x14ac:dyDescent="0.45">
      <c r="A58" t="s">
        <v>2746</v>
      </c>
      <c r="B58" t="s">
        <v>31</v>
      </c>
      <c r="C58" t="s">
        <v>47</v>
      </c>
      <c r="D58" t="s">
        <v>34</v>
      </c>
      <c r="E58" t="s">
        <v>103</v>
      </c>
      <c r="F58" t="s">
        <v>0</v>
      </c>
      <c r="G58" t="s">
        <v>0</v>
      </c>
      <c r="H58" t="s">
        <v>0</v>
      </c>
    </row>
    <row r="59" spans="1:9" x14ac:dyDescent="0.45">
      <c r="A59" t="s">
        <v>498</v>
      </c>
      <c r="B59" t="s">
        <v>44</v>
      </c>
      <c r="C59" t="s">
        <v>34</v>
      </c>
      <c r="D59" t="s">
        <v>79</v>
      </c>
      <c r="E59" t="s">
        <v>178</v>
      </c>
      <c r="F59" t="s">
        <v>1</v>
      </c>
      <c r="G59" t="s">
        <v>1</v>
      </c>
      <c r="H59" t="s">
        <v>0</v>
      </c>
    </row>
    <row r="60" spans="1:9" x14ac:dyDescent="0.45">
      <c r="A60" t="s">
        <v>497</v>
      </c>
      <c r="B60" t="s">
        <v>175</v>
      </c>
      <c r="C60" t="s">
        <v>47</v>
      </c>
      <c r="D60" t="s">
        <v>92</v>
      </c>
      <c r="E60" t="s">
        <v>496</v>
      </c>
      <c r="F60" t="s">
        <v>0</v>
      </c>
      <c r="G60" t="s">
        <v>0</v>
      </c>
      <c r="H60" t="s">
        <v>0</v>
      </c>
    </row>
    <row r="61" spans="1:9" x14ac:dyDescent="0.45">
      <c r="A61" t="s">
        <v>1661</v>
      </c>
      <c r="B61" t="s">
        <v>44</v>
      </c>
      <c r="C61" t="s">
        <v>43</v>
      </c>
      <c r="D61" t="s">
        <v>3</v>
      </c>
      <c r="E61" t="s">
        <v>55</v>
      </c>
      <c r="F61" t="s">
        <v>0</v>
      </c>
      <c r="G61" t="s">
        <v>0</v>
      </c>
      <c r="H61" t="s">
        <v>0</v>
      </c>
    </row>
    <row r="62" spans="1:9" x14ac:dyDescent="0.45">
      <c r="A62" t="s">
        <v>2745</v>
      </c>
      <c r="B62" t="s">
        <v>28</v>
      </c>
      <c r="C62" t="s">
        <v>112</v>
      </c>
      <c r="D62" t="s">
        <v>3</v>
      </c>
      <c r="E62" t="s">
        <v>114</v>
      </c>
      <c r="F62" t="s">
        <v>0</v>
      </c>
      <c r="G62" t="s">
        <v>0</v>
      </c>
      <c r="H62" t="s">
        <v>0</v>
      </c>
    </row>
    <row r="63" spans="1:9" x14ac:dyDescent="0.45">
      <c r="A63" t="s">
        <v>613</v>
      </c>
      <c r="B63" t="s">
        <v>31</v>
      </c>
      <c r="C63" t="s">
        <v>148</v>
      </c>
      <c r="D63" t="s">
        <v>34</v>
      </c>
      <c r="E63" t="s">
        <v>74</v>
      </c>
      <c r="F63" t="s">
        <v>0</v>
      </c>
      <c r="G63" t="s">
        <v>1</v>
      </c>
      <c r="H63" t="s">
        <v>0</v>
      </c>
    </row>
    <row r="64" spans="1:9" x14ac:dyDescent="0.45">
      <c r="A64" t="s">
        <v>2698</v>
      </c>
      <c r="B64" t="s">
        <v>5</v>
      </c>
      <c r="C64" t="s">
        <v>47</v>
      </c>
      <c r="D64" t="s">
        <v>3</v>
      </c>
      <c r="E64" t="s">
        <v>88</v>
      </c>
      <c r="F64" t="s">
        <v>0</v>
      </c>
      <c r="G64" t="s">
        <v>0</v>
      </c>
      <c r="H64" t="s">
        <v>0</v>
      </c>
    </row>
    <row r="65" spans="1:9" x14ac:dyDescent="0.45">
      <c r="A65" t="s">
        <v>2744</v>
      </c>
      <c r="B65" t="s">
        <v>72</v>
      </c>
      <c r="C65" t="s">
        <v>61</v>
      </c>
      <c r="D65" t="s">
        <v>34</v>
      </c>
      <c r="E65" t="s">
        <v>178</v>
      </c>
      <c r="F65" t="s">
        <v>1</v>
      </c>
      <c r="G65" t="s">
        <v>0</v>
      </c>
      <c r="H65" t="s">
        <v>1</v>
      </c>
    </row>
    <row r="66" spans="1:9" x14ac:dyDescent="0.45">
      <c r="A66" t="s">
        <v>315</v>
      </c>
      <c r="B66" t="s">
        <v>36</v>
      </c>
      <c r="C66" t="s">
        <v>199</v>
      </c>
      <c r="D66" t="s">
        <v>79</v>
      </c>
      <c r="E66" t="s">
        <v>20</v>
      </c>
      <c r="F66" t="s">
        <v>1</v>
      </c>
      <c r="G66" t="s">
        <v>0</v>
      </c>
      <c r="H66" t="s">
        <v>1</v>
      </c>
      <c r="I66" t="s">
        <v>1</v>
      </c>
    </row>
    <row r="67" spans="1:9" x14ac:dyDescent="0.45">
      <c r="A67" t="s">
        <v>433</v>
      </c>
      <c r="B67" t="s">
        <v>432</v>
      </c>
      <c r="C67" t="s">
        <v>3</v>
      </c>
      <c r="D67" t="s">
        <v>4</v>
      </c>
      <c r="E67" t="s">
        <v>155</v>
      </c>
      <c r="F67" t="s">
        <v>174</v>
      </c>
      <c r="G67" t="s">
        <v>174</v>
      </c>
      <c r="H67" t="s">
        <v>174</v>
      </c>
    </row>
    <row r="68" spans="1:9" x14ac:dyDescent="0.45">
      <c r="A68" t="s">
        <v>314</v>
      </c>
      <c r="B68" t="s">
        <v>36</v>
      </c>
      <c r="C68" t="s">
        <v>8</v>
      </c>
      <c r="D68" t="s">
        <v>4</v>
      </c>
      <c r="E68" t="s">
        <v>99</v>
      </c>
      <c r="F68" t="s">
        <v>0</v>
      </c>
      <c r="G68" t="s">
        <v>0</v>
      </c>
      <c r="H68" t="s">
        <v>0</v>
      </c>
      <c r="I68" t="s">
        <v>1</v>
      </c>
    </row>
    <row r="69" spans="1:9" x14ac:dyDescent="0.45">
      <c r="A69" t="s">
        <v>19</v>
      </c>
      <c r="B69" t="s">
        <v>2383</v>
      </c>
      <c r="C69" t="s">
        <v>17</v>
      </c>
      <c r="D69" t="s">
        <v>16</v>
      </c>
      <c r="E69" t="s">
        <v>15</v>
      </c>
      <c r="F69" t="s">
        <v>14</v>
      </c>
      <c r="G69" t="s">
        <v>13</v>
      </c>
      <c r="H69" t="s">
        <v>12</v>
      </c>
      <c r="I69" t="s">
        <v>11</v>
      </c>
    </row>
    <row r="70" spans="1:9" x14ac:dyDescent="0.45">
      <c r="A70" t="s">
        <v>444</v>
      </c>
      <c r="B70" t="s">
        <v>36</v>
      </c>
      <c r="C70" t="s">
        <v>112</v>
      </c>
      <c r="D70" t="s">
        <v>3</v>
      </c>
      <c r="E70" t="s">
        <v>58</v>
      </c>
      <c r="F70" t="s">
        <v>1</v>
      </c>
      <c r="G70" t="s">
        <v>0</v>
      </c>
      <c r="H70" t="s">
        <v>1</v>
      </c>
    </row>
    <row r="71" spans="1:9" x14ac:dyDescent="0.45">
      <c r="A71" t="s">
        <v>310</v>
      </c>
      <c r="B71" t="s">
        <v>44</v>
      </c>
      <c r="C71" t="s">
        <v>3</v>
      </c>
      <c r="D71" t="s">
        <v>56</v>
      </c>
      <c r="E71" t="s">
        <v>55</v>
      </c>
      <c r="F71" t="s">
        <v>0</v>
      </c>
      <c r="G71" t="s">
        <v>0</v>
      </c>
      <c r="H71" t="s">
        <v>0</v>
      </c>
    </row>
    <row r="72" spans="1:9" x14ac:dyDescent="0.45">
      <c r="A72" t="s">
        <v>427</v>
      </c>
      <c r="B72" t="s">
        <v>229</v>
      </c>
      <c r="C72" t="s">
        <v>47</v>
      </c>
      <c r="D72" t="s">
        <v>100</v>
      </c>
      <c r="E72" t="s">
        <v>185</v>
      </c>
      <c r="F72" t="s">
        <v>1</v>
      </c>
      <c r="G72" t="s">
        <v>0</v>
      </c>
      <c r="H72" t="s">
        <v>1</v>
      </c>
    </row>
    <row r="73" spans="1:9" x14ac:dyDescent="0.45">
      <c r="A73" t="s">
        <v>386</v>
      </c>
      <c r="B73" t="s">
        <v>5</v>
      </c>
      <c r="C73" t="s">
        <v>3</v>
      </c>
      <c r="D73" t="s">
        <v>4</v>
      </c>
      <c r="E73" t="s">
        <v>88</v>
      </c>
      <c r="F73" t="s">
        <v>0</v>
      </c>
      <c r="G73" t="s">
        <v>0</v>
      </c>
      <c r="H73" t="s">
        <v>0</v>
      </c>
    </row>
    <row r="74" spans="1:9" x14ac:dyDescent="0.45">
      <c r="A74" t="s">
        <v>452</v>
      </c>
      <c r="B74" t="s">
        <v>28</v>
      </c>
      <c r="C74" t="s">
        <v>67</v>
      </c>
      <c r="D74" t="s">
        <v>79</v>
      </c>
      <c r="E74" t="s">
        <v>114</v>
      </c>
      <c r="F74" t="s">
        <v>0</v>
      </c>
      <c r="G74" t="s">
        <v>0</v>
      </c>
      <c r="H74" t="s">
        <v>0</v>
      </c>
    </row>
    <row r="75" spans="1:9" x14ac:dyDescent="0.45">
      <c r="A75" t="s">
        <v>634</v>
      </c>
      <c r="B75" t="s">
        <v>31</v>
      </c>
      <c r="C75" t="s">
        <v>4</v>
      </c>
      <c r="D75" t="s">
        <v>92</v>
      </c>
      <c r="E75" t="s">
        <v>58</v>
      </c>
      <c r="F75" t="s">
        <v>1</v>
      </c>
      <c r="G75" t="s">
        <v>0</v>
      </c>
      <c r="H75" t="s">
        <v>1</v>
      </c>
    </row>
    <row r="76" spans="1:9" x14ac:dyDescent="0.45">
      <c r="A76" t="s">
        <v>320</v>
      </c>
      <c r="B76" t="s">
        <v>31</v>
      </c>
      <c r="C76" t="s">
        <v>4</v>
      </c>
      <c r="D76" t="s">
        <v>92</v>
      </c>
      <c r="E76" t="s">
        <v>58</v>
      </c>
      <c r="F76" t="s">
        <v>1</v>
      </c>
      <c r="G76" t="s">
        <v>0</v>
      </c>
      <c r="H76" t="s">
        <v>1</v>
      </c>
    </row>
    <row r="77" spans="1:9" x14ac:dyDescent="0.45">
      <c r="A77" t="s">
        <v>373</v>
      </c>
      <c r="B77" t="s">
        <v>31</v>
      </c>
      <c r="C77" t="s">
        <v>92</v>
      </c>
      <c r="D77" t="s">
        <v>67</v>
      </c>
      <c r="E77" t="s">
        <v>58</v>
      </c>
      <c r="F77" t="s">
        <v>1</v>
      </c>
      <c r="G77" t="s">
        <v>0</v>
      </c>
      <c r="H77" t="s">
        <v>1</v>
      </c>
    </row>
    <row r="78" spans="1:9" x14ac:dyDescent="0.45">
      <c r="A78" t="s">
        <v>1426</v>
      </c>
      <c r="B78" t="s">
        <v>72</v>
      </c>
      <c r="C78" t="s">
        <v>292</v>
      </c>
      <c r="D78" t="s">
        <v>34</v>
      </c>
      <c r="E78" t="s">
        <v>111</v>
      </c>
      <c r="F78" t="s">
        <v>1</v>
      </c>
      <c r="G78" t="s">
        <v>0</v>
      </c>
      <c r="H78" t="s">
        <v>1</v>
      </c>
    </row>
    <row r="79" spans="1:9" x14ac:dyDescent="0.45">
      <c r="A79" t="s">
        <v>2743</v>
      </c>
      <c r="B79" t="s">
        <v>48</v>
      </c>
      <c r="C79" t="s">
        <v>160</v>
      </c>
      <c r="D79" t="s">
        <v>4</v>
      </c>
      <c r="E79" t="s">
        <v>55</v>
      </c>
      <c r="F79" t="s">
        <v>0</v>
      </c>
      <c r="G79" t="s">
        <v>0</v>
      </c>
      <c r="H79" t="s">
        <v>0</v>
      </c>
    </row>
    <row r="80" spans="1:9" x14ac:dyDescent="0.45">
      <c r="A80" t="s">
        <v>522</v>
      </c>
      <c r="B80" t="s">
        <v>5</v>
      </c>
      <c r="C80" t="s">
        <v>96</v>
      </c>
      <c r="D80" t="s">
        <v>56</v>
      </c>
      <c r="E80" t="s">
        <v>88</v>
      </c>
      <c r="F80" t="s">
        <v>0</v>
      </c>
      <c r="G80" t="s">
        <v>0</v>
      </c>
      <c r="H80" t="s">
        <v>0</v>
      </c>
    </row>
    <row r="81" spans="1:9" x14ac:dyDescent="0.45">
      <c r="A81" t="s">
        <v>19</v>
      </c>
      <c r="B81" t="s">
        <v>2381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</row>
    <row r="82" spans="1:9" x14ac:dyDescent="0.45">
      <c r="A82" t="s">
        <v>2742</v>
      </c>
      <c r="B82" t="s">
        <v>115</v>
      </c>
      <c r="C82" t="s">
        <v>67</v>
      </c>
      <c r="D82" t="s">
        <v>34</v>
      </c>
      <c r="E82" t="s">
        <v>114</v>
      </c>
      <c r="F82" t="s">
        <v>0</v>
      </c>
      <c r="G82" t="s">
        <v>1</v>
      </c>
      <c r="H82" t="s">
        <v>0</v>
      </c>
    </row>
    <row r="83" spans="1:9" x14ac:dyDescent="0.45">
      <c r="A83" t="s">
        <v>357</v>
      </c>
      <c r="B83" t="s">
        <v>28</v>
      </c>
      <c r="C83" t="s">
        <v>79</v>
      </c>
      <c r="D83" t="s">
        <v>4</v>
      </c>
      <c r="E83" t="s">
        <v>26</v>
      </c>
      <c r="F83" t="s">
        <v>0</v>
      </c>
      <c r="G83" t="s">
        <v>1</v>
      </c>
      <c r="H83" t="s">
        <v>0</v>
      </c>
      <c r="I83" t="s">
        <v>1</v>
      </c>
    </row>
    <row r="84" spans="1:9" x14ac:dyDescent="0.45">
      <c r="A84" t="s">
        <v>2741</v>
      </c>
      <c r="B84" t="s">
        <v>72</v>
      </c>
      <c r="C84" t="s">
        <v>4</v>
      </c>
      <c r="D84" t="s">
        <v>34</v>
      </c>
      <c r="E84" t="s">
        <v>138</v>
      </c>
      <c r="F84" t="s">
        <v>0</v>
      </c>
      <c r="G84" t="s">
        <v>0</v>
      </c>
      <c r="H84" t="s">
        <v>0</v>
      </c>
    </row>
    <row r="85" spans="1:9" x14ac:dyDescent="0.45">
      <c r="A85" t="s">
        <v>2740</v>
      </c>
      <c r="B85" t="s">
        <v>72</v>
      </c>
      <c r="C85" t="s">
        <v>56</v>
      </c>
      <c r="D85" t="s">
        <v>3</v>
      </c>
      <c r="E85" t="s">
        <v>185</v>
      </c>
      <c r="F85" t="s">
        <v>1</v>
      </c>
      <c r="G85" t="s">
        <v>0</v>
      </c>
      <c r="H85" t="s">
        <v>1</v>
      </c>
    </row>
    <row r="86" spans="1:9" x14ac:dyDescent="0.45">
      <c r="A86" t="s">
        <v>371</v>
      </c>
      <c r="B86" t="s">
        <v>36</v>
      </c>
      <c r="C86" t="s">
        <v>3</v>
      </c>
      <c r="D86" t="s">
        <v>56</v>
      </c>
      <c r="E86" t="s">
        <v>103</v>
      </c>
      <c r="F86" t="s">
        <v>0</v>
      </c>
      <c r="G86" t="s">
        <v>0</v>
      </c>
      <c r="H86" t="s">
        <v>0</v>
      </c>
      <c r="I86" t="s">
        <v>1</v>
      </c>
    </row>
    <row r="87" spans="1:9" x14ac:dyDescent="0.45">
      <c r="A87" t="s">
        <v>2601</v>
      </c>
      <c r="B87" t="s">
        <v>36</v>
      </c>
      <c r="C87" t="s">
        <v>47</v>
      </c>
      <c r="D87" t="s">
        <v>34</v>
      </c>
      <c r="E87" t="s">
        <v>58</v>
      </c>
      <c r="F87" t="s">
        <v>1</v>
      </c>
      <c r="G87" t="s">
        <v>0</v>
      </c>
      <c r="H87" t="s">
        <v>1</v>
      </c>
    </row>
    <row r="88" spans="1:9" x14ac:dyDescent="0.45">
      <c r="A88" t="s">
        <v>2739</v>
      </c>
      <c r="B88" t="s">
        <v>89</v>
      </c>
      <c r="C88" t="s">
        <v>82</v>
      </c>
      <c r="D88" t="s">
        <v>34</v>
      </c>
      <c r="E88" t="s">
        <v>81</v>
      </c>
      <c r="F88" t="s">
        <v>0</v>
      </c>
      <c r="G88" t="s">
        <v>0</v>
      </c>
      <c r="H88" t="s">
        <v>0</v>
      </c>
    </row>
    <row r="89" spans="1:9" x14ac:dyDescent="0.45">
      <c r="A89" t="s">
        <v>370</v>
      </c>
      <c r="B89" t="s">
        <v>229</v>
      </c>
      <c r="C89" t="s">
        <v>47</v>
      </c>
      <c r="D89" t="s">
        <v>56</v>
      </c>
      <c r="E89" t="s">
        <v>68</v>
      </c>
      <c r="F89" t="s">
        <v>0</v>
      </c>
      <c r="G89" t="s">
        <v>0</v>
      </c>
      <c r="H89" t="s">
        <v>0</v>
      </c>
      <c r="I89" t="s">
        <v>1</v>
      </c>
    </row>
    <row r="90" spans="1:9" x14ac:dyDescent="0.45">
      <c r="A90" t="s">
        <v>2738</v>
      </c>
      <c r="B90" t="s">
        <v>31</v>
      </c>
      <c r="C90" t="s">
        <v>148</v>
      </c>
      <c r="D90" t="s">
        <v>3</v>
      </c>
      <c r="E90" t="s">
        <v>20</v>
      </c>
      <c r="F90" t="s">
        <v>1</v>
      </c>
      <c r="G90" t="s">
        <v>0</v>
      </c>
      <c r="H90" t="s">
        <v>1</v>
      </c>
    </row>
    <row r="91" spans="1:9" x14ac:dyDescent="0.45">
      <c r="A91" t="s">
        <v>341</v>
      </c>
      <c r="B91" t="s">
        <v>44</v>
      </c>
      <c r="C91" t="s">
        <v>47</v>
      </c>
      <c r="D91" t="s">
        <v>3</v>
      </c>
      <c r="E91" t="s">
        <v>77</v>
      </c>
      <c r="F91" t="s">
        <v>0</v>
      </c>
      <c r="G91" t="s">
        <v>0</v>
      </c>
      <c r="H91" t="s">
        <v>0</v>
      </c>
      <c r="I91" t="s">
        <v>1</v>
      </c>
    </row>
    <row r="92" spans="1:9" x14ac:dyDescent="0.45">
      <c r="A92" t="s">
        <v>2737</v>
      </c>
      <c r="B92" t="s">
        <v>21</v>
      </c>
      <c r="C92" t="s">
        <v>34</v>
      </c>
      <c r="D92" t="s">
        <v>34</v>
      </c>
      <c r="E92" t="s">
        <v>103</v>
      </c>
      <c r="F92" t="s">
        <v>0</v>
      </c>
      <c r="G92" t="s">
        <v>0</v>
      </c>
      <c r="H92" t="s">
        <v>0</v>
      </c>
    </row>
    <row r="93" spans="1:9" x14ac:dyDescent="0.45">
      <c r="A93" t="s">
        <v>339</v>
      </c>
      <c r="B93" t="s">
        <v>229</v>
      </c>
      <c r="C93" t="s">
        <v>47</v>
      </c>
      <c r="D93" t="s">
        <v>4</v>
      </c>
      <c r="E93" t="s">
        <v>338</v>
      </c>
      <c r="F93" t="s">
        <v>0</v>
      </c>
      <c r="G93" t="s">
        <v>0</v>
      </c>
      <c r="H93" t="s">
        <v>0</v>
      </c>
    </row>
    <row r="94" spans="1:9" x14ac:dyDescent="0.45">
      <c r="A94" t="s">
        <v>337</v>
      </c>
      <c r="B94" t="s">
        <v>115</v>
      </c>
      <c r="C94" t="s">
        <v>4</v>
      </c>
      <c r="D94" t="s">
        <v>92</v>
      </c>
      <c r="E94" t="s">
        <v>53</v>
      </c>
      <c r="F94" t="s">
        <v>0</v>
      </c>
      <c r="G94" t="s">
        <v>0</v>
      </c>
      <c r="H94" t="s">
        <v>0</v>
      </c>
      <c r="I94" t="s">
        <v>1</v>
      </c>
    </row>
    <row r="95" spans="1:9" x14ac:dyDescent="0.45">
      <c r="A95" t="s">
        <v>19</v>
      </c>
      <c r="B95" t="s">
        <v>2379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</row>
    <row r="96" spans="1:9" x14ac:dyDescent="0.45">
      <c r="A96" t="s">
        <v>326</v>
      </c>
      <c r="B96" t="s">
        <v>89</v>
      </c>
      <c r="C96" t="s">
        <v>3</v>
      </c>
      <c r="D96" t="s">
        <v>56</v>
      </c>
      <c r="E96" t="s">
        <v>81</v>
      </c>
      <c r="F96" t="s">
        <v>0</v>
      </c>
      <c r="G96" t="s">
        <v>0</v>
      </c>
      <c r="H96" t="s">
        <v>0</v>
      </c>
    </row>
    <row r="97" spans="1:9" x14ac:dyDescent="0.45">
      <c r="A97" t="s">
        <v>310</v>
      </c>
      <c r="B97" t="s">
        <v>229</v>
      </c>
      <c r="C97" t="s">
        <v>47</v>
      </c>
      <c r="D97" t="s">
        <v>100</v>
      </c>
      <c r="E97" t="s">
        <v>55</v>
      </c>
      <c r="F97" t="s">
        <v>0</v>
      </c>
      <c r="G97" t="s">
        <v>0</v>
      </c>
      <c r="H97" t="s">
        <v>0</v>
      </c>
    </row>
    <row r="98" spans="1:9" x14ac:dyDescent="0.45">
      <c r="A98" t="s">
        <v>427</v>
      </c>
      <c r="B98" t="s">
        <v>229</v>
      </c>
      <c r="C98" t="s">
        <v>47</v>
      </c>
      <c r="D98" t="s">
        <v>59</v>
      </c>
      <c r="E98" t="s">
        <v>185</v>
      </c>
      <c r="F98" t="s">
        <v>1</v>
      </c>
      <c r="G98" t="s">
        <v>0</v>
      </c>
      <c r="H98" t="s">
        <v>1</v>
      </c>
    </row>
    <row r="99" spans="1:9" x14ac:dyDescent="0.45">
      <c r="A99" t="s">
        <v>2736</v>
      </c>
      <c r="B99" t="s">
        <v>72</v>
      </c>
      <c r="C99" t="s">
        <v>61</v>
      </c>
      <c r="D99" t="s">
        <v>34</v>
      </c>
      <c r="E99" t="s">
        <v>159</v>
      </c>
      <c r="F99" t="s">
        <v>0</v>
      </c>
      <c r="G99" t="s">
        <v>0</v>
      </c>
      <c r="H99" t="s">
        <v>0</v>
      </c>
    </row>
    <row r="100" spans="1:9" x14ac:dyDescent="0.45">
      <c r="A100" t="s">
        <v>2438</v>
      </c>
      <c r="B100" t="s">
        <v>36</v>
      </c>
      <c r="C100" t="s">
        <v>56</v>
      </c>
      <c r="D100" t="s">
        <v>34</v>
      </c>
      <c r="E100" t="s">
        <v>103</v>
      </c>
      <c r="F100" t="s">
        <v>0</v>
      </c>
      <c r="G100" t="s">
        <v>0</v>
      </c>
      <c r="H100" t="s">
        <v>0</v>
      </c>
    </row>
    <row r="101" spans="1:9" x14ac:dyDescent="0.45">
      <c r="A101" t="s">
        <v>1638</v>
      </c>
      <c r="B101" t="s">
        <v>21</v>
      </c>
      <c r="C101" t="s">
        <v>3</v>
      </c>
      <c r="D101" t="s">
        <v>34</v>
      </c>
      <c r="E101" t="s">
        <v>74</v>
      </c>
      <c r="F101" t="s">
        <v>0</v>
      </c>
      <c r="G101" t="s">
        <v>0</v>
      </c>
      <c r="H101" t="s">
        <v>0</v>
      </c>
    </row>
    <row r="102" spans="1:9" x14ac:dyDescent="0.45">
      <c r="A102" t="s">
        <v>19</v>
      </c>
      <c r="B102" t="s">
        <v>2377</v>
      </c>
      <c r="C102" t="s">
        <v>17</v>
      </c>
      <c r="D102" t="s">
        <v>16</v>
      </c>
      <c r="E102" t="s">
        <v>15</v>
      </c>
      <c r="F102" t="s">
        <v>14</v>
      </c>
      <c r="G102" t="s">
        <v>13</v>
      </c>
      <c r="H102" t="s">
        <v>12</v>
      </c>
      <c r="I102" t="s">
        <v>11</v>
      </c>
    </row>
    <row r="103" spans="1:9" x14ac:dyDescent="0.45">
      <c r="A103" t="s">
        <v>497</v>
      </c>
      <c r="B103" t="s">
        <v>28</v>
      </c>
      <c r="C103" t="s">
        <v>47</v>
      </c>
      <c r="D103" t="s">
        <v>34</v>
      </c>
      <c r="E103" t="s">
        <v>496</v>
      </c>
      <c r="F103" t="s">
        <v>0</v>
      </c>
      <c r="G103" t="s">
        <v>0</v>
      </c>
      <c r="H103" t="s">
        <v>0</v>
      </c>
    </row>
    <row r="104" spans="1:9" x14ac:dyDescent="0.45">
      <c r="A104" t="s">
        <v>320</v>
      </c>
      <c r="B104" t="s">
        <v>31</v>
      </c>
      <c r="C104" t="s">
        <v>47</v>
      </c>
      <c r="D104" t="s">
        <v>34</v>
      </c>
      <c r="E104" t="s">
        <v>58</v>
      </c>
      <c r="F104" t="s">
        <v>1</v>
      </c>
      <c r="G104" t="s">
        <v>0</v>
      </c>
      <c r="H104" t="s">
        <v>1</v>
      </c>
    </row>
    <row r="105" spans="1:9" x14ac:dyDescent="0.45">
      <c r="A105" t="s">
        <v>592</v>
      </c>
      <c r="B105" t="s">
        <v>31</v>
      </c>
      <c r="C105" t="s">
        <v>47</v>
      </c>
      <c r="D105" t="s">
        <v>34</v>
      </c>
      <c r="E105" t="s">
        <v>155</v>
      </c>
      <c r="F105" t="s">
        <v>0</v>
      </c>
      <c r="G105" t="s">
        <v>0</v>
      </c>
      <c r="H105" t="s">
        <v>0</v>
      </c>
    </row>
    <row r="106" spans="1:9" x14ac:dyDescent="0.45">
      <c r="A106" t="s">
        <v>2735</v>
      </c>
      <c r="B106" t="s">
        <v>21</v>
      </c>
      <c r="C106" t="s">
        <v>3</v>
      </c>
      <c r="D106" t="s">
        <v>34</v>
      </c>
      <c r="E106" t="s">
        <v>58</v>
      </c>
      <c r="F106" t="s">
        <v>1</v>
      </c>
      <c r="G106" t="s">
        <v>0</v>
      </c>
      <c r="H106" t="s">
        <v>1</v>
      </c>
    </row>
    <row r="107" spans="1:9" x14ac:dyDescent="0.45">
      <c r="A107" t="s">
        <v>2734</v>
      </c>
      <c r="B107" t="s">
        <v>21</v>
      </c>
      <c r="C107" t="s">
        <v>3</v>
      </c>
      <c r="D107" t="s">
        <v>34</v>
      </c>
      <c r="E107" t="s">
        <v>103</v>
      </c>
      <c r="F107" t="s">
        <v>0</v>
      </c>
      <c r="G107" t="s">
        <v>0</v>
      </c>
      <c r="H107" t="s">
        <v>0</v>
      </c>
    </row>
    <row r="108" spans="1:9" x14ac:dyDescent="0.45">
      <c r="A108" t="s">
        <v>2733</v>
      </c>
      <c r="B108" t="s">
        <v>72</v>
      </c>
      <c r="C108" t="s">
        <v>47</v>
      </c>
      <c r="D108" t="s">
        <v>34</v>
      </c>
      <c r="E108" t="s">
        <v>55</v>
      </c>
      <c r="F108" t="s">
        <v>0</v>
      </c>
      <c r="G108" t="s">
        <v>0</v>
      </c>
      <c r="H108" t="s">
        <v>0</v>
      </c>
    </row>
    <row r="109" spans="1:9" x14ac:dyDescent="0.45">
      <c r="A109" t="s">
        <v>2475</v>
      </c>
      <c r="B109" t="s">
        <v>5</v>
      </c>
      <c r="C109" t="s">
        <v>47</v>
      </c>
      <c r="D109" t="s">
        <v>34</v>
      </c>
      <c r="E109" t="s">
        <v>88</v>
      </c>
      <c r="F109" t="s">
        <v>0</v>
      </c>
      <c r="G109" t="s">
        <v>0</v>
      </c>
      <c r="H109" t="s">
        <v>0</v>
      </c>
    </row>
    <row r="110" spans="1:9" x14ac:dyDescent="0.45">
      <c r="A110" t="s">
        <v>337</v>
      </c>
      <c r="B110" t="s">
        <v>28</v>
      </c>
      <c r="C110" t="s">
        <v>47</v>
      </c>
      <c r="D110" t="s">
        <v>34</v>
      </c>
      <c r="E110" t="s">
        <v>53</v>
      </c>
      <c r="F110" t="s">
        <v>0</v>
      </c>
      <c r="G110" t="s">
        <v>0</v>
      </c>
      <c r="H110" t="s">
        <v>0</v>
      </c>
      <c r="I110" t="s">
        <v>1</v>
      </c>
    </row>
    <row r="111" spans="1:9" x14ac:dyDescent="0.45">
      <c r="A111" t="s">
        <v>1638</v>
      </c>
      <c r="B111" t="s">
        <v>21</v>
      </c>
      <c r="C111" t="s">
        <v>47</v>
      </c>
      <c r="D111" t="s">
        <v>34</v>
      </c>
      <c r="E111" t="s">
        <v>74</v>
      </c>
      <c r="F111" t="s">
        <v>0</v>
      </c>
      <c r="G111" t="s">
        <v>0</v>
      </c>
      <c r="H111" t="s">
        <v>0</v>
      </c>
    </row>
    <row r="112" spans="1:9" x14ac:dyDescent="0.45">
      <c r="A112" t="s">
        <v>2732</v>
      </c>
      <c r="B112" t="s">
        <v>89</v>
      </c>
      <c r="C112" t="s">
        <v>47</v>
      </c>
      <c r="D112" t="s">
        <v>34</v>
      </c>
      <c r="E112" t="s">
        <v>88</v>
      </c>
      <c r="F112" t="s">
        <v>0</v>
      </c>
      <c r="G112" t="s">
        <v>1</v>
      </c>
      <c r="H112" t="s">
        <v>0</v>
      </c>
    </row>
    <row r="113" spans="1:9" x14ac:dyDescent="0.45">
      <c r="A113" t="s">
        <v>19</v>
      </c>
      <c r="B113" t="s">
        <v>2376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2731</v>
      </c>
      <c r="B114" t="s">
        <v>5</v>
      </c>
      <c r="C114" t="s">
        <v>47</v>
      </c>
      <c r="D114" t="s">
        <v>3</v>
      </c>
      <c r="E114" t="s">
        <v>91</v>
      </c>
      <c r="F114" t="s">
        <v>0</v>
      </c>
      <c r="G114" t="s">
        <v>1</v>
      </c>
      <c r="H114" t="s">
        <v>0</v>
      </c>
    </row>
    <row r="115" spans="1:9" x14ac:dyDescent="0.45">
      <c r="A115" t="s">
        <v>2730</v>
      </c>
      <c r="B115" t="s">
        <v>21</v>
      </c>
      <c r="C115" t="s">
        <v>47</v>
      </c>
      <c r="D115" t="s">
        <v>3</v>
      </c>
      <c r="E115" t="s">
        <v>99</v>
      </c>
      <c r="F115" t="s">
        <v>0</v>
      </c>
      <c r="G115" t="s">
        <v>0</v>
      </c>
      <c r="H115" t="s">
        <v>0</v>
      </c>
    </row>
    <row r="116" spans="1:9" x14ac:dyDescent="0.45">
      <c r="A116" t="s">
        <v>1626</v>
      </c>
      <c r="B116" t="s">
        <v>31</v>
      </c>
      <c r="C116" t="s">
        <v>47</v>
      </c>
      <c r="D116" t="s">
        <v>34</v>
      </c>
      <c r="E116" t="s">
        <v>103</v>
      </c>
      <c r="F116" t="s">
        <v>0</v>
      </c>
      <c r="G116" t="s">
        <v>0</v>
      </c>
      <c r="H116" t="s">
        <v>0</v>
      </c>
    </row>
    <row r="117" spans="1:9" x14ac:dyDescent="0.45">
      <c r="A117" t="s">
        <v>2729</v>
      </c>
      <c r="B117" t="s">
        <v>72</v>
      </c>
      <c r="C117" t="s">
        <v>47</v>
      </c>
      <c r="D117" t="s">
        <v>34</v>
      </c>
      <c r="E117" t="s">
        <v>68</v>
      </c>
      <c r="F117" t="s">
        <v>0</v>
      </c>
      <c r="G117" t="s">
        <v>0</v>
      </c>
      <c r="H117" t="s">
        <v>0</v>
      </c>
    </row>
    <row r="118" spans="1:9" x14ac:dyDescent="0.45">
      <c r="A118" t="s">
        <v>1620</v>
      </c>
      <c r="B118" t="s">
        <v>31</v>
      </c>
      <c r="C118" t="s">
        <v>47</v>
      </c>
      <c r="D118" t="s">
        <v>34</v>
      </c>
      <c r="E118" t="s">
        <v>99</v>
      </c>
      <c r="F118" t="s">
        <v>0</v>
      </c>
      <c r="G118" t="s">
        <v>1</v>
      </c>
      <c r="H118" t="s">
        <v>0</v>
      </c>
    </row>
    <row r="119" spans="1:9" x14ac:dyDescent="0.45">
      <c r="A119" t="s">
        <v>371</v>
      </c>
      <c r="B119" t="s">
        <v>36</v>
      </c>
      <c r="C119" t="s">
        <v>47</v>
      </c>
      <c r="D119" t="s">
        <v>3</v>
      </c>
      <c r="E119" t="s">
        <v>103</v>
      </c>
      <c r="F119" t="s">
        <v>0</v>
      </c>
      <c r="G119" t="s">
        <v>0</v>
      </c>
      <c r="H119" t="s">
        <v>0</v>
      </c>
      <c r="I119" t="s">
        <v>1</v>
      </c>
    </row>
    <row r="120" spans="1:9" x14ac:dyDescent="0.45">
      <c r="A120" t="s">
        <v>2728</v>
      </c>
      <c r="B120" t="s">
        <v>5</v>
      </c>
      <c r="C120" t="s">
        <v>47</v>
      </c>
      <c r="D120" t="s">
        <v>3</v>
      </c>
      <c r="E120" t="s">
        <v>408</v>
      </c>
      <c r="F120" t="s">
        <v>0</v>
      </c>
      <c r="G120" t="s">
        <v>0</v>
      </c>
      <c r="H120" t="s">
        <v>0</v>
      </c>
    </row>
    <row r="121" spans="1:9" x14ac:dyDescent="0.45">
      <c r="A121" t="s">
        <v>505</v>
      </c>
      <c r="B121" t="s">
        <v>72</v>
      </c>
      <c r="C121" t="s">
        <v>47</v>
      </c>
      <c r="D121" t="s">
        <v>3</v>
      </c>
      <c r="E121" t="s">
        <v>107</v>
      </c>
      <c r="F121" t="s">
        <v>0</v>
      </c>
      <c r="G121" t="s">
        <v>0</v>
      </c>
      <c r="H121" t="s">
        <v>0</v>
      </c>
      <c r="I121" t="s">
        <v>1</v>
      </c>
    </row>
    <row r="122" spans="1:9" x14ac:dyDescent="0.45">
      <c r="A122" t="s">
        <v>352</v>
      </c>
      <c r="B122" t="s">
        <v>21</v>
      </c>
      <c r="C122" t="s">
        <v>47</v>
      </c>
      <c r="D122" t="s">
        <v>3</v>
      </c>
      <c r="E122" t="s">
        <v>131</v>
      </c>
      <c r="F122" t="s">
        <v>0</v>
      </c>
      <c r="G122" t="s">
        <v>0</v>
      </c>
      <c r="H122" t="s">
        <v>0</v>
      </c>
      <c r="I122" t="s">
        <v>1</v>
      </c>
    </row>
    <row r="123" spans="1:9" x14ac:dyDescent="0.45">
      <c r="A123" t="s">
        <v>370</v>
      </c>
      <c r="B123" t="s">
        <v>44</v>
      </c>
      <c r="C123" t="s">
        <v>47</v>
      </c>
      <c r="D123" t="s">
        <v>3</v>
      </c>
      <c r="E123" t="s">
        <v>68</v>
      </c>
      <c r="F123" t="s">
        <v>0</v>
      </c>
      <c r="G123" t="s">
        <v>0</v>
      </c>
      <c r="H123" t="s">
        <v>0</v>
      </c>
      <c r="I123" t="s">
        <v>1</v>
      </c>
    </row>
    <row r="124" spans="1:9" x14ac:dyDescent="0.45">
      <c r="A124" t="s">
        <v>2727</v>
      </c>
      <c r="B124" t="s">
        <v>44</v>
      </c>
      <c r="C124" t="s">
        <v>47</v>
      </c>
      <c r="D124" t="s">
        <v>34</v>
      </c>
      <c r="E124" t="s">
        <v>107</v>
      </c>
      <c r="F124" t="s">
        <v>0</v>
      </c>
      <c r="G124" t="s">
        <v>0</v>
      </c>
      <c r="H124" t="s">
        <v>0</v>
      </c>
    </row>
    <row r="125" spans="1:9" x14ac:dyDescent="0.45">
      <c r="A125" t="s">
        <v>2726</v>
      </c>
      <c r="B125" t="s">
        <v>200</v>
      </c>
      <c r="C125" t="s">
        <v>3</v>
      </c>
      <c r="D125" t="s">
        <v>3</v>
      </c>
      <c r="E125" t="s">
        <v>681</v>
      </c>
      <c r="F125" t="s">
        <v>0</v>
      </c>
      <c r="G125" t="s">
        <v>0</v>
      </c>
      <c r="H125" t="s">
        <v>0</v>
      </c>
    </row>
    <row r="126" spans="1:9" x14ac:dyDescent="0.45">
      <c r="A126" t="s">
        <v>2725</v>
      </c>
      <c r="B126" t="s">
        <v>89</v>
      </c>
      <c r="C126" t="s">
        <v>47</v>
      </c>
      <c r="D126" t="s">
        <v>34</v>
      </c>
      <c r="E126" t="s">
        <v>7</v>
      </c>
      <c r="F126" t="s">
        <v>0</v>
      </c>
      <c r="G126" t="s">
        <v>0</v>
      </c>
      <c r="H126" t="s">
        <v>0</v>
      </c>
    </row>
    <row r="127" spans="1:9" x14ac:dyDescent="0.45">
      <c r="A127" t="s">
        <v>339</v>
      </c>
      <c r="B127" t="s">
        <v>229</v>
      </c>
      <c r="C127" t="s">
        <v>47</v>
      </c>
      <c r="D127" t="s">
        <v>56</v>
      </c>
      <c r="E127" t="s">
        <v>338</v>
      </c>
      <c r="F127" t="s">
        <v>0</v>
      </c>
      <c r="G127" t="s">
        <v>0</v>
      </c>
      <c r="H127" t="s">
        <v>0</v>
      </c>
    </row>
    <row r="128" spans="1:9" x14ac:dyDescent="0.45">
      <c r="A128" t="s">
        <v>337</v>
      </c>
      <c r="B128" t="s">
        <v>229</v>
      </c>
      <c r="C128" t="s">
        <v>47</v>
      </c>
      <c r="D128" t="s">
        <v>79</v>
      </c>
      <c r="E128" t="s">
        <v>53</v>
      </c>
      <c r="F128" t="s">
        <v>0</v>
      </c>
      <c r="G128" t="s">
        <v>0</v>
      </c>
      <c r="H128" t="s">
        <v>0</v>
      </c>
      <c r="I128" t="s">
        <v>1</v>
      </c>
    </row>
    <row r="129" spans="1:9" x14ac:dyDescent="0.45">
      <c r="A129" t="s">
        <v>2724</v>
      </c>
      <c r="B129" t="s">
        <v>21</v>
      </c>
      <c r="C129" t="s">
        <v>34</v>
      </c>
      <c r="D129" t="s">
        <v>3</v>
      </c>
      <c r="E129" t="s">
        <v>188</v>
      </c>
      <c r="F129" t="s">
        <v>1</v>
      </c>
      <c r="G129" t="s">
        <v>0</v>
      </c>
      <c r="H129" t="s">
        <v>1</v>
      </c>
    </row>
    <row r="130" spans="1:9" x14ac:dyDescent="0.45">
      <c r="A130" t="s">
        <v>2723</v>
      </c>
      <c r="B130" t="s">
        <v>36</v>
      </c>
      <c r="C130" t="s">
        <v>47</v>
      </c>
      <c r="D130" t="s">
        <v>34</v>
      </c>
      <c r="E130" t="s">
        <v>188</v>
      </c>
      <c r="F130" t="s">
        <v>1</v>
      </c>
      <c r="G130" t="s">
        <v>0</v>
      </c>
      <c r="H130" t="s">
        <v>1</v>
      </c>
    </row>
    <row r="131" spans="1:9" x14ac:dyDescent="0.45">
      <c r="A131" t="s">
        <v>2722</v>
      </c>
      <c r="B131" t="s">
        <v>28</v>
      </c>
      <c r="C131" t="s">
        <v>47</v>
      </c>
      <c r="D131" t="s">
        <v>34</v>
      </c>
      <c r="E131" t="s">
        <v>114</v>
      </c>
      <c r="F131" t="s">
        <v>0</v>
      </c>
      <c r="G131" t="s">
        <v>0</v>
      </c>
      <c r="H131" t="s">
        <v>0</v>
      </c>
    </row>
    <row r="132" spans="1:9" x14ac:dyDescent="0.45">
      <c r="A132" t="s">
        <v>2721</v>
      </c>
      <c r="B132" t="s">
        <v>5</v>
      </c>
      <c r="C132" t="s">
        <v>47</v>
      </c>
      <c r="D132" t="s">
        <v>34</v>
      </c>
      <c r="E132" t="s">
        <v>7</v>
      </c>
      <c r="F132" t="s">
        <v>0</v>
      </c>
      <c r="G132" t="s">
        <v>0</v>
      </c>
      <c r="H132" t="s">
        <v>0</v>
      </c>
    </row>
    <row r="133" spans="1:9" x14ac:dyDescent="0.45">
      <c r="A133" t="s">
        <v>19</v>
      </c>
      <c r="B133" t="s">
        <v>2373</v>
      </c>
      <c r="C133" t="s">
        <v>17</v>
      </c>
      <c r="D133" t="s">
        <v>16</v>
      </c>
      <c r="E133" t="s">
        <v>15</v>
      </c>
      <c r="F133" t="s">
        <v>14</v>
      </c>
      <c r="G133" t="s">
        <v>13</v>
      </c>
      <c r="H133" t="s">
        <v>12</v>
      </c>
      <c r="I133" t="s">
        <v>11</v>
      </c>
    </row>
    <row r="134" spans="1:9" x14ac:dyDescent="0.45">
      <c r="A134" t="s">
        <v>2720</v>
      </c>
      <c r="B134" t="s">
        <v>200</v>
      </c>
      <c r="C134" t="s">
        <v>3</v>
      </c>
      <c r="D134" t="s">
        <v>3</v>
      </c>
      <c r="E134" t="s">
        <v>917</v>
      </c>
      <c r="F134" t="s">
        <v>0</v>
      </c>
      <c r="G134" t="s">
        <v>0</v>
      </c>
      <c r="H134" t="s">
        <v>0</v>
      </c>
    </row>
    <row r="135" spans="1:9" x14ac:dyDescent="0.45">
      <c r="A135" t="s">
        <v>638</v>
      </c>
      <c r="B135" t="s">
        <v>44</v>
      </c>
      <c r="C135" t="s">
        <v>34</v>
      </c>
      <c r="D135" t="s">
        <v>3</v>
      </c>
      <c r="E135" t="s">
        <v>55</v>
      </c>
      <c r="F135" t="s">
        <v>0</v>
      </c>
      <c r="G135" t="s">
        <v>0</v>
      </c>
      <c r="H135" t="s">
        <v>0</v>
      </c>
    </row>
    <row r="136" spans="1:9" x14ac:dyDescent="0.45">
      <c r="A136" t="s">
        <v>562</v>
      </c>
      <c r="B136" t="s">
        <v>21</v>
      </c>
      <c r="C136" t="s">
        <v>47</v>
      </c>
      <c r="D136" t="s">
        <v>3</v>
      </c>
      <c r="E136" t="s">
        <v>99</v>
      </c>
      <c r="F136" t="s">
        <v>0</v>
      </c>
      <c r="G136" t="s">
        <v>0</v>
      </c>
      <c r="H136" t="s">
        <v>0</v>
      </c>
    </row>
    <row r="137" spans="1:9" x14ac:dyDescent="0.45">
      <c r="A137" t="s">
        <v>439</v>
      </c>
      <c r="B137" t="s">
        <v>89</v>
      </c>
      <c r="C137" t="s">
        <v>4</v>
      </c>
      <c r="D137" t="s">
        <v>3</v>
      </c>
      <c r="E137" t="s">
        <v>2</v>
      </c>
      <c r="F137" t="s">
        <v>0</v>
      </c>
      <c r="G137" t="s">
        <v>1</v>
      </c>
      <c r="H137" t="s">
        <v>0</v>
      </c>
    </row>
    <row r="138" spans="1:9" x14ac:dyDescent="0.45">
      <c r="A138" t="s">
        <v>2719</v>
      </c>
      <c r="B138" t="s">
        <v>72</v>
      </c>
      <c r="C138" t="s">
        <v>34</v>
      </c>
      <c r="D138" t="s">
        <v>3</v>
      </c>
      <c r="E138" t="s">
        <v>107</v>
      </c>
      <c r="F138" t="s">
        <v>0</v>
      </c>
      <c r="G138" t="s">
        <v>0</v>
      </c>
      <c r="H138" t="s">
        <v>0</v>
      </c>
    </row>
    <row r="139" spans="1:9" x14ac:dyDescent="0.45">
      <c r="A139" t="s">
        <v>2718</v>
      </c>
      <c r="B139" t="s">
        <v>21</v>
      </c>
      <c r="C139" t="s">
        <v>148</v>
      </c>
      <c r="D139" t="s">
        <v>3</v>
      </c>
      <c r="E139" t="s">
        <v>131</v>
      </c>
      <c r="F139" t="s">
        <v>0</v>
      </c>
      <c r="G139" t="s">
        <v>0</v>
      </c>
      <c r="H139" t="s">
        <v>0</v>
      </c>
    </row>
    <row r="140" spans="1:9" x14ac:dyDescent="0.45">
      <c r="A140" t="s">
        <v>580</v>
      </c>
      <c r="B140" t="s">
        <v>175</v>
      </c>
      <c r="C140" t="s">
        <v>47</v>
      </c>
      <c r="D140" t="s">
        <v>100</v>
      </c>
      <c r="E140" t="s">
        <v>81</v>
      </c>
      <c r="F140" t="s">
        <v>0</v>
      </c>
      <c r="G140" t="s">
        <v>0</v>
      </c>
      <c r="H140" t="s">
        <v>0</v>
      </c>
    </row>
    <row r="141" spans="1:9" x14ac:dyDescent="0.45">
      <c r="A141" t="s">
        <v>364</v>
      </c>
      <c r="B141" t="s">
        <v>28</v>
      </c>
      <c r="C141" t="s">
        <v>3</v>
      </c>
      <c r="D141" t="s">
        <v>56</v>
      </c>
      <c r="E141" t="s">
        <v>114</v>
      </c>
      <c r="F141" t="s">
        <v>0</v>
      </c>
      <c r="G141" t="s">
        <v>0</v>
      </c>
      <c r="H141" t="s">
        <v>0</v>
      </c>
    </row>
    <row r="142" spans="1:9" x14ac:dyDescent="0.45">
      <c r="A142" t="s">
        <v>628</v>
      </c>
      <c r="B142" t="s">
        <v>175</v>
      </c>
      <c r="C142" t="s">
        <v>47</v>
      </c>
      <c r="D142" t="s">
        <v>100</v>
      </c>
      <c r="E142" t="s">
        <v>58</v>
      </c>
      <c r="F142" t="s">
        <v>1</v>
      </c>
      <c r="G142" t="s">
        <v>0</v>
      </c>
      <c r="H142" t="s">
        <v>1</v>
      </c>
    </row>
    <row r="143" spans="1:9" x14ac:dyDescent="0.45">
      <c r="A143" t="s">
        <v>2717</v>
      </c>
      <c r="B143" t="s">
        <v>72</v>
      </c>
      <c r="C143" t="s">
        <v>47</v>
      </c>
      <c r="D143" t="s">
        <v>3</v>
      </c>
      <c r="E143" t="s">
        <v>138</v>
      </c>
      <c r="F143" t="s">
        <v>0</v>
      </c>
      <c r="G143" t="s">
        <v>0</v>
      </c>
      <c r="H143" t="s">
        <v>0</v>
      </c>
    </row>
    <row r="144" spans="1:9" x14ac:dyDescent="0.45">
      <c r="A144" t="s">
        <v>2716</v>
      </c>
      <c r="B144" t="s">
        <v>36</v>
      </c>
      <c r="C144" t="s">
        <v>3</v>
      </c>
      <c r="D144" t="s">
        <v>34</v>
      </c>
      <c r="E144" t="s">
        <v>188</v>
      </c>
      <c r="F144" t="s">
        <v>1</v>
      </c>
      <c r="G144" t="s">
        <v>0</v>
      </c>
      <c r="H144" t="s">
        <v>1</v>
      </c>
    </row>
    <row r="145" spans="1:9" x14ac:dyDescent="0.45">
      <c r="A145" t="s">
        <v>19</v>
      </c>
      <c r="B145" t="s">
        <v>2369</v>
      </c>
      <c r="C145" t="s">
        <v>17</v>
      </c>
      <c r="D145" t="s">
        <v>16</v>
      </c>
      <c r="E145" t="s">
        <v>15</v>
      </c>
      <c r="F145" t="s">
        <v>14</v>
      </c>
      <c r="G145" t="s">
        <v>13</v>
      </c>
      <c r="H145" t="s">
        <v>12</v>
      </c>
      <c r="I145" t="s">
        <v>11</v>
      </c>
    </row>
    <row r="146" spans="1:9" x14ac:dyDescent="0.45">
      <c r="A146" t="s">
        <v>357</v>
      </c>
      <c r="B146" t="s">
        <v>28</v>
      </c>
      <c r="C146" t="s">
        <v>56</v>
      </c>
      <c r="D146" t="s">
        <v>4</v>
      </c>
      <c r="E146" t="s">
        <v>26</v>
      </c>
      <c r="F146" t="s">
        <v>0</v>
      </c>
      <c r="G146" t="s">
        <v>1</v>
      </c>
      <c r="H146" t="s">
        <v>0</v>
      </c>
      <c r="I146" t="s">
        <v>1</v>
      </c>
    </row>
    <row r="147" spans="1:9" x14ac:dyDescent="0.45">
      <c r="A147" t="s">
        <v>2445</v>
      </c>
      <c r="B147" t="s">
        <v>31</v>
      </c>
      <c r="C147" t="s">
        <v>47</v>
      </c>
      <c r="D147" t="s">
        <v>34</v>
      </c>
      <c r="E147" t="s">
        <v>58</v>
      </c>
      <c r="F147" t="s">
        <v>1</v>
      </c>
      <c r="G147" t="s">
        <v>0</v>
      </c>
      <c r="H147" t="s">
        <v>1</v>
      </c>
    </row>
    <row r="148" spans="1:9" x14ac:dyDescent="0.45">
      <c r="A148" t="s">
        <v>460</v>
      </c>
      <c r="B148" t="s">
        <v>9</v>
      </c>
      <c r="C148" t="s">
        <v>3</v>
      </c>
      <c r="D148" t="s">
        <v>56</v>
      </c>
      <c r="E148" t="s">
        <v>88</v>
      </c>
      <c r="F148" t="s">
        <v>0</v>
      </c>
      <c r="G148" t="s">
        <v>0</v>
      </c>
      <c r="H148" t="s">
        <v>0</v>
      </c>
    </row>
    <row r="149" spans="1:9" x14ac:dyDescent="0.45">
      <c r="A149" t="s">
        <v>319</v>
      </c>
      <c r="B149" t="s">
        <v>44</v>
      </c>
      <c r="C149" t="s">
        <v>3</v>
      </c>
      <c r="D149" t="s">
        <v>56</v>
      </c>
      <c r="E149" t="s">
        <v>185</v>
      </c>
      <c r="F149" t="s">
        <v>1</v>
      </c>
      <c r="G149" t="s">
        <v>0</v>
      </c>
      <c r="H149" t="s">
        <v>1</v>
      </c>
    </row>
    <row r="150" spans="1:9" x14ac:dyDescent="0.45">
      <c r="A150" t="s">
        <v>511</v>
      </c>
      <c r="B150" t="s">
        <v>342</v>
      </c>
      <c r="C150" t="s">
        <v>47</v>
      </c>
      <c r="D150" t="s">
        <v>8</v>
      </c>
      <c r="E150" t="s">
        <v>42</v>
      </c>
      <c r="F150" t="s">
        <v>1</v>
      </c>
      <c r="G150" t="s">
        <v>0</v>
      </c>
      <c r="H150" t="s">
        <v>1</v>
      </c>
      <c r="I150" t="s">
        <v>1</v>
      </c>
    </row>
    <row r="151" spans="1:9" x14ac:dyDescent="0.45">
      <c r="A151" t="s">
        <v>371</v>
      </c>
      <c r="B151" t="s">
        <v>189</v>
      </c>
      <c r="C151" t="s">
        <v>47</v>
      </c>
      <c r="D151" t="s">
        <v>4</v>
      </c>
      <c r="E151" t="s">
        <v>103</v>
      </c>
      <c r="F151" t="s">
        <v>0</v>
      </c>
      <c r="G151" t="s">
        <v>0</v>
      </c>
      <c r="H151" t="s">
        <v>0</v>
      </c>
      <c r="I151" t="s">
        <v>1</v>
      </c>
    </row>
    <row r="152" spans="1:9" x14ac:dyDescent="0.45">
      <c r="A152" t="s">
        <v>505</v>
      </c>
      <c r="B152" t="s">
        <v>72</v>
      </c>
      <c r="C152" t="s">
        <v>47</v>
      </c>
      <c r="D152" t="s">
        <v>3</v>
      </c>
      <c r="E152" t="s">
        <v>107</v>
      </c>
      <c r="F152" t="s">
        <v>0</v>
      </c>
      <c r="G152" t="s">
        <v>0</v>
      </c>
      <c r="H152" t="s">
        <v>0</v>
      </c>
      <c r="I152" t="s">
        <v>1</v>
      </c>
    </row>
    <row r="153" spans="1:9" x14ac:dyDescent="0.45">
      <c r="A153" t="s">
        <v>2715</v>
      </c>
      <c r="B153" t="s">
        <v>31</v>
      </c>
      <c r="C153" t="s">
        <v>100</v>
      </c>
      <c r="D153" t="s">
        <v>34</v>
      </c>
      <c r="E153" t="s">
        <v>20</v>
      </c>
      <c r="F153" t="s">
        <v>1</v>
      </c>
      <c r="G153" t="s">
        <v>0</v>
      </c>
      <c r="H153" t="s">
        <v>1</v>
      </c>
    </row>
    <row r="154" spans="1:9" x14ac:dyDescent="0.45">
      <c r="A154" t="s">
        <v>370</v>
      </c>
      <c r="B154" t="s">
        <v>44</v>
      </c>
      <c r="C154" t="s">
        <v>34</v>
      </c>
      <c r="D154" t="s">
        <v>61</v>
      </c>
      <c r="E154" t="s">
        <v>68</v>
      </c>
      <c r="F154" t="s">
        <v>0</v>
      </c>
      <c r="G154" t="s">
        <v>0</v>
      </c>
      <c r="H154" t="s">
        <v>0</v>
      </c>
      <c r="I154" t="s">
        <v>1</v>
      </c>
    </row>
    <row r="155" spans="1:9" x14ac:dyDescent="0.45">
      <c r="A155" t="s">
        <v>2714</v>
      </c>
      <c r="B155" t="s">
        <v>21</v>
      </c>
      <c r="C155" t="s">
        <v>61</v>
      </c>
      <c r="D155" t="s">
        <v>3</v>
      </c>
      <c r="E155" t="s">
        <v>74</v>
      </c>
      <c r="F155" t="s">
        <v>0</v>
      </c>
      <c r="G155" t="s">
        <v>0</v>
      </c>
      <c r="H155" t="s">
        <v>0</v>
      </c>
    </row>
    <row r="156" spans="1:9" x14ac:dyDescent="0.45">
      <c r="A156" t="s">
        <v>339</v>
      </c>
      <c r="B156" t="s">
        <v>115</v>
      </c>
      <c r="C156" t="s">
        <v>47</v>
      </c>
      <c r="D156" t="s">
        <v>34</v>
      </c>
      <c r="E156" t="s">
        <v>338</v>
      </c>
      <c r="F156" t="s">
        <v>0</v>
      </c>
      <c r="G156" t="s">
        <v>0</v>
      </c>
      <c r="H156" t="s">
        <v>0</v>
      </c>
    </row>
    <row r="157" spans="1:9" x14ac:dyDescent="0.45">
      <c r="A157" t="s">
        <v>2713</v>
      </c>
      <c r="B157" t="s">
        <v>48</v>
      </c>
      <c r="C157" t="s">
        <v>79</v>
      </c>
      <c r="D157" t="s">
        <v>3</v>
      </c>
      <c r="E157" t="s">
        <v>185</v>
      </c>
      <c r="F157" t="s">
        <v>1</v>
      </c>
      <c r="G157" t="s">
        <v>0</v>
      </c>
      <c r="H157" t="s">
        <v>1</v>
      </c>
    </row>
    <row r="158" spans="1:9" x14ac:dyDescent="0.45">
      <c r="A158" t="s">
        <v>337</v>
      </c>
      <c r="B158" t="s">
        <v>115</v>
      </c>
      <c r="C158" t="s">
        <v>47</v>
      </c>
      <c r="D158" t="s">
        <v>34</v>
      </c>
      <c r="E158" t="s">
        <v>53</v>
      </c>
      <c r="F158" t="s">
        <v>0</v>
      </c>
      <c r="G158" t="s">
        <v>0</v>
      </c>
      <c r="H158" t="s">
        <v>0</v>
      </c>
      <c r="I158" t="s">
        <v>1</v>
      </c>
    </row>
    <row r="159" spans="1:9" x14ac:dyDescent="0.45">
      <c r="A159" t="s">
        <v>2712</v>
      </c>
      <c r="B159" t="s">
        <v>72</v>
      </c>
      <c r="C159" t="s">
        <v>3</v>
      </c>
      <c r="D159" t="s">
        <v>34</v>
      </c>
      <c r="E159" t="s">
        <v>55</v>
      </c>
      <c r="F159" t="s">
        <v>0</v>
      </c>
      <c r="G159" t="s">
        <v>0</v>
      </c>
      <c r="H159" t="s">
        <v>0</v>
      </c>
    </row>
    <row r="160" spans="1:9" x14ac:dyDescent="0.45">
      <c r="A160" t="s">
        <v>2711</v>
      </c>
      <c r="B160" t="s">
        <v>5</v>
      </c>
      <c r="C160" t="s">
        <v>34</v>
      </c>
      <c r="D160" t="s">
        <v>34</v>
      </c>
      <c r="E160" t="s">
        <v>408</v>
      </c>
      <c r="F160" t="s">
        <v>0</v>
      </c>
      <c r="G160" t="s">
        <v>0</v>
      </c>
      <c r="H160" t="s">
        <v>0</v>
      </c>
    </row>
    <row r="161" spans="1:9" x14ac:dyDescent="0.45">
      <c r="A161" t="s">
        <v>19</v>
      </c>
      <c r="B161" t="s">
        <v>2366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359</v>
      </c>
      <c r="B162" t="s">
        <v>89</v>
      </c>
      <c r="C162" t="s">
        <v>791</v>
      </c>
      <c r="D162" t="s">
        <v>1885</v>
      </c>
      <c r="E162" t="s">
        <v>2</v>
      </c>
      <c r="F162" t="s">
        <v>0</v>
      </c>
      <c r="G162" t="s">
        <v>1</v>
      </c>
      <c r="H162" t="s">
        <v>0</v>
      </c>
      <c r="I162" t="s">
        <v>1</v>
      </c>
    </row>
    <row r="163" spans="1:9" x14ac:dyDescent="0.45">
      <c r="A163" t="s">
        <v>358</v>
      </c>
      <c r="B163" t="s">
        <v>36</v>
      </c>
      <c r="C163" t="s">
        <v>734</v>
      </c>
      <c r="D163" t="s">
        <v>788</v>
      </c>
      <c r="E163" t="s">
        <v>103</v>
      </c>
      <c r="F163" t="s">
        <v>0</v>
      </c>
      <c r="G163" t="s">
        <v>0</v>
      </c>
      <c r="H163" t="s">
        <v>0</v>
      </c>
      <c r="I163" t="s">
        <v>1</v>
      </c>
    </row>
    <row r="164" spans="1:9" x14ac:dyDescent="0.45">
      <c r="A164" t="s">
        <v>357</v>
      </c>
      <c r="B164" t="s">
        <v>28</v>
      </c>
      <c r="C164" t="s">
        <v>865</v>
      </c>
      <c r="D164" t="s">
        <v>170</v>
      </c>
      <c r="E164" t="s">
        <v>26</v>
      </c>
      <c r="F164" t="s">
        <v>0</v>
      </c>
      <c r="G164" t="s">
        <v>1</v>
      </c>
      <c r="H164" t="s">
        <v>0</v>
      </c>
      <c r="I164" t="s">
        <v>1</v>
      </c>
    </row>
    <row r="165" spans="1:9" x14ac:dyDescent="0.45">
      <c r="A165" t="s">
        <v>1417</v>
      </c>
      <c r="B165" t="s">
        <v>21</v>
      </c>
      <c r="C165" t="s">
        <v>40</v>
      </c>
      <c r="D165" t="s">
        <v>34</v>
      </c>
      <c r="E165" t="s">
        <v>188</v>
      </c>
      <c r="F165" t="s">
        <v>1</v>
      </c>
      <c r="G165" t="s">
        <v>0</v>
      </c>
      <c r="H165" t="s">
        <v>1</v>
      </c>
    </row>
    <row r="166" spans="1:9" x14ac:dyDescent="0.45">
      <c r="A166" t="s">
        <v>426</v>
      </c>
      <c r="B166" t="s">
        <v>44</v>
      </c>
      <c r="C166" t="s">
        <v>34</v>
      </c>
      <c r="D166" t="s">
        <v>40</v>
      </c>
      <c r="E166" t="s">
        <v>185</v>
      </c>
      <c r="F166" t="s">
        <v>1</v>
      </c>
      <c r="G166" t="s">
        <v>0</v>
      </c>
      <c r="H166" t="s">
        <v>1</v>
      </c>
    </row>
    <row r="167" spans="1:9" x14ac:dyDescent="0.45">
      <c r="A167" t="s">
        <v>2710</v>
      </c>
      <c r="B167" t="s">
        <v>36</v>
      </c>
      <c r="C167" t="s">
        <v>160</v>
      </c>
      <c r="D167" t="s">
        <v>34</v>
      </c>
      <c r="E167" t="s">
        <v>103</v>
      </c>
      <c r="F167" t="s">
        <v>0</v>
      </c>
      <c r="G167" t="s">
        <v>0</v>
      </c>
      <c r="H167" t="s">
        <v>0</v>
      </c>
    </row>
    <row r="168" spans="1:9" x14ac:dyDescent="0.45">
      <c r="A168" t="s">
        <v>423</v>
      </c>
      <c r="B168" t="s">
        <v>72</v>
      </c>
      <c r="C168" t="s">
        <v>35</v>
      </c>
      <c r="D168" t="s">
        <v>4</v>
      </c>
      <c r="E168" t="s">
        <v>185</v>
      </c>
      <c r="F168" t="s">
        <v>1</v>
      </c>
      <c r="G168" t="s">
        <v>0</v>
      </c>
      <c r="H168" t="s">
        <v>1</v>
      </c>
    </row>
    <row r="169" spans="1:9" x14ac:dyDescent="0.45">
      <c r="A169" t="s">
        <v>499</v>
      </c>
      <c r="B169" t="s">
        <v>48</v>
      </c>
      <c r="C169" t="s">
        <v>198</v>
      </c>
      <c r="D169" t="s">
        <v>864</v>
      </c>
      <c r="E169" t="s">
        <v>46</v>
      </c>
      <c r="F169" t="s">
        <v>0</v>
      </c>
      <c r="G169" t="s">
        <v>0</v>
      </c>
      <c r="H169" t="s">
        <v>0</v>
      </c>
      <c r="I169" t="s">
        <v>1</v>
      </c>
    </row>
    <row r="170" spans="1:9" x14ac:dyDescent="0.45">
      <c r="A170" t="s">
        <v>354</v>
      </c>
      <c r="B170" t="s">
        <v>48</v>
      </c>
      <c r="C170" t="s">
        <v>69</v>
      </c>
      <c r="D170" t="s">
        <v>92</v>
      </c>
      <c r="E170" t="s">
        <v>178</v>
      </c>
      <c r="F170" t="s">
        <v>1</v>
      </c>
      <c r="G170" t="s">
        <v>0</v>
      </c>
      <c r="H170" t="s">
        <v>1</v>
      </c>
      <c r="I170" t="s">
        <v>1</v>
      </c>
    </row>
    <row r="171" spans="1:9" x14ac:dyDescent="0.45">
      <c r="A171" t="s">
        <v>498</v>
      </c>
      <c r="B171" t="s">
        <v>44</v>
      </c>
      <c r="C171" t="s">
        <v>2709</v>
      </c>
      <c r="D171" t="s">
        <v>27</v>
      </c>
      <c r="E171" t="s">
        <v>178</v>
      </c>
      <c r="F171" t="s">
        <v>1</v>
      </c>
      <c r="G171" t="s">
        <v>1</v>
      </c>
      <c r="H171" t="s">
        <v>0</v>
      </c>
    </row>
    <row r="172" spans="1:9" x14ac:dyDescent="0.45">
      <c r="A172" t="s">
        <v>497</v>
      </c>
      <c r="B172" t="s">
        <v>28</v>
      </c>
      <c r="C172" t="s">
        <v>2708</v>
      </c>
      <c r="D172" t="s">
        <v>508</v>
      </c>
      <c r="E172" t="s">
        <v>496</v>
      </c>
      <c r="F172" t="s">
        <v>0</v>
      </c>
      <c r="G172" t="s">
        <v>0</v>
      </c>
      <c r="H172" t="s">
        <v>0</v>
      </c>
    </row>
    <row r="173" spans="1:9" x14ac:dyDescent="0.45">
      <c r="A173" t="s">
        <v>460</v>
      </c>
      <c r="B173" t="s">
        <v>5</v>
      </c>
      <c r="C173" t="s">
        <v>2707</v>
      </c>
      <c r="D173" t="s">
        <v>265</v>
      </c>
      <c r="E173" t="s">
        <v>88</v>
      </c>
      <c r="F173" t="s">
        <v>0</v>
      </c>
      <c r="G173" t="s">
        <v>0</v>
      </c>
      <c r="H173" t="s">
        <v>0</v>
      </c>
    </row>
    <row r="174" spans="1:9" x14ac:dyDescent="0.45">
      <c r="A174" t="s">
        <v>353</v>
      </c>
      <c r="B174" t="s">
        <v>36</v>
      </c>
      <c r="C174" t="s">
        <v>266</v>
      </c>
      <c r="D174" t="s">
        <v>428</v>
      </c>
      <c r="E174" t="s">
        <v>103</v>
      </c>
      <c r="F174" t="s">
        <v>0</v>
      </c>
      <c r="G174" t="s">
        <v>0</v>
      </c>
      <c r="H174" t="s">
        <v>0</v>
      </c>
      <c r="I174" t="s">
        <v>1</v>
      </c>
    </row>
    <row r="175" spans="1:9" x14ac:dyDescent="0.45">
      <c r="A175" t="s">
        <v>371</v>
      </c>
      <c r="B175" t="s">
        <v>36</v>
      </c>
      <c r="C175" t="s">
        <v>2706</v>
      </c>
      <c r="D175" t="s">
        <v>2705</v>
      </c>
      <c r="E175" t="s">
        <v>103</v>
      </c>
      <c r="F175" t="s">
        <v>0</v>
      </c>
      <c r="G175" t="s">
        <v>0</v>
      </c>
      <c r="H175" t="s">
        <v>0</v>
      </c>
      <c r="I175" t="s">
        <v>1</v>
      </c>
    </row>
    <row r="176" spans="1:9" x14ac:dyDescent="0.45">
      <c r="A176" t="s">
        <v>352</v>
      </c>
      <c r="B176" t="s">
        <v>21</v>
      </c>
      <c r="C176" t="s">
        <v>2704</v>
      </c>
      <c r="D176" t="s">
        <v>1594</v>
      </c>
      <c r="E176" t="s">
        <v>131</v>
      </c>
      <c r="F176" t="s">
        <v>0</v>
      </c>
      <c r="G176" t="s">
        <v>0</v>
      </c>
      <c r="H176" t="s">
        <v>0</v>
      </c>
      <c r="I176" t="s">
        <v>1</v>
      </c>
    </row>
    <row r="177" spans="1:9" x14ac:dyDescent="0.45">
      <c r="A177" t="s">
        <v>370</v>
      </c>
      <c r="B177" t="s">
        <v>44</v>
      </c>
      <c r="C177" t="s">
        <v>124</v>
      </c>
      <c r="D177" t="s">
        <v>127</v>
      </c>
      <c r="E177" t="s">
        <v>68</v>
      </c>
      <c r="F177" t="s">
        <v>0</v>
      </c>
      <c r="G177" t="s">
        <v>0</v>
      </c>
      <c r="H177" t="s">
        <v>0</v>
      </c>
      <c r="I177" t="s">
        <v>1</v>
      </c>
    </row>
    <row r="178" spans="1:9" x14ac:dyDescent="0.45">
      <c r="A178" t="s">
        <v>351</v>
      </c>
      <c r="B178" t="s">
        <v>31</v>
      </c>
      <c r="C178" t="s">
        <v>228</v>
      </c>
      <c r="D178" t="s">
        <v>830</v>
      </c>
      <c r="E178" t="s">
        <v>180</v>
      </c>
      <c r="F178" t="s">
        <v>0</v>
      </c>
      <c r="G178" t="s">
        <v>0</v>
      </c>
      <c r="H178" t="s">
        <v>0</v>
      </c>
      <c r="I178" t="s">
        <v>1</v>
      </c>
    </row>
    <row r="179" spans="1:9" x14ac:dyDescent="0.45">
      <c r="A179" t="s">
        <v>350</v>
      </c>
      <c r="B179" t="s">
        <v>89</v>
      </c>
      <c r="C179" t="s">
        <v>1228</v>
      </c>
      <c r="D179" t="s">
        <v>940</v>
      </c>
      <c r="E179" t="s">
        <v>346</v>
      </c>
      <c r="F179" t="s">
        <v>0</v>
      </c>
      <c r="G179" t="s">
        <v>0</v>
      </c>
      <c r="H179" t="s">
        <v>0</v>
      </c>
      <c r="I179" t="s">
        <v>1</v>
      </c>
    </row>
    <row r="180" spans="1:9" x14ac:dyDescent="0.45">
      <c r="A180" t="s">
        <v>347</v>
      </c>
      <c r="B180" t="s">
        <v>89</v>
      </c>
      <c r="C180" t="s">
        <v>2454</v>
      </c>
      <c r="D180" t="s">
        <v>340</v>
      </c>
      <c r="E180" t="s">
        <v>346</v>
      </c>
      <c r="F180" t="s">
        <v>0</v>
      </c>
      <c r="G180" t="s">
        <v>0</v>
      </c>
      <c r="H180" t="s">
        <v>0</v>
      </c>
      <c r="I180" t="s">
        <v>1</v>
      </c>
    </row>
    <row r="181" spans="1:9" x14ac:dyDescent="0.45">
      <c r="A181" t="s">
        <v>345</v>
      </c>
      <c r="B181" t="s">
        <v>44</v>
      </c>
      <c r="C181" t="s">
        <v>428</v>
      </c>
      <c r="D181" t="s">
        <v>259</v>
      </c>
      <c r="E181" t="s">
        <v>138</v>
      </c>
      <c r="F181" t="s">
        <v>0</v>
      </c>
      <c r="G181" t="s">
        <v>1</v>
      </c>
      <c r="H181" t="s">
        <v>0</v>
      </c>
      <c r="I181" t="s">
        <v>1</v>
      </c>
    </row>
    <row r="182" spans="1:9" x14ac:dyDescent="0.45">
      <c r="A182" t="s">
        <v>343</v>
      </c>
      <c r="B182" t="s">
        <v>48</v>
      </c>
      <c r="C182" t="s">
        <v>2688</v>
      </c>
      <c r="D182" t="s">
        <v>786</v>
      </c>
      <c r="E182" t="s">
        <v>159</v>
      </c>
      <c r="F182" t="s">
        <v>0</v>
      </c>
      <c r="G182" t="s">
        <v>0</v>
      </c>
      <c r="H182" t="s">
        <v>0</v>
      </c>
      <c r="I182" t="s">
        <v>1</v>
      </c>
    </row>
    <row r="183" spans="1:9" x14ac:dyDescent="0.45">
      <c r="A183" t="s">
        <v>341</v>
      </c>
      <c r="B183" t="s">
        <v>44</v>
      </c>
      <c r="C183" t="s">
        <v>2703</v>
      </c>
      <c r="D183" t="s">
        <v>127</v>
      </c>
      <c r="E183" t="s">
        <v>77</v>
      </c>
      <c r="F183" t="s">
        <v>0</v>
      </c>
      <c r="G183" t="s">
        <v>0</v>
      </c>
      <c r="H183" t="s">
        <v>0</v>
      </c>
      <c r="I183" t="s">
        <v>1</v>
      </c>
    </row>
    <row r="184" spans="1:9" x14ac:dyDescent="0.45">
      <c r="A184" t="s">
        <v>339</v>
      </c>
      <c r="B184" t="s">
        <v>115</v>
      </c>
      <c r="C184" t="s">
        <v>340</v>
      </c>
      <c r="D184" t="s">
        <v>428</v>
      </c>
      <c r="E184" t="s">
        <v>338</v>
      </c>
      <c r="F184" t="s">
        <v>0</v>
      </c>
      <c r="G184" t="s">
        <v>0</v>
      </c>
      <c r="H184" t="s">
        <v>0</v>
      </c>
    </row>
    <row r="185" spans="1:9" x14ac:dyDescent="0.45">
      <c r="A185" t="s">
        <v>337</v>
      </c>
      <c r="B185" t="s">
        <v>115</v>
      </c>
      <c r="C185" t="s">
        <v>772</v>
      </c>
      <c r="D185" t="s">
        <v>1594</v>
      </c>
      <c r="E185" t="s">
        <v>53</v>
      </c>
      <c r="F185" t="s">
        <v>0</v>
      </c>
      <c r="G185" t="s">
        <v>0</v>
      </c>
      <c r="H185" t="s">
        <v>0</v>
      </c>
      <c r="I185" t="s">
        <v>1</v>
      </c>
    </row>
    <row r="186" spans="1:9" x14ac:dyDescent="0.45">
      <c r="A186" t="s">
        <v>336</v>
      </c>
      <c r="B186" t="s">
        <v>72</v>
      </c>
      <c r="C186" t="s">
        <v>1244</v>
      </c>
      <c r="D186" t="s">
        <v>507</v>
      </c>
      <c r="E186" t="s">
        <v>55</v>
      </c>
      <c r="F186" t="s">
        <v>0</v>
      </c>
      <c r="G186" t="s">
        <v>0</v>
      </c>
      <c r="H186" t="s">
        <v>0</v>
      </c>
      <c r="I186" t="s">
        <v>1</v>
      </c>
    </row>
    <row r="187" spans="1:9" x14ac:dyDescent="0.45">
      <c r="A187" t="s">
        <v>335</v>
      </c>
      <c r="B187" t="s">
        <v>115</v>
      </c>
      <c r="C187" t="s">
        <v>1242</v>
      </c>
      <c r="D187" t="s">
        <v>35</v>
      </c>
      <c r="E187" t="s">
        <v>223</v>
      </c>
      <c r="F187" t="s">
        <v>0</v>
      </c>
      <c r="G187" t="s">
        <v>1</v>
      </c>
      <c r="H187" t="s">
        <v>0</v>
      </c>
      <c r="I187" t="s">
        <v>1</v>
      </c>
    </row>
    <row r="188" spans="1:9" x14ac:dyDescent="0.45">
      <c r="A188" t="s">
        <v>19</v>
      </c>
      <c r="B188" t="s">
        <v>2364</v>
      </c>
      <c r="C188" t="s">
        <v>17</v>
      </c>
      <c r="D188" t="s">
        <v>16</v>
      </c>
      <c r="E188" t="s">
        <v>15</v>
      </c>
      <c r="F188" t="s">
        <v>14</v>
      </c>
      <c r="G188" t="s">
        <v>13</v>
      </c>
      <c r="H188" t="s">
        <v>12</v>
      </c>
      <c r="I188" t="s">
        <v>11</v>
      </c>
    </row>
    <row r="189" spans="1:9" x14ac:dyDescent="0.45">
      <c r="A189" t="s">
        <v>357</v>
      </c>
      <c r="B189" t="s">
        <v>175</v>
      </c>
      <c r="C189" t="s">
        <v>47</v>
      </c>
      <c r="D189" t="s">
        <v>148</v>
      </c>
      <c r="E189" t="s">
        <v>26</v>
      </c>
      <c r="F189" t="s">
        <v>0</v>
      </c>
      <c r="G189" t="s">
        <v>1</v>
      </c>
      <c r="H189" t="s">
        <v>0</v>
      </c>
      <c r="I189" t="s">
        <v>1</v>
      </c>
    </row>
    <row r="190" spans="1:9" x14ac:dyDescent="0.45">
      <c r="A190" t="s">
        <v>386</v>
      </c>
      <c r="B190" t="s">
        <v>5</v>
      </c>
      <c r="C190" t="s">
        <v>34</v>
      </c>
      <c r="D190" t="s">
        <v>56</v>
      </c>
      <c r="E190" t="s">
        <v>88</v>
      </c>
      <c r="F190" t="s">
        <v>0</v>
      </c>
      <c r="G190" t="s">
        <v>0</v>
      </c>
      <c r="H190" t="s">
        <v>0</v>
      </c>
    </row>
    <row r="191" spans="1:9" x14ac:dyDescent="0.45">
      <c r="A191" t="s">
        <v>309</v>
      </c>
      <c r="B191" t="s">
        <v>5</v>
      </c>
      <c r="C191" t="s">
        <v>34</v>
      </c>
      <c r="D191" t="s">
        <v>56</v>
      </c>
      <c r="E191" t="s">
        <v>88</v>
      </c>
      <c r="F191" t="s">
        <v>0</v>
      </c>
      <c r="G191" t="s">
        <v>0</v>
      </c>
      <c r="H191" t="s">
        <v>0</v>
      </c>
    </row>
    <row r="192" spans="1:9" x14ac:dyDescent="0.45">
      <c r="A192" t="s">
        <v>513</v>
      </c>
      <c r="B192" t="s">
        <v>36</v>
      </c>
      <c r="C192" t="s">
        <v>4</v>
      </c>
      <c r="D192" t="s">
        <v>148</v>
      </c>
      <c r="E192" t="s">
        <v>188</v>
      </c>
      <c r="F192" t="s">
        <v>1</v>
      </c>
      <c r="G192" t="s">
        <v>0</v>
      </c>
      <c r="H192" t="s">
        <v>1</v>
      </c>
      <c r="I192" t="s">
        <v>1</v>
      </c>
    </row>
    <row r="193" spans="1:9" x14ac:dyDescent="0.45">
      <c r="A193" t="s">
        <v>452</v>
      </c>
      <c r="B193" t="s">
        <v>28</v>
      </c>
      <c r="C193" t="s">
        <v>43</v>
      </c>
      <c r="D193" t="s">
        <v>27</v>
      </c>
      <c r="E193" t="s">
        <v>114</v>
      </c>
      <c r="F193" t="s">
        <v>0</v>
      </c>
      <c r="G193" t="s">
        <v>0</v>
      </c>
      <c r="H193" t="s">
        <v>0</v>
      </c>
    </row>
    <row r="194" spans="1:9" x14ac:dyDescent="0.45">
      <c r="A194" t="s">
        <v>634</v>
      </c>
      <c r="B194" t="s">
        <v>31</v>
      </c>
      <c r="C194" t="s">
        <v>40</v>
      </c>
      <c r="D194" t="s">
        <v>126</v>
      </c>
      <c r="E194" t="s">
        <v>58</v>
      </c>
      <c r="F194" t="s">
        <v>1</v>
      </c>
      <c r="G194" t="s">
        <v>0</v>
      </c>
      <c r="H194" t="s">
        <v>1</v>
      </c>
    </row>
    <row r="195" spans="1:9" x14ac:dyDescent="0.45">
      <c r="A195" t="s">
        <v>320</v>
      </c>
      <c r="B195" t="s">
        <v>31</v>
      </c>
      <c r="C195" t="s">
        <v>8</v>
      </c>
      <c r="D195" t="s">
        <v>27</v>
      </c>
      <c r="E195" t="s">
        <v>58</v>
      </c>
      <c r="F195" t="s">
        <v>1</v>
      </c>
      <c r="G195" t="s">
        <v>0</v>
      </c>
      <c r="H195" t="s">
        <v>1</v>
      </c>
    </row>
    <row r="196" spans="1:9" x14ac:dyDescent="0.45">
      <c r="A196" t="s">
        <v>591</v>
      </c>
      <c r="B196" t="s">
        <v>5</v>
      </c>
      <c r="C196" t="s">
        <v>43</v>
      </c>
      <c r="D196" t="s">
        <v>79</v>
      </c>
      <c r="E196" t="s">
        <v>88</v>
      </c>
      <c r="F196" t="s">
        <v>0</v>
      </c>
      <c r="G196" t="s">
        <v>0</v>
      </c>
      <c r="H196" t="s">
        <v>0</v>
      </c>
    </row>
    <row r="197" spans="1:9" x14ac:dyDescent="0.45">
      <c r="A197" t="s">
        <v>606</v>
      </c>
      <c r="B197" t="s">
        <v>31</v>
      </c>
      <c r="C197" t="s">
        <v>67</v>
      </c>
      <c r="D197" t="s">
        <v>79</v>
      </c>
      <c r="E197" t="s">
        <v>58</v>
      </c>
      <c r="F197" t="s">
        <v>1</v>
      </c>
      <c r="G197" t="s">
        <v>0</v>
      </c>
      <c r="H197" t="s">
        <v>1</v>
      </c>
    </row>
    <row r="198" spans="1:9" x14ac:dyDescent="0.45">
      <c r="A198" t="s">
        <v>511</v>
      </c>
      <c r="B198" t="s">
        <v>342</v>
      </c>
      <c r="C198" t="s">
        <v>47</v>
      </c>
      <c r="D198" t="s">
        <v>71</v>
      </c>
      <c r="E198" t="s">
        <v>42</v>
      </c>
      <c r="F198" t="s">
        <v>1</v>
      </c>
      <c r="G198" t="s">
        <v>0</v>
      </c>
      <c r="H198" t="s">
        <v>1</v>
      </c>
      <c r="I198" t="s">
        <v>1</v>
      </c>
    </row>
    <row r="199" spans="1:9" x14ac:dyDescent="0.45">
      <c r="A199" t="s">
        <v>371</v>
      </c>
      <c r="B199" t="s">
        <v>189</v>
      </c>
      <c r="C199" t="s">
        <v>47</v>
      </c>
      <c r="D199" t="s">
        <v>772</v>
      </c>
      <c r="E199" t="s">
        <v>103</v>
      </c>
      <c r="F199" t="s">
        <v>0</v>
      </c>
      <c r="G199" t="s">
        <v>0</v>
      </c>
      <c r="H199" t="s">
        <v>0</v>
      </c>
      <c r="I199" t="s">
        <v>1</v>
      </c>
    </row>
    <row r="200" spans="1:9" x14ac:dyDescent="0.45">
      <c r="A200" t="s">
        <v>505</v>
      </c>
      <c r="B200" t="s">
        <v>189</v>
      </c>
      <c r="C200" t="s">
        <v>47</v>
      </c>
      <c r="D200" t="s">
        <v>199</v>
      </c>
      <c r="E200" t="s">
        <v>107</v>
      </c>
      <c r="F200" t="s">
        <v>0</v>
      </c>
      <c r="G200" t="s">
        <v>0</v>
      </c>
      <c r="H200" t="s">
        <v>0</v>
      </c>
      <c r="I200" t="s">
        <v>1</v>
      </c>
    </row>
    <row r="201" spans="1:9" x14ac:dyDescent="0.45">
      <c r="A201" t="s">
        <v>352</v>
      </c>
      <c r="B201" t="s">
        <v>342</v>
      </c>
      <c r="C201" t="s">
        <v>47</v>
      </c>
      <c r="D201" t="s">
        <v>412</v>
      </c>
      <c r="E201" t="s">
        <v>131</v>
      </c>
      <c r="F201" t="s">
        <v>0</v>
      </c>
      <c r="G201" t="s">
        <v>0</v>
      </c>
      <c r="H201" t="s">
        <v>0</v>
      </c>
      <c r="I201" t="s">
        <v>1</v>
      </c>
    </row>
    <row r="202" spans="1:9" x14ac:dyDescent="0.45">
      <c r="A202" t="s">
        <v>370</v>
      </c>
      <c r="B202" t="s">
        <v>229</v>
      </c>
      <c r="C202" t="s">
        <v>47</v>
      </c>
      <c r="D202" t="s">
        <v>619</v>
      </c>
      <c r="E202" t="s">
        <v>68</v>
      </c>
      <c r="F202" t="s">
        <v>0</v>
      </c>
      <c r="G202" t="s">
        <v>0</v>
      </c>
      <c r="H202" t="s">
        <v>0</v>
      </c>
      <c r="I202" t="s">
        <v>1</v>
      </c>
    </row>
    <row r="203" spans="1:9" x14ac:dyDescent="0.45">
      <c r="A203" t="s">
        <v>345</v>
      </c>
      <c r="B203" t="s">
        <v>229</v>
      </c>
      <c r="C203" t="s">
        <v>47</v>
      </c>
      <c r="D203" t="s">
        <v>1228</v>
      </c>
      <c r="E203" t="s">
        <v>138</v>
      </c>
      <c r="F203" t="s">
        <v>0</v>
      </c>
      <c r="G203" t="s">
        <v>1</v>
      </c>
      <c r="H203" t="s">
        <v>0</v>
      </c>
      <c r="I203" t="s">
        <v>1</v>
      </c>
    </row>
    <row r="204" spans="1:9" x14ac:dyDescent="0.45">
      <c r="A204" t="s">
        <v>341</v>
      </c>
      <c r="B204" t="s">
        <v>229</v>
      </c>
      <c r="C204" t="s">
        <v>47</v>
      </c>
      <c r="D204" t="s">
        <v>257</v>
      </c>
      <c r="E204" t="s">
        <v>77</v>
      </c>
      <c r="F204" t="s">
        <v>0</v>
      </c>
      <c r="G204" t="s">
        <v>0</v>
      </c>
      <c r="H204" t="s">
        <v>0</v>
      </c>
      <c r="I204" t="s">
        <v>1</v>
      </c>
    </row>
    <row r="205" spans="1:9" x14ac:dyDescent="0.45">
      <c r="A205" t="s">
        <v>378</v>
      </c>
      <c r="B205" t="s">
        <v>28</v>
      </c>
      <c r="C205" t="s">
        <v>508</v>
      </c>
      <c r="D205" t="s">
        <v>100</v>
      </c>
      <c r="E205" t="s">
        <v>223</v>
      </c>
      <c r="F205" t="s">
        <v>0</v>
      </c>
      <c r="G205" t="s">
        <v>1</v>
      </c>
      <c r="H205" t="s">
        <v>0</v>
      </c>
    </row>
    <row r="206" spans="1:9" x14ac:dyDescent="0.45">
      <c r="A206" t="s">
        <v>339</v>
      </c>
      <c r="B206" t="s">
        <v>229</v>
      </c>
      <c r="C206" t="s">
        <v>47</v>
      </c>
      <c r="D206" t="s">
        <v>1064</v>
      </c>
      <c r="E206" t="s">
        <v>338</v>
      </c>
      <c r="F206" t="s">
        <v>0</v>
      </c>
      <c r="G206" t="s">
        <v>0</v>
      </c>
      <c r="H206" t="s">
        <v>0</v>
      </c>
    </row>
    <row r="207" spans="1:9" x14ac:dyDescent="0.45">
      <c r="A207" t="s">
        <v>337</v>
      </c>
      <c r="B207" t="s">
        <v>229</v>
      </c>
      <c r="C207" t="s">
        <v>47</v>
      </c>
      <c r="D207" t="s">
        <v>863</v>
      </c>
      <c r="E207" t="s">
        <v>53</v>
      </c>
      <c r="F207" t="s">
        <v>0</v>
      </c>
      <c r="G207" t="s">
        <v>0</v>
      </c>
      <c r="H207" t="s">
        <v>0</v>
      </c>
      <c r="I207" t="s">
        <v>1</v>
      </c>
    </row>
    <row r="208" spans="1:9" x14ac:dyDescent="0.45">
      <c r="A208" t="s">
        <v>363</v>
      </c>
      <c r="B208" t="s">
        <v>5</v>
      </c>
      <c r="C208" t="s">
        <v>772</v>
      </c>
      <c r="D208" t="s">
        <v>446</v>
      </c>
      <c r="E208" t="s">
        <v>88</v>
      </c>
      <c r="F208" t="s">
        <v>0</v>
      </c>
      <c r="G208" t="s">
        <v>0</v>
      </c>
      <c r="H208" t="s">
        <v>0</v>
      </c>
    </row>
    <row r="209" spans="1:9" x14ac:dyDescent="0.45">
      <c r="A209" t="s">
        <v>19</v>
      </c>
      <c r="B209" t="s">
        <v>2361</v>
      </c>
      <c r="C209" t="s">
        <v>17</v>
      </c>
      <c r="D209" t="s">
        <v>16</v>
      </c>
      <c r="E209" t="s">
        <v>15</v>
      </c>
      <c r="F209" t="s">
        <v>14</v>
      </c>
      <c r="G209" t="s">
        <v>13</v>
      </c>
      <c r="H209" t="s">
        <v>12</v>
      </c>
      <c r="I209" t="s">
        <v>11</v>
      </c>
    </row>
    <row r="210" spans="1:9" x14ac:dyDescent="0.45">
      <c r="A210" t="s">
        <v>532</v>
      </c>
      <c r="B210" t="s">
        <v>31</v>
      </c>
      <c r="C210" t="s">
        <v>148</v>
      </c>
      <c r="D210" t="s">
        <v>34</v>
      </c>
      <c r="E210" t="s">
        <v>58</v>
      </c>
      <c r="F210" t="s">
        <v>1</v>
      </c>
      <c r="G210" t="s">
        <v>0</v>
      </c>
      <c r="H210" t="s">
        <v>1</v>
      </c>
    </row>
    <row r="211" spans="1:9" x14ac:dyDescent="0.45">
      <c r="A211" t="s">
        <v>359</v>
      </c>
      <c r="B211" t="s">
        <v>89</v>
      </c>
      <c r="C211" t="s">
        <v>3</v>
      </c>
      <c r="D211" t="s">
        <v>79</v>
      </c>
      <c r="E211" t="s">
        <v>2</v>
      </c>
      <c r="F211" t="s">
        <v>0</v>
      </c>
      <c r="G211" t="s">
        <v>1</v>
      </c>
      <c r="H211" t="s">
        <v>0</v>
      </c>
      <c r="I211" t="s">
        <v>1</v>
      </c>
    </row>
    <row r="212" spans="1:9" x14ac:dyDescent="0.45">
      <c r="A212" t="s">
        <v>358</v>
      </c>
      <c r="B212" t="s">
        <v>36</v>
      </c>
      <c r="C212" t="s">
        <v>40</v>
      </c>
      <c r="D212" t="s">
        <v>40</v>
      </c>
      <c r="E212" t="s">
        <v>103</v>
      </c>
      <c r="F212" t="s">
        <v>0</v>
      </c>
      <c r="G212" t="s">
        <v>0</v>
      </c>
      <c r="H212" t="s">
        <v>0</v>
      </c>
      <c r="I212" t="s">
        <v>1</v>
      </c>
    </row>
    <row r="213" spans="1:9" x14ac:dyDescent="0.45">
      <c r="A213" t="s">
        <v>357</v>
      </c>
      <c r="B213" t="s">
        <v>28</v>
      </c>
      <c r="C213" t="s">
        <v>8</v>
      </c>
      <c r="D213" t="s">
        <v>34</v>
      </c>
      <c r="E213" t="s">
        <v>26</v>
      </c>
      <c r="F213" t="s">
        <v>0</v>
      </c>
      <c r="G213" t="s">
        <v>1</v>
      </c>
      <c r="H213" t="s">
        <v>0</v>
      </c>
      <c r="I213" t="s">
        <v>1</v>
      </c>
    </row>
    <row r="214" spans="1:9" x14ac:dyDescent="0.45">
      <c r="A214" t="s">
        <v>600</v>
      </c>
      <c r="B214" t="s">
        <v>48</v>
      </c>
      <c r="C214" t="s">
        <v>100</v>
      </c>
      <c r="D214" t="s">
        <v>34</v>
      </c>
      <c r="E214" t="s">
        <v>77</v>
      </c>
      <c r="F214" t="s">
        <v>0</v>
      </c>
      <c r="G214" t="s">
        <v>0</v>
      </c>
      <c r="H214" t="s">
        <v>0</v>
      </c>
    </row>
    <row r="215" spans="1:9" x14ac:dyDescent="0.45">
      <c r="A215" t="s">
        <v>1703</v>
      </c>
      <c r="B215" t="s">
        <v>115</v>
      </c>
      <c r="C215" t="s">
        <v>3</v>
      </c>
      <c r="D215" t="s">
        <v>56</v>
      </c>
      <c r="E215" t="s">
        <v>182</v>
      </c>
      <c r="F215" t="s">
        <v>0</v>
      </c>
      <c r="G215" t="s">
        <v>0</v>
      </c>
      <c r="H215" t="s">
        <v>0</v>
      </c>
    </row>
    <row r="216" spans="1:9" x14ac:dyDescent="0.45">
      <c r="A216" t="s">
        <v>354</v>
      </c>
      <c r="B216" t="s">
        <v>48</v>
      </c>
      <c r="C216" t="s">
        <v>3</v>
      </c>
      <c r="D216" t="s">
        <v>56</v>
      </c>
      <c r="E216" t="s">
        <v>178</v>
      </c>
      <c r="F216" t="s">
        <v>1</v>
      </c>
      <c r="G216" t="s">
        <v>0</v>
      </c>
      <c r="H216" t="s">
        <v>1</v>
      </c>
      <c r="I216" t="s">
        <v>1</v>
      </c>
    </row>
    <row r="217" spans="1:9" x14ac:dyDescent="0.45">
      <c r="A217" t="s">
        <v>452</v>
      </c>
      <c r="B217" t="s">
        <v>28</v>
      </c>
      <c r="C217" t="s">
        <v>8</v>
      </c>
      <c r="D217" t="s">
        <v>79</v>
      </c>
      <c r="E217" t="s">
        <v>114</v>
      </c>
      <c r="F217" t="s">
        <v>0</v>
      </c>
      <c r="G217" t="s">
        <v>0</v>
      </c>
      <c r="H217" t="s">
        <v>0</v>
      </c>
    </row>
    <row r="218" spans="1:9" x14ac:dyDescent="0.45">
      <c r="A218" t="s">
        <v>592</v>
      </c>
      <c r="B218" t="s">
        <v>31</v>
      </c>
      <c r="C218" t="s">
        <v>61</v>
      </c>
      <c r="D218" t="s">
        <v>79</v>
      </c>
      <c r="E218" t="s">
        <v>155</v>
      </c>
      <c r="F218" t="s">
        <v>0</v>
      </c>
      <c r="G218" t="s">
        <v>0</v>
      </c>
      <c r="H218" t="s">
        <v>0</v>
      </c>
    </row>
    <row r="219" spans="1:9" x14ac:dyDescent="0.45">
      <c r="A219" t="s">
        <v>353</v>
      </c>
      <c r="B219" t="s">
        <v>36</v>
      </c>
      <c r="C219" t="s">
        <v>56</v>
      </c>
      <c r="D219" t="s">
        <v>92</v>
      </c>
      <c r="E219" t="s">
        <v>103</v>
      </c>
      <c r="F219" t="s">
        <v>0</v>
      </c>
      <c r="G219" t="s">
        <v>0</v>
      </c>
      <c r="H219" t="s">
        <v>0</v>
      </c>
      <c r="I219" t="s">
        <v>1</v>
      </c>
    </row>
    <row r="220" spans="1:9" x14ac:dyDescent="0.45">
      <c r="A220" t="s">
        <v>531</v>
      </c>
      <c r="B220" t="s">
        <v>21</v>
      </c>
      <c r="C220" t="s">
        <v>61</v>
      </c>
      <c r="D220" t="s">
        <v>34</v>
      </c>
      <c r="E220" t="s">
        <v>143</v>
      </c>
      <c r="F220" t="s">
        <v>0</v>
      </c>
      <c r="G220" t="s">
        <v>0</v>
      </c>
      <c r="H220" t="s">
        <v>0</v>
      </c>
    </row>
    <row r="221" spans="1:9" x14ac:dyDescent="0.45">
      <c r="A221" t="s">
        <v>352</v>
      </c>
      <c r="B221" t="s">
        <v>21</v>
      </c>
      <c r="C221" t="s">
        <v>67</v>
      </c>
      <c r="D221" t="s">
        <v>34</v>
      </c>
      <c r="E221" t="s">
        <v>131</v>
      </c>
      <c r="F221" t="s">
        <v>0</v>
      </c>
      <c r="G221" t="s">
        <v>0</v>
      </c>
      <c r="H221" t="s">
        <v>0</v>
      </c>
      <c r="I221" t="s">
        <v>1</v>
      </c>
    </row>
    <row r="222" spans="1:9" x14ac:dyDescent="0.45">
      <c r="A222" t="s">
        <v>370</v>
      </c>
      <c r="B222" t="s">
        <v>44</v>
      </c>
      <c r="C222" t="s">
        <v>67</v>
      </c>
      <c r="D222" t="s">
        <v>446</v>
      </c>
      <c r="E222" t="s">
        <v>68</v>
      </c>
      <c r="F222" t="s">
        <v>0</v>
      </c>
      <c r="G222" t="s">
        <v>0</v>
      </c>
      <c r="H222" t="s">
        <v>0</v>
      </c>
      <c r="I222" t="s">
        <v>1</v>
      </c>
    </row>
    <row r="223" spans="1:9" x14ac:dyDescent="0.45">
      <c r="A223" t="s">
        <v>350</v>
      </c>
      <c r="B223" t="s">
        <v>89</v>
      </c>
      <c r="C223" t="s">
        <v>3</v>
      </c>
      <c r="D223" t="s">
        <v>3</v>
      </c>
      <c r="E223" t="s">
        <v>346</v>
      </c>
      <c r="F223" t="s">
        <v>0</v>
      </c>
      <c r="G223" t="s">
        <v>0</v>
      </c>
      <c r="H223" t="s">
        <v>0</v>
      </c>
      <c r="I223" t="s">
        <v>1</v>
      </c>
    </row>
    <row r="224" spans="1:9" x14ac:dyDescent="0.45">
      <c r="A224" t="s">
        <v>2702</v>
      </c>
      <c r="B224" t="s">
        <v>31</v>
      </c>
      <c r="C224" t="s">
        <v>67</v>
      </c>
      <c r="D224" t="s">
        <v>34</v>
      </c>
      <c r="E224" t="s">
        <v>95</v>
      </c>
      <c r="F224" t="s">
        <v>0</v>
      </c>
      <c r="G224" t="s">
        <v>0</v>
      </c>
      <c r="H224" t="s">
        <v>0</v>
      </c>
    </row>
    <row r="225" spans="1:9" x14ac:dyDescent="0.45">
      <c r="A225" t="s">
        <v>2701</v>
      </c>
      <c r="B225" t="s">
        <v>31</v>
      </c>
      <c r="C225" t="s">
        <v>8</v>
      </c>
      <c r="D225" t="s">
        <v>3</v>
      </c>
      <c r="E225" t="s">
        <v>74</v>
      </c>
      <c r="F225" t="s">
        <v>0</v>
      </c>
      <c r="G225" t="s">
        <v>1</v>
      </c>
      <c r="H225" t="s">
        <v>0</v>
      </c>
    </row>
    <row r="226" spans="1:9" x14ac:dyDescent="0.45">
      <c r="A226" t="s">
        <v>2700</v>
      </c>
      <c r="B226" t="s">
        <v>89</v>
      </c>
      <c r="C226" t="s">
        <v>67</v>
      </c>
      <c r="D226" t="s">
        <v>3</v>
      </c>
      <c r="E226" t="s">
        <v>346</v>
      </c>
      <c r="F226" t="s">
        <v>0</v>
      </c>
      <c r="G226" t="s">
        <v>0</v>
      </c>
      <c r="H226" t="s">
        <v>0</v>
      </c>
    </row>
    <row r="227" spans="1:9" x14ac:dyDescent="0.45">
      <c r="A227" t="s">
        <v>347</v>
      </c>
      <c r="B227" t="s">
        <v>89</v>
      </c>
      <c r="C227" t="s">
        <v>34</v>
      </c>
      <c r="D227" t="s">
        <v>79</v>
      </c>
      <c r="E227" t="s">
        <v>346</v>
      </c>
      <c r="F227" t="s">
        <v>0</v>
      </c>
      <c r="G227" t="s">
        <v>0</v>
      </c>
      <c r="H227" t="s">
        <v>0</v>
      </c>
      <c r="I227" t="s">
        <v>1</v>
      </c>
    </row>
    <row r="228" spans="1:9" x14ac:dyDescent="0.45">
      <c r="A228" t="s">
        <v>2699</v>
      </c>
      <c r="B228" t="s">
        <v>115</v>
      </c>
      <c r="C228" t="s">
        <v>56</v>
      </c>
      <c r="D228" t="s">
        <v>4</v>
      </c>
      <c r="E228" t="s">
        <v>53</v>
      </c>
      <c r="F228" t="s">
        <v>0</v>
      </c>
      <c r="G228" t="s">
        <v>0</v>
      </c>
      <c r="H228" t="s">
        <v>0</v>
      </c>
    </row>
    <row r="229" spans="1:9" x14ac:dyDescent="0.45">
      <c r="A229" t="s">
        <v>2698</v>
      </c>
      <c r="B229" t="s">
        <v>9</v>
      </c>
      <c r="C229" t="s">
        <v>8</v>
      </c>
      <c r="D229" t="s">
        <v>3</v>
      </c>
      <c r="E229" t="s">
        <v>88</v>
      </c>
      <c r="F229" t="s">
        <v>0</v>
      </c>
      <c r="G229" t="s">
        <v>0</v>
      </c>
      <c r="H229" t="s">
        <v>0</v>
      </c>
    </row>
    <row r="230" spans="1:9" x14ac:dyDescent="0.45">
      <c r="A230" t="s">
        <v>337</v>
      </c>
      <c r="B230" t="s">
        <v>115</v>
      </c>
      <c r="C230" t="s">
        <v>34</v>
      </c>
      <c r="D230" t="s">
        <v>43</v>
      </c>
      <c r="E230" t="s">
        <v>53</v>
      </c>
      <c r="F230" t="s">
        <v>0</v>
      </c>
      <c r="G230" t="s">
        <v>0</v>
      </c>
      <c r="H230" t="s">
        <v>0</v>
      </c>
      <c r="I230" t="s">
        <v>1</v>
      </c>
    </row>
    <row r="231" spans="1:9" x14ac:dyDescent="0.45">
      <c r="A231" t="s">
        <v>336</v>
      </c>
      <c r="B231" t="s">
        <v>72</v>
      </c>
      <c r="C231" t="s">
        <v>112</v>
      </c>
      <c r="D231" t="s">
        <v>8</v>
      </c>
      <c r="E231" t="s">
        <v>55</v>
      </c>
      <c r="F231" t="s">
        <v>0</v>
      </c>
      <c r="G231" t="s">
        <v>0</v>
      </c>
      <c r="H231" t="s">
        <v>0</v>
      </c>
      <c r="I231" t="s">
        <v>1</v>
      </c>
    </row>
    <row r="232" spans="1:9" x14ac:dyDescent="0.45">
      <c r="A232" t="s">
        <v>335</v>
      </c>
      <c r="B232" t="s">
        <v>115</v>
      </c>
      <c r="C232" t="s">
        <v>112</v>
      </c>
      <c r="D232" t="s">
        <v>148</v>
      </c>
      <c r="E232" t="s">
        <v>223</v>
      </c>
      <c r="F232" t="s">
        <v>0</v>
      </c>
      <c r="G232" t="s">
        <v>1</v>
      </c>
      <c r="H232" t="s">
        <v>0</v>
      </c>
      <c r="I232" t="s">
        <v>1</v>
      </c>
    </row>
    <row r="233" spans="1:9" x14ac:dyDescent="0.45">
      <c r="A233" t="s">
        <v>1780</v>
      </c>
      <c r="B233" t="s">
        <v>48</v>
      </c>
      <c r="C233" t="s">
        <v>112</v>
      </c>
      <c r="D233" t="s">
        <v>34</v>
      </c>
      <c r="E233" t="s">
        <v>159</v>
      </c>
      <c r="F233" t="s">
        <v>0</v>
      </c>
      <c r="G233" t="s">
        <v>0</v>
      </c>
      <c r="H233" t="s">
        <v>0</v>
      </c>
    </row>
    <row r="234" spans="1:9" x14ac:dyDescent="0.45">
      <c r="A234" t="s">
        <v>19</v>
      </c>
      <c r="B234" t="s">
        <v>2358</v>
      </c>
      <c r="C234" t="s">
        <v>17</v>
      </c>
      <c r="D234" t="s">
        <v>16</v>
      </c>
      <c r="E234" t="s">
        <v>15</v>
      </c>
      <c r="F234" t="s">
        <v>14</v>
      </c>
      <c r="G234" t="s">
        <v>13</v>
      </c>
      <c r="H234" t="s">
        <v>12</v>
      </c>
      <c r="I234" t="s">
        <v>11</v>
      </c>
    </row>
    <row r="235" spans="1:9" x14ac:dyDescent="0.45">
      <c r="A235" t="s">
        <v>357</v>
      </c>
      <c r="B235" t="s">
        <v>28</v>
      </c>
      <c r="C235" t="s">
        <v>2697</v>
      </c>
      <c r="D235" t="s">
        <v>621</v>
      </c>
      <c r="E235" t="s">
        <v>26</v>
      </c>
      <c r="F235" t="s">
        <v>0</v>
      </c>
      <c r="G235" t="s">
        <v>1</v>
      </c>
      <c r="H235" t="s">
        <v>0</v>
      </c>
      <c r="I235" t="s">
        <v>1</v>
      </c>
    </row>
    <row r="236" spans="1:9" x14ac:dyDescent="0.45">
      <c r="A236" t="s">
        <v>310</v>
      </c>
      <c r="B236" t="s">
        <v>44</v>
      </c>
      <c r="C236" t="s">
        <v>2696</v>
      </c>
      <c r="D236" t="s">
        <v>170</v>
      </c>
      <c r="E236" t="s">
        <v>55</v>
      </c>
      <c r="F236" t="s">
        <v>0</v>
      </c>
      <c r="G236" t="s">
        <v>0</v>
      </c>
      <c r="H236" t="s">
        <v>0</v>
      </c>
    </row>
    <row r="237" spans="1:9" x14ac:dyDescent="0.45">
      <c r="A237" t="s">
        <v>427</v>
      </c>
      <c r="B237" t="s">
        <v>44</v>
      </c>
      <c r="C237" t="s">
        <v>2452</v>
      </c>
      <c r="D237" t="s">
        <v>906</v>
      </c>
      <c r="E237" t="s">
        <v>185</v>
      </c>
      <c r="F237" t="s">
        <v>1</v>
      </c>
      <c r="G237" t="s">
        <v>0</v>
      </c>
      <c r="H237" t="s">
        <v>1</v>
      </c>
    </row>
    <row r="238" spans="1:9" x14ac:dyDescent="0.45">
      <c r="A238" t="s">
        <v>386</v>
      </c>
      <c r="B238" t="s">
        <v>5</v>
      </c>
      <c r="C238" t="s">
        <v>786</v>
      </c>
      <c r="D238" t="s">
        <v>906</v>
      </c>
      <c r="E238" t="s">
        <v>88</v>
      </c>
      <c r="F238" t="s">
        <v>0</v>
      </c>
      <c r="G238" t="s">
        <v>0</v>
      </c>
      <c r="H238" t="s">
        <v>0</v>
      </c>
    </row>
    <row r="239" spans="1:9" x14ac:dyDescent="0.45">
      <c r="A239" t="s">
        <v>513</v>
      </c>
      <c r="B239" t="s">
        <v>36</v>
      </c>
      <c r="C239" t="s">
        <v>863</v>
      </c>
      <c r="D239" t="s">
        <v>507</v>
      </c>
      <c r="E239" t="s">
        <v>188</v>
      </c>
      <c r="F239" t="s">
        <v>1</v>
      </c>
      <c r="G239" t="s">
        <v>0</v>
      </c>
      <c r="H239" t="s">
        <v>1</v>
      </c>
      <c r="I239" t="s">
        <v>1</v>
      </c>
    </row>
    <row r="240" spans="1:9" x14ac:dyDescent="0.45">
      <c r="A240" t="s">
        <v>513</v>
      </c>
      <c r="B240" t="s">
        <v>1419</v>
      </c>
      <c r="C240" t="s">
        <v>119</v>
      </c>
      <c r="D240" t="s">
        <v>148</v>
      </c>
      <c r="E240" t="s">
        <v>188</v>
      </c>
      <c r="F240" t="s">
        <v>174</v>
      </c>
      <c r="G240" t="s">
        <v>174</v>
      </c>
      <c r="H240" t="s">
        <v>174</v>
      </c>
      <c r="I240" t="s">
        <v>1</v>
      </c>
    </row>
    <row r="241" spans="1:9" x14ac:dyDescent="0.45">
      <c r="A241" t="s">
        <v>498</v>
      </c>
      <c r="B241" t="s">
        <v>44</v>
      </c>
      <c r="C241" t="s">
        <v>1240</v>
      </c>
      <c r="D241" t="s">
        <v>864</v>
      </c>
      <c r="E241" t="s">
        <v>178</v>
      </c>
      <c r="F241" t="s">
        <v>1</v>
      </c>
      <c r="G241" t="s">
        <v>1</v>
      </c>
      <c r="H241" t="s">
        <v>0</v>
      </c>
    </row>
    <row r="242" spans="1:9" x14ac:dyDescent="0.45">
      <c r="A242" t="s">
        <v>497</v>
      </c>
      <c r="B242" t="s">
        <v>28</v>
      </c>
      <c r="C242" t="s">
        <v>2695</v>
      </c>
      <c r="D242" t="s">
        <v>2694</v>
      </c>
      <c r="E242" t="s">
        <v>496</v>
      </c>
      <c r="F242" t="s">
        <v>0</v>
      </c>
      <c r="G242" t="s">
        <v>0</v>
      </c>
      <c r="H242" t="s">
        <v>0</v>
      </c>
    </row>
    <row r="243" spans="1:9" x14ac:dyDescent="0.45">
      <c r="A243" t="s">
        <v>320</v>
      </c>
      <c r="B243" t="s">
        <v>31</v>
      </c>
      <c r="C243" t="s">
        <v>623</v>
      </c>
      <c r="D243" t="s">
        <v>126</v>
      </c>
      <c r="E243" t="s">
        <v>58</v>
      </c>
      <c r="F243" t="s">
        <v>1</v>
      </c>
      <c r="G243" t="s">
        <v>0</v>
      </c>
      <c r="H243" t="s">
        <v>1</v>
      </c>
    </row>
    <row r="244" spans="1:9" x14ac:dyDescent="0.45">
      <c r="A244" t="s">
        <v>460</v>
      </c>
      <c r="B244" t="s">
        <v>5</v>
      </c>
      <c r="C244" t="s">
        <v>2693</v>
      </c>
      <c r="D244" t="s">
        <v>170</v>
      </c>
      <c r="E244" t="s">
        <v>88</v>
      </c>
      <c r="F244" t="s">
        <v>0</v>
      </c>
      <c r="G244" t="s">
        <v>0</v>
      </c>
      <c r="H244" t="s">
        <v>0</v>
      </c>
    </row>
    <row r="245" spans="1:9" x14ac:dyDescent="0.45">
      <c r="A245" t="s">
        <v>511</v>
      </c>
      <c r="B245" t="s">
        <v>48</v>
      </c>
      <c r="C245" t="s">
        <v>127</v>
      </c>
      <c r="D245" t="s">
        <v>865</v>
      </c>
      <c r="E245" t="s">
        <v>42</v>
      </c>
      <c r="F245" t="s">
        <v>1</v>
      </c>
      <c r="G245" t="s">
        <v>0</v>
      </c>
      <c r="H245" t="s">
        <v>1</v>
      </c>
      <c r="I245" t="s">
        <v>1</v>
      </c>
    </row>
    <row r="246" spans="1:9" x14ac:dyDescent="0.45">
      <c r="A246" t="s">
        <v>371</v>
      </c>
      <c r="B246" t="s">
        <v>36</v>
      </c>
      <c r="C246" t="s">
        <v>2692</v>
      </c>
      <c r="D246" t="s">
        <v>2691</v>
      </c>
      <c r="E246" t="s">
        <v>103</v>
      </c>
      <c r="F246" t="s">
        <v>0</v>
      </c>
      <c r="G246" t="s">
        <v>0</v>
      </c>
      <c r="H246" t="s">
        <v>0</v>
      </c>
      <c r="I246" t="s">
        <v>1</v>
      </c>
    </row>
    <row r="247" spans="1:9" x14ac:dyDescent="0.45">
      <c r="A247" t="s">
        <v>505</v>
      </c>
      <c r="B247" t="s">
        <v>72</v>
      </c>
      <c r="C247" t="s">
        <v>934</v>
      </c>
      <c r="D247" t="s">
        <v>2690</v>
      </c>
      <c r="E247" t="s">
        <v>107</v>
      </c>
      <c r="F247" t="s">
        <v>0</v>
      </c>
      <c r="G247" t="s">
        <v>0</v>
      </c>
      <c r="H247" t="s">
        <v>0</v>
      </c>
      <c r="I247" t="s">
        <v>1</v>
      </c>
    </row>
    <row r="248" spans="1:9" x14ac:dyDescent="0.45">
      <c r="A248" t="s">
        <v>352</v>
      </c>
      <c r="B248" t="s">
        <v>21</v>
      </c>
      <c r="C248" t="s">
        <v>615</v>
      </c>
      <c r="D248" t="s">
        <v>965</v>
      </c>
      <c r="E248" t="s">
        <v>131</v>
      </c>
      <c r="F248" t="s">
        <v>0</v>
      </c>
      <c r="G248" t="s">
        <v>0</v>
      </c>
      <c r="H248" t="s">
        <v>0</v>
      </c>
      <c r="I248" t="s">
        <v>1</v>
      </c>
    </row>
    <row r="249" spans="1:9" x14ac:dyDescent="0.45">
      <c r="A249" t="s">
        <v>370</v>
      </c>
      <c r="B249" t="s">
        <v>44</v>
      </c>
      <c r="C249" t="s">
        <v>2688</v>
      </c>
      <c r="D249" t="s">
        <v>1066</v>
      </c>
      <c r="E249" t="s">
        <v>68</v>
      </c>
      <c r="F249" t="s">
        <v>0</v>
      </c>
      <c r="G249" t="s">
        <v>0</v>
      </c>
      <c r="H249" t="s">
        <v>0</v>
      </c>
      <c r="I249" t="s">
        <v>1</v>
      </c>
    </row>
    <row r="250" spans="1:9" x14ac:dyDescent="0.45">
      <c r="A250" t="s">
        <v>345</v>
      </c>
      <c r="B250" t="s">
        <v>44</v>
      </c>
      <c r="C250" t="s">
        <v>2689</v>
      </c>
      <c r="D250" t="s">
        <v>2688</v>
      </c>
      <c r="E250" t="s">
        <v>138</v>
      </c>
      <c r="F250" t="s">
        <v>0</v>
      </c>
      <c r="G250" t="s">
        <v>1</v>
      </c>
      <c r="H250" t="s">
        <v>0</v>
      </c>
      <c r="I250" t="s">
        <v>1</v>
      </c>
    </row>
    <row r="251" spans="1:9" x14ac:dyDescent="0.45">
      <c r="A251" t="s">
        <v>341</v>
      </c>
      <c r="B251" t="s">
        <v>44</v>
      </c>
      <c r="C251" t="s">
        <v>2404</v>
      </c>
      <c r="D251" t="s">
        <v>1066</v>
      </c>
      <c r="E251" t="s">
        <v>77</v>
      </c>
      <c r="F251" t="s">
        <v>0</v>
      </c>
      <c r="G251" t="s">
        <v>0</v>
      </c>
      <c r="H251" t="s">
        <v>0</v>
      </c>
      <c r="I251" t="s">
        <v>1</v>
      </c>
    </row>
    <row r="252" spans="1:9" x14ac:dyDescent="0.45">
      <c r="A252" t="s">
        <v>522</v>
      </c>
      <c r="B252" t="s">
        <v>5</v>
      </c>
      <c r="C252" t="s">
        <v>2687</v>
      </c>
      <c r="D252" t="s">
        <v>906</v>
      </c>
      <c r="E252" t="s">
        <v>88</v>
      </c>
      <c r="F252" t="s">
        <v>0</v>
      </c>
      <c r="G252" t="s">
        <v>0</v>
      </c>
      <c r="H252" t="s">
        <v>0</v>
      </c>
    </row>
    <row r="253" spans="1:9" x14ac:dyDescent="0.45">
      <c r="A253" t="s">
        <v>339</v>
      </c>
      <c r="B253" t="s">
        <v>115</v>
      </c>
      <c r="C253" t="s">
        <v>1774</v>
      </c>
      <c r="D253" t="s">
        <v>933</v>
      </c>
      <c r="E253" t="s">
        <v>338</v>
      </c>
      <c r="F253" t="s">
        <v>0</v>
      </c>
      <c r="G253" t="s">
        <v>0</v>
      </c>
      <c r="H253" t="s">
        <v>0</v>
      </c>
    </row>
    <row r="254" spans="1:9" x14ac:dyDescent="0.45">
      <c r="A254" t="s">
        <v>337</v>
      </c>
      <c r="B254" t="s">
        <v>115</v>
      </c>
      <c r="C254" t="s">
        <v>834</v>
      </c>
      <c r="D254" t="s">
        <v>621</v>
      </c>
      <c r="E254" t="s">
        <v>53</v>
      </c>
      <c r="F254" t="s">
        <v>0</v>
      </c>
      <c r="G254" t="s">
        <v>0</v>
      </c>
      <c r="H254" t="s">
        <v>0</v>
      </c>
      <c r="I254" t="s">
        <v>1</v>
      </c>
    </row>
    <row r="255" spans="1:9" x14ac:dyDescent="0.45">
      <c r="A255" t="s">
        <v>19</v>
      </c>
      <c r="B255" t="s">
        <v>2357</v>
      </c>
      <c r="C255" t="s">
        <v>17</v>
      </c>
      <c r="D255" t="s">
        <v>16</v>
      </c>
      <c r="E255" t="s">
        <v>15</v>
      </c>
      <c r="F255" t="s">
        <v>14</v>
      </c>
      <c r="G255" t="s">
        <v>13</v>
      </c>
      <c r="H255" t="s">
        <v>12</v>
      </c>
      <c r="I255" t="s">
        <v>11</v>
      </c>
    </row>
    <row r="256" spans="1:9" x14ac:dyDescent="0.45">
      <c r="A256" t="s">
        <v>357</v>
      </c>
      <c r="B256" t="s">
        <v>175</v>
      </c>
      <c r="C256" t="s">
        <v>47</v>
      </c>
      <c r="D256" t="s">
        <v>906</v>
      </c>
      <c r="E256" t="s">
        <v>26</v>
      </c>
      <c r="F256" t="s">
        <v>0</v>
      </c>
      <c r="G256" t="s">
        <v>1</v>
      </c>
      <c r="H256" t="s">
        <v>0</v>
      </c>
      <c r="I256" t="s">
        <v>1</v>
      </c>
    </row>
    <row r="257" spans="1:9" x14ac:dyDescent="0.45">
      <c r="A257" t="s">
        <v>326</v>
      </c>
      <c r="B257" t="s">
        <v>89</v>
      </c>
      <c r="C257" t="s">
        <v>199</v>
      </c>
      <c r="D257" t="s">
        <v>56</v>
      </c>
      <c r="E257" t="s">
        <v>81</v>
      </c>
      <c r="F257" t="s">
        <v>0</v>
      </c>
      <c r="G257" t="s">
        <v>0</v>
      </c>
      <c r="H257" t="s">
        <v>0</v>
      </c>
    </row>
    <row r="258" spans="1:9" x14ac:dyDescent="0.45">
      <c r="A258" t="s">
        <v>309</v>
      </c>
      <c r="B258" t="s">
        <v>5</v>
      </c>
      <c r="C258" t="s">
        <v>4</v>
      </c>
      <c r="D258" t="s">
        <v>56</v>
      </c>
      <c r="E258" t="s">
        <v>88</v>
      </c>
      <c r="F258" t="s">
        <v>0</v>
      </c>
      <c r="G258" t="s">
        <v>0</v>
      </c>
      <c r="H258" t="s">
        <v>0</v>
      </c>
    </row>
    <row r="259" spans="1:9" x14ac:dyDescent="0.45">
      <c r="A259" t="s">
        <v>513</v>
      </c>
      <c r="B259" t="s">
        <v>512</v>
      </c>
      <c r="C259" t="s">
        <v>47</v>
      </c>
      <c r="D259" t="s">
        <v>4</v>
      </c>
      <c r="E259" t="s">
        <v>188</v>
      </c>
      <c r="F259" t="s">
        <v>174</v>
      </c>
      <c r="G259" t="s">
        <v>174</v>
      </c>
      <c r="H259" t="s">
        <v>174</v>
      </c>
      <c r="I259" t="s">
        <v>1</v>
      </c>
    </row>
    <row r="260" spans="1:9" x14ac:dyDescent="0.45">
      <c r="A260" t="s">
        <v>511</v>
      </c>
      <c r="B260" t="s">
        <v>342</v>
      </c>
      <c r="C260" t="s">
        <v>47</v>
      </c>
      <c r="D260" t="s">
        <v>124</v>
      </c>
      <c r="E260" t="s">
        <v>42</v>
      </c>
      <c r="F260" t="s">
        <v>1</v>
      </c>
      <c r="G260" t="s">
        <v>0</v>
      </c>
      <c r="H260" t="s">
        <v>1</v>
      </c>
      <c r="I260" t="s">
        <v>1</v>
      </c>
    </row>
    <row r="261" spans="1:9" x14ac:dyDescent="0.45">
      <c r="A261" t="s">
        <v>371</v>
      </c>
      <c r="B261" t="s">
        <v>189</v>
      </c>
      <c r="C261" t="s">
        <v>47</v>
      </c>
      <c r="D261" t="s">
        <v>2452</v>
      </c>
      <c r="E261" t="s">
        <v>103</v>
      </c>
      <c r="F261" t="s">
        <v>0</v>
      </c>
      <c r="G261" t="s">
        <v>0</v>
      </c>
      <c r="H261" t="s">
        <v>0</v>
      </c>
      <c r="I261" t="s">
        <v>1</v>
      </c>
    </row>
    <row r="262" spans="1:9" x14ac:dyDescent="0.45">
      <c r="A262" t="s">
        <v>505</v>
      </c>
      <c r="B262" t="s">
        <v>189</v>
      </c>
      <c r="C262" t="s">
        <v>47</v>
      </c>
      <c r="D262" t="s">
        <v>124</v>
      </c>
      <c r="E262" t="s">
        <v>107</v>
      </c>
      <c r="F262" t="s">
        <v>0</v>
      </c>
      <c r="G262" t="s">
        <v>0</v>
      </c>
      <c r="H262" t="s">
        <v>0</v>
      </c>
      <c r="I262" t="s">
        <v>1</v>
      </c>
    </row>
    <row r="263" spans="1:9" x14ac:dyDescent="0.45">
      <c r="A263" t="s">
        <v>352</v>
      </c>
      <c r="B263" t="s">
        <v>342</v>
      </c>
      <c r="C263" t="s">
        <v>47</v>
      </c>
      <c r="D263" t="s">
        <v>127</v>
      </c>
      <c r="E263" t="s">
        <v>131</v>
      </c>
      <c r="F263" t="s">
        <v>0</v>
      </c>
      <c r="G263" t="s">
        <v>0</v>
      </c>
      <c r="H263" t="s">
        <v>0</v>
      </c>
      <c r="I263" t="s">
        <v>1</v>
      </c>
    </row>
    <row r="264" spans="1:9" x14ac:dyDescent="0.45">
      <c r="A264" t="s">
        <v>370</v>
      </c>
      <c r="B264" t="s">
        <v>229</v>
      </c>
      <c r="C264" t="s">
        <v>47</v>
      </c>
      <c r="D264" t="s">
        <v>257</v>
      </c>
      <c r="E264" t="s">
        <v>68</v>
      </c>
      <c r="F264" t="s">
        <v>0</v>
      </c>
      <c r="G264" t="s">
        <v>0</v>
      </c>
      <c r="H264" t="s">
        <v>0</v>
      </c>
      <c r="I264" t="s">
        <v>1</v>
      </c>
    </row>
    <row r="265" spans="1:9" x14ac:dyDescent="0.45">
      <c r="A265" t="s">
        <v>345</v>
      </c>
      <c r="B265" t="s">
        <v>229</v>
      </c>
      <c r="C265" t="s">
        <v>47</v>
      </c>
      <c r="D265" t="s">
        <v>507</v>
      </c>
      <c r="E265" t="s">
        <v>138</v>
      </c>
      <c r="F265" t="s">
        <v>0</v>
      </c>
      <c r="G265" t="s">
        <v>1</v>
      </c>
      <c r="H265" t="s">
        <v>0</v>
      </c>
      <c r="I265" t="s">
        <v>1</v>
      </c>
    </row>
    <row r="266" spans="1:9" x14ac:dyDescent="0.45">
      <c r="A266" t="s">
        <v>341</v>
      </c>
      <c r="B266" t="s">
        <v>229</v>
      </c>
      <c r="C266" t="s">
        <v>47</v>
      </c>
      <c r="D266" t="s">
        <v>340</v>
      </c>
      <c r="E266" t="s">
        <v>77</v>
      </c>
      <c r="F266" t="s">
        <v>0</v>
      </c>
      <c r="G266" t="s">
        <v>0</v>
      </c>
      <c r="H266" t="s">
        <v>0</v>
      </c>
      <c r="I266" t="s">
        <v>1</v>
      </c>
    </row>
    <row r="267" spans="1:9" x14ac:dyDescent="0.45">
      <c r="A267" t="s">
        <v>339</v>
      </c>
      <c r="B267" t="s">
        <v>229</v>
      </c>
      <c r="C267" t="s">
        <v>47</v>
      </c>
      <c r="D267" t="s">
        <v>96</v>
      </c>
      <c r="E267" t="s">
        <v>338</v>
      </c>
      <c r="F267" t="s">
        <v>0</v>
      </c>
      <c r="G267" t="s">
        <v>0</v>
      </c>
      <c r="H267" t="s">
        <v>0</v>
      </c>
    </row>
    <row r="268" spans="1:9" x14ac:dyDescent="0.45">
      <c r="A268" t="s">
        <v>337</v>
      </c>
      <c r="B268" t="s">
        <v>229</v>
      </c>
      <c r="C268" t="s">
        <v>47</v>
      </c>
      <c r="D268" t="s">
        <v>92</v>
      </c>
      <c r="E268" t="s">
        <v>53</v>
      </c>
      <c r="F268" t="s">
        <v>0</v>
      </c>
      <c r="G268" t="s">
        <v>0</v>
      </c>
      <c r="H268" t="s">
        <v>0</v>
      </c>
      <c r="I268" t="s">
        <v>1</v>
      </c>
    </row>
    <row r="269" spans="1:9" x14ac:dyDescent="0.45">
      <c r="A269" t="s">
        <v>19</v>
      </c>
      <c r="B269" t="s">
        <v>2356</v>
      </c>
      <c r="C269" t="s">
        <v>17</v>
      </c>
      <c r="D269" t="s">
        <v>16</v>
      </c>
      <c r="E269" t="s">
        <v>15</v>
      </c>
      <c r="F269" t="s">
        <v>14</v>
      </c>
      <c r="G269" t="s">
        <v>13</v>
      </c>
      <c r="H269" t="s">
        <v>12</v>
      </c>
      <c r="I269" t="s">
        <v>11</v>
      </c>
    </row>
    <row r="270" spans="1:9" x14ac:dyDescent="0.45">
      <c r="A270" t="s">
        <v>2686</v>
      </c>
      <c r="B270" t="s">
        <v>36</v>
      </c>
      <c r="C270" t="s">
        <v>56</v>
      </c>
      <c r="D270" t="s">
        <v>34</v>
      </c>
      <c r="E270" t="s">
        <v>203</v>
      </c>
      <c r="F270" t="s">
        <v>0</v>
      </c>
      <c r="G270" t="s">
        <v>0</v>
      </c>
      <c r="H270" t="s">
        <v>0</v>
      </c>
    </row>
    <row r="271" spans="1:9" x14ac:dyDescent="0.45">
      <c r="A271" t="s">
        <v>2685</v>
      </c>
      <c r="B271" t="s">
        <v>5</v>
      </c>
      <c r="C271" t="s">
        <v>4</v>
      </c>
      <c r="D271" t="s">
        <v>56</v>
      </c>
      <c r="E271" t="s">
        <v>408</v>
      </c>
      <c r="F271" t="s">
        <v>0</v>
      </c>
      <c r="G271" t="s">
        <v>0</v>
      </c>
      <c r="H271" t="s">
        <v>0</v>
      </c>
    </row>
    <row r="272" spans="1:9" x14ac:dyDescent="0.45">
      <c r="A272" t="s">
        <v>2684</v>
      </c>
      <c r="B272" t="s">
        <v>72</v>
      </c>
      <c r="C272" t="s">
        <v>47</v>
      </c>
      <c r="D272" t="s">
        <v>3</v>
      </c>
      <c r="E272" t="s">
        <v>185</v>
      </c>
      <c r="F272" t="s">
        <v>1</v>
      </c>
      <c r="G272" t="s">
        <v>0</v>
      </c>
      <c r="H272" t="s">
        <v>1</v>
      </c>
    </row>
    <row r="273" spans="1:9" x14ac:dyDescent="0.45">
      <c r="A273" t="s">
        <v>600</v>
      </c>
      <c r="B273" t="s">
        <v>72</v>
      </c>
      <c r="C273" t="s">
        <v>148</v>
      </c>
      <c r="D273" t="s">
        <v>3</v>
      </c>
      <c r="E273" t="s">
        <v>77</v>
      </c>
      <c r="F273" t="s">
        <v>0</v>
      </c>
      <c r="G273" t="s">
        <v>0</v>
      </c>
      <c r="H273" t="s">
        <v>0</v>
      </c>
    </row>
    <row r="274" spans="1:9" x14ac:dyDescent="0.45">
      <c r="A274" t="s">
        <v>2683</v>
      </c>
      <c r="B274" t="s">
        <v>5</v>
      </c>
      <c r="C274" t="s">
        <v>47</v>
      </c>
      <c r="D274" t="s">
        <v>3</v>
      </c>
      <c r="E274" t="s">
        <v>88</v>
      </c>
      <c r="F274" t="s">
        <v>0</v>
      </c>
      <c r="G274" t="s">
        <v>0</v>
      </c>
      <c r="H274" t="s">
        <v>0</v>
      </c>
    </row>
    <row r="275" spans="1:9" x14ac:dyDescent="0.45">
      <c r="A275" t="s">
        <v>555</v>
      </c>
      <c r="B275" t="s">
        <v>9</v>
      </c>
      <c r="C275" t="s">
        <v>47</v>
      </c>
      <c r="D275" t="s">
        <v>3</v>
      </c>
      <c r="E275" t="s">
        <v>91</v>
      </c>
      <c r="F275" t="s">
        <v>0</v>
      </c>
      <c r="G275" t="s">
        <v>0</v>
      </c>
      <c r="H275" t="s">
        <v>0</v>
      </c>
    </row>
    <row r="276" spans="1:9" x14ac:dyDescent="0.45">
      <c r="A276" t="s">
        <v>2682</v>
      </c>
      <c r="B276" t="s">
        <v>72</v>
      </c>
      <c r="C276" t="s">
        <v>47</v>
      </c>
      <c r="D276" t="s">
        <v>3</v>
      </c>
      <c r="E276" t="s">
        <v>68</v>
      </c>
      <c r="F276" t="s">
        <v>0</v>
      </c>
      <c r="G276" t="s">
        <v>0</v>
      </c>
      <c r="H276" t="s">
        <v>0</v>
      </c>
    </row>
    <row r="277" spans="1:9" x14ac:dyDescent="0.45">
      <c r="A277" t="s">
        <v>590</v>
      </c>
      <c r="B277" t="s">
        <v>72</v>
      </c>
      <c r="C277" t="s">
        <v>92</v>
      </c>
      <c r="D277" t="s">
        <v>34</v>
      </c>
      <c r="E277" t="s">
        <v>178</v>
      </c>
      <c r="F277" t="s">
        <v>1</v>
      </c>
      <c r="G277" t="s">
        <v>0</v>
      </c>
      <c r="H277" t="s">
        <v>1</v>
      </c>
    </row>
    <row r="278" spans="1:9" x14ac:dyDescent="0.45">
      <c r="A278" t="s">
        <v>2484</v>
      </c>
      <c r="B278" t="s">
        <v>21</v>
      </c>
      <c r="C278" t="s">
        <v>43</v>
      </c>
      <c r="D278" t="s">
        <v>34</v>
      </c>
      <c r="E278" t="s">
        <v>58</v>
      </c>
      <c r="F278" t="s">
        <v>1</v>
      </c>
      <c r="G278" t="s">
        <v>0</v>
      </c>
      <c r="H278" t="s">
        <v>1</v>
      </c>
    </row>
    <row r="279" spans="1:9" x14ac:dyDescent="0.45">
      <c r="A279" t="s">
        <v>2681</v>
      </c>
      <c r="B279" t="s">
        <v>48</v>
      </c>
      <c r="C279" t="s">
        <v>67</v>
      </c>
      <c r="D279" t="s">
        <v>3</v>
      </c>
      <c r="E279" t="s">
        <v>178</v>
      </c>
      <c r="F279" t="s">
        <v>1</v>
      </c>
      <c r="G279" t="s">
        <v>0</v>
      </c>
      <c r="H279" t="s">
        <v>1</v>
      </c>
    </row>
    <row r="280" spans="1:9" x14ac:dyDescent="0.45">
      <c r="A280" t="s">
        <v>569</v>
      </c>
      <c r="B280" t="s">
        <v>36</v>
      </c>
      <c r="C280" t="s">
        <v>47</v>
      </c>
      <c r="D280" t="s">
        <v>34</v>
      </c>
      <c r="E280" t="s">
        <v>131</v>
      </c>
      <c r="F280" t="s">
        <v>0</v>
      </c>
      <c r="G280" t="s">
        <v>0</v>
      </c>
      <c r="H280" t="s">
        <v>0</v>
      </c>
    </row>
    <row r="281" spans="1:9" x14ac:dyDescent="0.45">
      <c r="A281" t="s">
        <v>488</v>
      </c>
      <c r="B281" t="s">
        <v>21</v>
      </c>
      <c r="C281" t="s">
        <v>79</v>
      </c>
      <c r="D281" t="s">
        <v>56</v>
      </c>
      <c r="E281" t="s">
        <v>39</v>
      </c>
      <c r="F281" t="s">
        <v>0</v>
      </c>
      <c r="G281" t="s">
        <v>0</v>
      </c>
      <c r="H281" t="s">
        <v>0</v>
      </c>
      <c r="I281" t="s">
        <v>1</v>
      </c>
    </row>
    <row r="282" spans="1:9" x14ac:dyDescent="0.45">
      <c r="A282" t="s">
        <v>2680</v>
      </c>
      <c r="B282" t="s">
        <v>36</v>
      </c>
      <c r="C282" t="s">
        <v>40</v>
      </c>
      <c r="D282" t="s">
        <v>3</v>
      </c>
      <c r="E282" t="s">
        <v>74</v>
      </c>
      <c r="F282" t="s">
        <v>0</v>
      </c>
      <c r="G282" t="s">
        <v>0</v>
      </c>
      <c r="H282" t="s">
        <v>0</v>
      </c>
    </row>
    <row r="283" spans="1:9" x14ac:dyDescent="0.45">
      <c r="A283" t="s">
        <v>1712</v>
      </c>
      <c r="B283" t="s">
        <v>72</v>
      </c>
      <c r="C283" t="s">
        <v>8</v>
      </c>
      <c r="D283" t="s">
        <v>34</v>
      </c>
      <c r="E283" t="s">
        <v>185</v>
      </c>
      <c r="F283" t="s">
        <v>1</v>
      </c>
      <c r="G283" t="s">
        <v>0</v>
      </c>
      <c r="H283" t="s">
        <v>1</v>
      </c>
    </row>
    <row r="284" spans="1:9" x14ac:dyDescent="0.45">
      <c r="A284" t="s">
        <v>2679</v>
      </c>
      <c r="B284" t="s">
        <v>21</v>
      </c>
      <c r="C284" t="s">
        <v>4</v>
      </c>
      <c r="D284" t="s">
        <v>3</v>
      </c>
      <c r="E284" t="s">
        <v>99</v>
      </c>
      <c r="F284" t="s">
        <v>0</v>
      </c>
      <c r="G284" t="s">
        <v>0</v>
      </c>
      <c r="H284" t="s">
        <v>0</v>
      </c>
    </row>
    <row r="285" spans="1:9" x14ac:dyDescent="0.45">
      <c r="A285" t="s">
        <v>1613</v>
      </c>
      <c r="B285" t="s">
        <v>28</v>
      </c>
      <c r="C285" t="s">
        <v>56</v>
      </c>
      <c r="D285" t="s">
        <v>3</v>
      </c>
      <c r="E285" t="s">
        <v>324</v>
      </c>
      <c r="F285" t="s">
        <v>0</v>
      </c>
      <c r="G285" t="s">
        <v>0</v>
      </c>
      <c r="H285" t="s">
        <v>0</v>
      </c>
    </row>
    <row r="286" spans="1:9" x14ac:dyDescent="0.45">
      <c r="A286" t="s">
        <v>2678</v>
      </c>
      <c r="B286" t="s">
        <v>89</v>
      </c>
      <c r="C286" t="s">
        <v>4</v>
      </c>
      <c r="D286" t="s">
        <v>3</v>
      </c>
      <c r="E286" t="s">
        <v>91</v>
      </c>
      <c r="F286" t="s">
        <v>0</v>
      </c>
      <c r="G286" t="s">
        <v>0</v>
      </c>
      <c r="H286" t="s">
        <v>0</v>
      </c>
    </row>
    <row r="287" spans="1:9" x14ac:dyDescent="0.45">
      <c r="A287" t="s">
        <v>1673</v>
      </c>
      <c r="B287" t="s">
        <v>28</v>
      </c>
      <c r="C287" t="s">
        <v>27</v>
      </c>
      <c r="D287" t="s">
        <v>56</v>
      </c>
      <c r="E287" t="s">
        <v>419</v>
      </c>
      <c r="F287" t="s">
        <v>0</v>
      </c>
      <c r="G287" t="s">
        <v>0</v>
      </c>
      <c r="H287" t="s">
        <v>0</v>
      </c>
    </row>
    <row r="288" spans="1:9" x14ac:dyDescent="0.45">
      <c r="A288" t="s">
        <v>1659</v>
      </c>
      <c r="B288" t="s">
        <v>28</v>
      </c>
      <c r="C288" t="s">
        <v>27</v>
      </c>
      <c r="D288" t="s">
        <v>56</v>
      </c>
      <c r="E288" t="s">
        <v>114</v>
      </c>
      <c r="F288" t="s">
        <v>0</v>
      </c>
      <c r="G288" t="s">
        <v>0</v>
      </c>
      <c r="H288" t="s">
        <v>0</v>
      </c>
    </row>
    <row r="289" spans="1:9" x14ac:dyDescent="0.45">
      <c r="A289" t="s">
        <v>2677</v>
      </c>
      <c r="B289" t="s">
        <v>21</v>
      </c>
      <c r="C289" t="s">
        <v>8</v>
      </c>
      <c r="D289" t="s">
        <v>3</v>
      </c>
      <c r="E289" t="s">
        <v>74</v>
      </c>
      <c r="F289" t="s">
        <v>0</v>
      </c>
      <c r="G289" t="s">
        <v>0</v>
      </c>
      <c r="H289" t="s">
        <v>0</v>
      </c>
    </row>
    <row r="290" spans="1:9" x14ac:dyDescent="0.45">
      <c r="A290" t="s">
        <v>19</v>
      </c>
      <c r="B290" t="s">
        <v>2353</v>
      </c>
      <c r="C290" t="s">
        <v>17</v>
      </c>
      <c r="D290" t="s">
        <v>16</v>
      </c>
      <c r="E290" t="s">
        <v>15</v>
      </c>
      <c r="F290" t="s">
        <v>14</v>
      </c>
      <c r="G290" t="s">
        <v>13</v>
      </c>
      <c r="H290" t="s">
        <v>12</v>
      </c>
      <c r="I290" t="s">
        <v>11</v>
      </c>
    </row>
    <row r="291" spans="1:9" x14ac:dyDescent="0.45">
      <c r="A291" t="s">
        <v>326</v>
      </c>
      <c r="B291" t="s">
        <v>89</v>
      </c>
      <c r="C291" t="s">
        <v>47</v>
      </c>
      <c r="D291" t="s">
        <v>3</v>
      </c>
      <c r="E291" t="s">
        <v>81</v>
      </c>
      <c r="F291" t="s">
        <v>0</v>
      </c>
      <c r="G291" t="s">
        <v>0</v>
      </c>
      <c r="H291" t="s">
        <v>0</v>
      </c>
    </row>
    <row r="292" spans="1:9" x14ac:dyDescent="0.45">
      <c r="A292" t="s">
        <v>319</v>
      </c>
      <c r="B292" t="s">
        <v>44</v>
      </c>
      <c r="C292" t="s">
        <v>4</v>
      </c>
      <c r="D292" t="s">
        <v>3</v>
      </c>
      <c r="E292" t="s">
        <v>185</v>
      </c>
      <c r="F292" t="s">
        <v>1</v>
      </c>
      <c r="G292" t="s">
        <v>0</v>
      </c>
      <c r="H292" t="s">
        <v>1</v>
      </c>
    </row>
    <row r="293" spans="1:9" x14ac:dyDescent="0.45">
      <c r="A293" t="s">
        <v>571</v>
      </c>
      <c r="B293" t="s">
        <v>36</v>
      </c>
      <c r="C293" t="s">
        <v>61</v>
      </c>
      <c r="D293" t="s">
        <v>34</v>
      </c>
      <c r="E293" t="s">
        <v>188</v>
      </c>
      <c r="F293" t="s">
        <v>1</v>
      </c>
      <c r="G293" t="s">
        <v>0</v>
      </c>
      <c r="H293" t="s">
        <v>1</v>
      </c>
    </row>
    <row r="294" spans="1:9" x14ac:dyDescent="0.45">
      <c r="A294" t="s">
        <v>2676</v>
      </c>
      <c r="B294" t="s">
        <v>5</v>
      </c>
      <c r="C294" t="s">
        <v>79</v>
      </c>
      <c r="D294" t="s">
        <v>4</v>
      </c>
      <c r="E294" t="s">
        <v>399</v>
      </c>
      <c r="F294" t="s">
        <v>0</v>
      </c>
      <c r="G294" t="s">
        <v>0</v>
      </c>
      <c r="H294" t="s">
        <v>0</v>
      </c>
    </row>
    <row r="295" spans="1:9" x14ac:dyDescent="0.45">
      <c r="A295" t="s">
        <v>2675</v>
      </c>
      <c r="B295" t="s">
        <v>48</v>
      </c>
      <c r="C295" t="s">
        <v>3</v>
      </c>
      <c r="D295" t="s">
        <v>3</v>
      </c>
      <c r="E295" t="s">
        <v>111</v>
      </c>
      <c r="F295" t="s">
        <v>1</v>
      </c>
      <c r="G295" t="s">
        <v>0</v>
      </c>
      <c r="H295" t="s">
        <v>1</v>
      </c>
    </row>
    <row r="296" spans="1:9" x14ac:dyDescent="0.45">
      <c r="A296" t="s">
        <v>2674</v>
      </c>
      <c r="B296" t="s">
        <v>72</v>
      </c>
      <c r="C296" t="s">
        <v>3</v>
      </c>
      <c r="D296" t="s">
        <v>3</v>
      </c>
      <c r="E296" t="s">
        <v>481</v>
      </c>
      <c r="F296" t="s">
        <v>0</v>
      </c>
      <c r="G296" t="s">
        <v>0</v>
      </c>
      <c r="H296" t="s">
        <v>0</v>
      </c>
    </row>
    <row r="297" spans="1:9" x14ac:dyDescent="0.45">
      <c r="A297" t="s">
        <v>2673</v>
      </c>
      <c r="B297" t="s">
        <v>21</v>
      </c>
      <c r="C297" t="s">
        <v>56</v>
      </c>
      <c r="D297" t="s">
        <v>34</v>
      </c>
      <c r="E297" t="s">
        <v>99</v>
      </c>
      <c r="F297" t="s">
        <v>0</v>
      </c>
      <c r="G297" t="s">
        <v>0</v>
      </c>
      <c r="H297" t="s">
        <v>0</v>
      </c>
    </row>
    <row r="298" spans="1:9" x14ac:dyDescent="0.45">
      <c r="A298" t="s">
        <v>1702</v>
      </c>
      <c r="B298" t="s">
        <v>5</v>
      </c>
      <c r="C298" t="s">
        <v>47</v>
      </c>
      <c r="D298" t="s">
        <v>34</v>
      </c>
      <c r="E298" t="s">
        <v>2</v>
      </c>
      <c r="F298" t="s">
        <v>0</v>
      </c>
      <c r="G298" t="s">
        <v>1</v>
      </c>
      <c r="H298" t="s">
        <v>0</v>
      </c>
    </row>
    <row r="299" spans="1:9" x14ac:dyDescent="0.45">
      <c r="A299" t="s">
        <v>2672</v>
      </c>
      <c r="B299" t="s">
        <v>21</v>
      </c>
      <c r="C299" t="s">
        <v>47</v>
      </c>
      <c r="D299" t="s">
        <v>34</v>
      </c>
      <c r="E299" t="s">
        <v>74</v>
      </c>
      <c r="F299" t="s">
        <v>0</v>
      </c>
      <c r="G299" t="s">
        <v>0</v>
      </c>
      <c r="H299" t="s">
        <v>0</v>
      </c>
    </row>
    <row r="300" spans="1:9" x14ac:dyDescent="0.45">
      <c r="A300" t="s">
        <v>2671</v>
      </c>
      <c r="B300" t="s">
        <v>72</v>
      </c>
      <c r="C300" t="s">
        <v>3</v>
      </c>
      <c r="D300" t="s">
        <v>3</v>
      </c>
      <c r="E300" t="s">
        <v>185</v>
      </c>
      <c r="F300" t="s">
        <v>1</v>
      </c>
      <c r="G300" t="s">
        <v>0</v>
      </c>
      <c r="H300" t="s">
        <v>1</v>
      </c>
    </row>
    <row r="301" spans="1:9" x14ac:dyDescent="0.45">
      <c r="A301" t="s">
        <v>19</v>
      </c>
      <c r="B301" t="s">
        <v>2350</v>
      </c>
      <c r="C301" t="s">
        <v>17</v>
      </c>
      <c r="D301" t="s">
        <v>16</v>
      </c>
      <c r="E301" t="s">
        <v>15</v>
      </c>
      <c r="F301" t="s">
        <v>14</v>
      </c>
      <c r="G301" t="s">
        <v>13</v>
      </c>
      <c r="H301" t="s">
        <v>12</v>
      </c>
      <c r="I301" t="s">
        <v>11</v>
      </c>
    </row>
    <row r="302" spans="1:9" x14ac:dyDescent="0.45">
      <c r="A302" t="s">
        <v>669</v>
      </c>
      <c r="B302" t="s">
        <v>21</v>
      </c>
      <c r="C302" t="s">
        <v>4</v>
      </c>
      <c r="D302" t="s">
        <v>34</v>
      </c>
      <c r="E302" t="s">
        <v>188</v>
      </c>
      <c r="F302" t="s">
        <v>1</v>
      </c>
      <c r="G302" t="s">
        <v>0</v>
      </c>
      <c r="H302" t="s">
        <v>1</v>
      </c>
    </row>
    <row r="303" spans="1:9" x14ac:dyDescent="0.45">
      <c r="A303" t="s">
        <v>447</v>
      </c>
      <c r="B303" t="s">
        <v>21</v>
      </c>
      <c r="C303" t="s">
        <v>112</v>
      </c>
      <c r="D303" t="s">
        <v>3</v>
      </c>
      <c r="E303" t="s">
        <v>155</v>
      </c>
      <c r="F303" t="s">
        <v>0</v>
      </c>
      <c r="G303" t="s">
        <v>0</v>
      </c>
      <c r="H303" t="s">
        <v>0</v>
      </c>
    </row>
    <row r="304" spans="1:9" x14ac:dyDescent="0.45">
      <c r="A304" t="s">
        <v>2670</v>
      </c>
      <c r="B304" t="s">
        <v>72</v>
      </c>
      <c r="C304" t="s">
        <v>112</v>
      </c>
      <c r="D304" t="s">
        <v>3</v>
      </c>
      <c r="E304" t="s">
        <v>216</v>
      </c>
      <c r="F304" t="s">
        <v>0</v>
      </c>
      <c r="G304" t="s">
        <v>0</v>
      </c>
      <c r="H304" t="s">
        <v>0</v>
      </c>
    </row>
    <row r="305" spans="1:9" x14ac:dyDescent="0.45">
      <c r="A305" t="s">
        <v>2669</v>
      </c>
      <c r="B305" t="s">
        <v>21</v>
      </c>
      <c r="C305" t="s">
        <v>8</v>
      </c>
      <c r="D305" t="s">
        <v>3</v>
      </c>
      <c r="E305" t="s">
        <v>58</v>
      </c>
      <c r="F305" t="s">
        <v>1</v>
      </c>
      <c r="G305" t="s">
        <v>0</v>
      </c>
      <c r="H305" t="s">
        <v>1</v>
      </c>
    </row>
    <row r="306" spans="1:9" x14ac:dyDescent="0.45">
      <c r="A306" t="s">
        <v>2668</v>
      </c>
      <c r="B306" t="s">
        <v>21</v>
      </c>
      <c r="C306" t="s">
        <v>8</v>
      </c>
      <c r="D306" t="s">
        <v>3</v>
      </c>
      <c r="E306" t="s">
        <v>397</v>
      </c>
      <c r="F306" t="s">
        <v>0</v>
      </c>
      <c r="G306" t="s">
        <v>0</v>
      </c>
      <c r="H306" t="s">
        <v>0</v>
      </c>
    </row>
    <row r="307" spans="1:9" x14ac:dyDescent="0.45">
      <c r="A307" t="s">
        <v>2667</v>
      </c>
      <c r="B307" t="s">
        <v>21</v>
      </c>
      <c r="C307" t="s">
        <v>67</v>
      </c>
      <c r="D307" t="s">
        <v>34</v>
      </c>
      <c r="E307" t="s">
        <v>95</v>
      </c>
      <c r="F307" t="s">
        <v>0</v>
      </c>
      <c r="G307" t="s">
        <v>0</v>
      </c>
      <c r="H307" t="s">
        <v>0</v>
      </c>
    </row>
    <row r="308" spans="1:9" x14ac:dyDescent="0.45">
      <c r="A308" t="s">
        <v>2666</v>
      </c>
      <c r="B308" t="s">
        <v>21</v>
      </c>
      <c r="C308" t="s">
        <v>79</v>
      </c>
      <c r="D308" t="s">
        <v>3</v>
      </c>
      <c r="E308" t="s">
        <v>74</v>
      </c>
      <c r="F308" t="s">
        <v>0</v>
      </c>
      <c r="G308" t="s">
        <v>0</v>
      </c>
      <c r="H308" t="s">
        <v>0</v>
      </c>
    </row>
    <row r="309" spans="1:9" x14ac:dyDescent="0.45">
      <c r="A309" t="s">
        <v>2665</v>
      </c>
      <c r="B309" t="s">
        <v>21</v>
      </c>
      <c r="C309" t="s">
        <v>8</v>
      </c>
      <c r="D309" t="s">
        <v>3</v>
      </c>
      <c r="E309" t="s">
        <v>188</v>
      </c>
      <c r="F309" t="s">
        <v>1</v>
      </c>
      <c r="G309" t="s">
        <v>0</v>
      </c>
      <c r="H309" t="s">
        <v>1</v>
      </c>
    </row>
    <row r="310" spans="1:9" x14ac:dyDescent="0.45">
      <c r="A310" t="s">
        <v>511</v>
      </c>
      <c r="B310" t="s">
        <v>48</v>
      </c>
      <c r="C310" t="s">
        <v>47</v>
      </c>
      <c r="D310" t="s">
        <v>34</v>
      </c>
      <c r="E310" t="s">
        <v>42</v>
      </c>
      <c r="F310" t="s">
        <v>1</v>
      </c>
      <c r="G310" t="s">
        <v>0</v>
      </c>
      <c r="H310" t="s">
        <v>1</v>
      </c>
      <c r="I310" t="s">
        <v>1</v>
      </c>
    </row>
    <row r="311" spans="1:9" x14ac:dyDescent="0.45">
      <c r="A311" t="s">
        <v>2664</v>
      </c>
      <c r="B311" t="s">
        <v>31</v>
      </c>
      <c r="C311" t="s">
        <v>47</v>
      </c>
      <c r="D311" t="s">
        <v>34</v>
      </c>
      <c r="E311" t="s">
        <v>58</v>
      </c>
      <c r="F311" t="s">
        <v>1</v>
      </c>
      <c r="G311" t="s">
        <v>0</v>
      </c>
      <c r="H311" t="s">
        <v>1</v>
      </c>
    </row>
    <row r="312" spans="1:9" x14ac:dyDescent="0.45">
      <c r="A312" t="s">
        <v>2663</v>
      </c>
      <c r="B312" t="s">
        <v>28</v>
      </c>
      <c r="C312" t="s">
        <v>47</v>
      </c>
      <c r="D312" t="s">
        <v>34</v>
      </c>
      <c r="E312" t="s">
        <v>338</v>
      </c>
      <c r="F312" t="s">
        <v>0</v>
      </c>
      <c r="G312" t="s">
        <v>0</v>
      </c>
      <c r="H312" t="s">
        <v>0</v>
      </c>
    </row>
    <row r="313" spans="1:9" x14ac:dyDescent="0.45">
      <c r="A313" t="s">
        <v>2662</v>
      </c>
      <c r="B313" t="s">
        <v>89</v>
      </c>
      <c r="C313" t="s">
        <v>47</v>
      </c>
      <c r="D313" t="s">
        <v>3</v>
      </c>
      <c r="E313" t="s">
        <v>88</v>
      </c>
      <c r="F313" t="s">
        <v>0</v>
      </c>
      <c r="G313" t="s">
        <v>1</v>
      </c>
      <c r="H313" t="s">
        <v>0</v>
      </c>
    </row>
    <row r="314" spans="1:9" x14ac:dyDescent="0.45">
      <c r="A314" t="s">
        <v>2661</v>
      </c>
      <c r="B314" t="s">
        <v>5</v>
      </c>
      <c r="C314" t="s">
        <v>47</v>
      </c>
      <c r="D314" t="s">
        <v>34</v>
      </c>
      <c r="E314" t="s">
        <v>91</v>
      </c>
      <c r="F314" t="s">
        <v>0</v>
      </c>
      <c r="G314" t="s">
        <v>1</v>
      </c>
      <c r="H314" t="s">
        <v>0</v>
      </c>
    </row>
    <row r="315" spans="1:9" x14ac:dyDescent="0.45">
      <c r="A315" t="s">
        <v>2660</v>
      </c>
      <c r="B315" t="s">
        <v>21</v>
      </c>
      <c r="C315" t="s">
        <v>47</v>
      </c>
      <c r="D315" t="s">
        <v>34</v>
      </c>
      <c r="E315" t="s">
        <v>103</v>
      </c>
      <c r="F315" t="s">
        <v>0</v>
      </c>
      <c r="G315" t="s">
        <v>0</v>
      </c>
      <c r="H315" t="s">
        <v>0</v>
      </c>
    </row>
    <row r="316" spans="1:9" x14ac:dyDescent="0.45">
      <c r="A316" t="s">
        <v>318</v>
      </c>
      <c r="B316" t="s">
        <v>342</v>
      </c>
      <c r="C316" t="s">
        <v>47</v>
      </c>
      <c r="D316" t="s">
        <v>4</v>
      </c>
      <c r="E316" t="s">
        <v>216</v>
      </c>
      <c r="F316" t="s">
        <v>0</v>
      </c>
      <c r="G316" t="s">
        <v>0</v>
      </c>
      <c r="H316" t="s">
        <v>0</v>
      </c>
      <c r="I316" t="s">
        <v>1</v>
      </c>
    </row>
    <row r="317" spans="1:9" x14ac:dyDescent="0.45">
      <c r="A317" t="s">
        <v>2659</v>
      </c>
      <c r="B317" t="s">
        <v>72</v>
      </c>
      <c r="C317" t="s">
        <v>34</v>
      </c>
      <c r="D317" t="s">
        <v>34</v>
      </c>
      <c r="E317" t="s">
        <v>178</v>
      </c>
      <c r="F317" t="s">
        <v>1</v>
      </c>
      <c r="G317" t="s">
        <v>0</v>
      </c>
      <c r="H317" t="s">
        <v>1</v>
      </c>
    </row>
    <row r="318" spans="1:9" x14ac:dyDescent="0.45">
      <c r="A318" t="s">
        <v>370</v>
      </c>
      <c r="B318" t="s">
        <v>229</v>
      </c>
      <c r="C318" t="s">
        <v>47</v>
      </c>
      <c r="D318" t="s">
        <v>56</v>
      </c>
      <c r="E318" t="s">
        <v>68</v>
      </c>
      <c r="F318" t="s">
        <v>0</v>
      </c>
      <c r="G318" t="s">
        <v>0</v>
      </c>
      <c r="H318" t="s">
        <v>0</v>
      </c>
      <c r="I318" t="s">
        <v>1</v>
      </c>
    </row>
    <row r="319" spans="1:9" x14ac:dyDescent="0.45">
      <c r="A319" t="s">
        <v>2578</v>
      </c>
      <c r="B319" t="s">
        <v>21</v>
      </c>
      <c r="C319" t="s">
        <v>43</v>
      </c>
      <c r="D319" t="s">
        <v>34</v>
      </c>
      <c r="E319" t="s">
        <v>99</v>
      </c>
      <c r="F319" t="s">
        <v>0</v>
      </c>
      <c r="G319" t="s">
        <v>0</v>
      </c>
      <c r="H319" t="s">
        <v>0</v>
      </c>
    </row>
    <row r="320" spans="1:9" x14ac:dyDescent="0.45">
      <c r="A320" t="s">
        <v>2658</v>
      </c>
      <c r="B320" t="s">
        <v>229</v>
      </c>
      <c r="C320" t="s">
        <v>47</v>
      </c>
      <c r="D320" t="s">
        <v>27</v>
      </c>
      <c r="E320" t="s">
        <v>366</v>
      </c>
      <c r="F320" t="s">
        <v>0</v>
      </c>
      <c r="G320" t="s">
        <v>0</v>
      </c>
      <c r="H320" t="s">
        <v>0</v>
      </c>
    </row>
    <row r="321" spans="1:9" x14ac:dyDescent="0.45">
      <c r="A321" t="s">
        <v>2657</v>
      </c>
      <c r="B321" t="s">
        <v>21</v>
      </c>
      <c r="C321" t="s">
        <v>67</v>
      </c>
      <c r="D321" t="s">
        <v>3</v>
      </c>
      <c r="E321" t="s">
        <v>143</v>
      </c>
      <c r="F321" t="s">
        <v>0</v>
      </c>
      <c r="G321" t="s">
        <v>0</v>
      </c>
      <c r="H321" t="s">
        <v>0</v>
      </c>
    </row>
    <row r="322" spans="1:9" x14ac:dyDescent="0.45">
      <c r="A322" t="s">
        <v>345</v>
      </c>
      <c r="B322" t="s">
        <v>44</v>
      </c>
      <c r="C322" t="s">
        <v>4</v>
      </c>
      <c r="D322" t="s">
        <v>4</v>
      </c>
      <c r="E322" t="s">
        <v>138</v>
      </c>
      <c r="F322" t="s">
        <v>0</v>
      </c>
      <c r="G322" t="s">
        <v>1</v>
      </c>
      <c r="H322" t="s">
        <v>0</v>
      </c>
      <c r="I322" t="s">
        <v>1</v>
      </c>
    </row>
    <row r="323" spans="1:9" x14ac:dyDescent="0.45">
      <c r="A323" t="s">
        <v>2656</v>
      </c>
      <c r="B323" t="s">
        <v>89</v>
      </c>
      <c r="C323" t="s">
        <v>79</v>
      </c>
      <c r="D323" t="s">
        <v>56</v>
      </c>
      <c r="E323" t="s">
        <v>408</v>
      </c>
      <c r="F323" t="s">
        <v>0</v>
      </c>
      <c r="G323" t="s">
        <v>0</v>
      </c>
      <c r="H323" t="s">
        <v>0</v>
      </c>
    </row>
    <row r="324" spans="1:9" x14ac:dyDescent="0.45">
      <c r="A324" t="s">
        <v>2655</v>
      </c>
      <c r="B324" t="s">
        <v>31</v>
      </c>
      <c r="C324" t="s">
        <v>79</v>
      </c>
      <c r="D324" t="s">
        <v>56</v>
      </c>
      <c r="E324" t="s">
        <v>58</v>
      </c>
      <c r="F324" t="s">
        <v>1</v>
      </c>
      <c r="G324" t="s">
        <v>0</v>
      </c>
      <c r="H324" t="s">
        <v>1</v>
      </c>
    </row>
    <row r="325" spans="1:9" x14ac:dyDescent="0.45">
      <c r="A325" t="s">
        <v>2654</v>
      </c>
      <c r="B325" t="s">
        <v>44</v>
      </c>
      <c r="C325" t="s">
        <v>34</v>
      </c>
      <c r="D325" t="s">
        <v>56</v>
      </c>
      <c r="E325" t="s">
        <v>55</v>
      </c>
      <c r="F325" t="s">
        <v>0</v>
      </c>
      <c r="G325" t="s">
        <v>0</v>
      </c>
      <c r="H325" t="s">
        <v>0</v>
      </c>
    </row>
    <row r="326" spans="1:9" x14ac:dyDescent="0.45">
      <c r="A326" t="s">
        <v>341</v>
      </c>
      <c r="B326" t="s">
        <v>44</v>
      </c>
      <c r="C326" t="s">
        <v>35</v>
      </c>
      <c r="D326" t="s">
        <v>67</v>
      </c>
      <c r="E326" t="s">
        <v>77</v>
      </c>
      <c r="F326" t="s">
        <v>0</v>
      </c>
      <c r="G326" t="s">
        <v>0</v>
      </c>
      <c r="H326" t="s">
        <v>0</v>
      </c>
      <c r="I326" t="s">
        <v>1</v>
      </c>
    </row>
    <row r="327" spans="1:9" x14ac:dyDescent="0.45">
      <c r="A327" t="s">
        <v>339</v>
      </c>
      <c r="B327" t="s">
        <v>115</v>
      </c>
      <c r="C327" t="s">
        <v>4</v>
      </c>
      <c r="D327" t="s">
        <v>56</v>
      </c>
      <c r="E327" t="s">
        <v>338</v>
      </c>
      <c r="F327" t="s">
        <v>0</v>
      </c>
      <c r="G327" t="s">
        <v>0</v>
      </c>
      <c r="H327" t="s">
        <v>0</v>
      </c>
    </row>
    <row r="328" spans="1:9" x14ac:dyDescent="0.45">
      <c r="A328" t="s">
        <v>337</v>
      </c>
      <c r="B328" t="s">
        <v>115</v>
      </c>
      <c r="C328" t="s">
        <v>8</v>
      </c>
      <c r="D328" t="s">
        <v>3</v>
      </c>
      <c r="E328" t="s">
        <v>53</v>
      </c>
      <c r="F328" t="s">
        <v>0</v>
      </c>
      <c r="G328" t="s">
        <v>0</v>
      </c>
      <c r="H328" t="s">
        <v>0</v>
      </c>
      <c r="I328" t="s">
        <v>1</v>
      </c>
    </row>
    <row r="329" spans="1:9" x14ac:dyDescent="0.45">
      <c r="A329" t="s">
        <v>314</v>
      </c>
      <c r="B329" t="s">
        <v>36</v>
      </c>
      <c r="C329" t="s">
        <v>4</v>
      </c>
      <c r="D329" t="s">
        <v>61</v>
      </c>
      <c r="E329" t="s">
        <v>99</v>
      </c>
      <c r="F329" t="s">
        <v>0</v>
      </c>
      <c r="G329" t="s">
        <v>0</v>
      </c>
      <c r="H329" t="s">
        <v>0</v>
      </c>
      <c r="I329" t="s">
        <v>1</v>
      </c>
    </row>
    <row r="330" spans="1:9" x14ac:dyDescent="0.45">
      <c r="A330" t="s">
        <v>2653</v>
      </c>
      <c r="B330" t="s">
        <v>72</v>
      </c>
      <c r="C330" t="s">
        <v>56</v>
      </c>
      <c r="D330" t="s">
        <v>34</v>
      </c>
      <c r="E330" t="s">
        <v>366</v>
      </c>
      <c r="F330" t="s">
        <v>0</v>
      </c>
      <c r="G330" t="s">
        <v>0</v>
      </c>
      <c r="H330" t="s">
        <v>0</v>
      </c>
    </row>
    <row r="331" spans="1:9" x14ac:dyDescent="0.45">
      <c r="A331" t="s">
        <v>19</v>
      </c>
      <c r="B331" t="s">
        <v>2346</v>
      </c>
      <c r="C331" t="s">
        <v>17</v>
      </c>
      <c r="D331" t="s">
        <v>16</v>
      </c>
      <c r="E331" t="s">
        <v>15</v>
      </c>
      <c r="F331" t="s">
        <v>14</v>
      </c>
      <c r="G331" t="s">
        <v>13</v>
      </c>
      <c r="H331" t="s">
        <v>12</v>
      </c>
      <c r="I331" t="s">
        <v>11</v>
      </c>
    </row>
    <row r="332" spans="1:9" x14ac:dyDescent="0.45">
      <c r="A332" t="s">
        <v>2652</v>
      </c>
      <c r="B332" t="s">
        <v>36</v>
      </c>
      <c r="C332" t="s">
        <v>79</v>
      </c>
      <c r="D332" t="s">
        <v>34</v>
      </c>
      <c r="E332" t="s">
        <v>103</v>
      </c>
      <c r="F332" t="s">
        <v>0</v>
      </c>
      <c r="G332" t="s">
        <v>0</v>
      </c>
      <c r="H332" t="s">
        <v>0</v>
      </c>
    </row>
    <row r="333" spans="1:9" x14ac:dyDescent="0.45">
      <c r="A333" t="s">
        <v>2651</v>
      </c>
      <c r="B333" t="s">
        <v>31</v>
      </c>
      <c r="C333" t="s">
        <v>3</v>
      </c>
      <c r="D333" t="s">
        <v>3</v>
      </c>
      <c r="E333" t="s">
        <v>188</v>
      </c>
      <c r="F333" t="s">
        <v>1</v>
      </c>
      <c r="G333" t="s">
        <v>1</v>
      </c>
      <c r="H333" t="s">
        <v>0</v>
      </c>
    </row>
    <row r="334" spans="1:9" x14ac:dyDescent="0.45">
      <c r="A334" t="s">
        <v>2650</v>
      </c>
      <c r="B334" t="s">
        <v>21</v>
      </c>
      <c r="C334" t="s">
        <v>56</v>
      </c>
      <c r="D334" t="s">
        <v>34</v>
      </c>
      <c r="E334" t="s">
        <v>188</v>
      </c>
      <c r="F334" t="s">
        <v>1</v>
      </c>
      <c r="G334" t="s">
        <v>0</v>
      </c>
      <c r="H334" t="s">
        <v>1</v>
      </c>
    </row>
    <row r="335" spans="1:9" x14ac:dyDescent="0.45">
      <c r="A335" t="s">
        <v>306</v>
      </c>
      <c r="B335" t="s">
        <v>21</v>
      </c>
      <c r="C335" t="s">
        <v>47</v>
      </c>
      <c r="D335" t="s">
        <v>34</v>
      </c>
      <c r="E335" t="s">
        <v>58</v>
      </c>
      <c r="F335" t="s">
        <v>1</v>
      </c>
      <c r="G335" t="s">
        <v>0</v>
      </c>
      <c r="H335" t="s">
        <v>1</v>
      </c>
    </row>
    <row r="336" spans="1:9" x14ac:dyDescent="0.45">
      <c r="A336" t="s">
        <v>2649</v>
      </c>
      <c r="B336" t="s">
        <v>44</v>
      </c>
      <c r="C336" t="s">
        <v>47</v>
      </c>
      <c r="D336" t="s">
        <v>34</v>
      </c>
      <c r="E336" t="s">
        <v>178</v>
      </c>
      <c r="F336" t="s">
        <v>1</v>
      </c>
      <c r="G336" t="s">
        <v>1</v>
      </c>
      <c r="H336" t="s">
        <v>0</v>
      </c>
    </row>
    <row r="337" spans="1:9" x14ac:dyDescent="0.45">
      <c r="A337" t="s">
        <v>2648</v>
      </c>
      <c r="B337" t="s">
        <v>21</v>
      </c>
      <c r="C337" t="s">
        <v>4</v>
      </c>
      <c r="D337" t="s">
        <v>3</v>
      </c>
      <c r="E337" t="s">
        <v>188</v>
      </c>
      <c r="F337" t="s">
        <v>1</v>
      </c>
      <c r="G337" t="s">
        <v>0</v>
      </c>
      <c r="H337" t="s">
        <v>1</v>
      </c>
    </row>
    <row r="338" spans="1:9" x14ac:dyDescent="0.45">
      <c r="A338" t="s">
        <v>2647</v>
      </c>
      <c r="B338" t="s">
        <v>31</v>
      </c>
      <c r="C338" t="s">
        <v>79</v>
      </c>
      <c r="D338" t="s">
        <v>3</v>
      </c>
      <c r="E338" t="s">
        <v>278</v>
      </c>
      <c r="F338" t="s">
        <v>1</v>
      </c>
      <c r="G338" t="s">
        <v>0</v>
      </c>
      <c r="H338" t="s">
        <v>1</v>
      </c>
    </row>
    <row r="339" spans="1:9" x14ac:dyDescent="0.45">
      <c r="A339" t="s">
        <v>2646</v>
      </c>
      <c r="B339" t="s">
        <v>21</v>
      </c>
      <c r="C339" t="s">
        <v>4</v>
      </c>
      <c r="D339" t="s">
        <v>34</v>
      </c>
      <c r="E339" t="s">
        <v>188</v>
      </c>
      <c r="F339" t="s">
        <v>1</v>
      </c>
      <c r="G339" t="s">
        <v>0</v>
      </c>
      <c r="H339" t="s">
        <v>1</v>
      </c>
    </row>
    <row r="340" spans="1:9" x14ac:dyDescent="0.45">
      <c r="A340" t="s">
        <v>2645</v>
      </c>
      <c r="B340" t="s">
        <v>48</v>
      </c>
      <c r="C340" t="s">
        <v>47</v>
      </c>
      <c r="D340" t="s">
        <v>3</v>
      </c>
      <c r="E340" t="s">
        <v>111</v>
      </c>
      <c r="F340" t="s">
        <v>1</v>
      </c>
      <c r="G340" t="s">
        <v>0</v>
      </c>
      <c r="H340" t="s">
        <v>1</v>
      </c>
    </row>
    <row r="341" spans="1:9" x14ac:dyDescent="0.45">
      <c r="A341" t="s">
        <v>2644</v>
      </c>
      <c r="B341" t="s">
        <v>31</v>
      </c>
      <c r="C341" t="s">
        <v>40</v>
      </c>
      <c r="D341" t="s">
        <v>34</v>
      </c>
      <c r="E341" t="s">
        <v>203</v>
      </c>
      <c r="F341" t="s">
        <v>0</v>
      </c>
      <c r="G341" t="s">
        <v>1</v>
      </c>
      <c r="H341" t="s">
        <v>0</v>
      </c>
    </row>
    <row r="342" spans="1:9" x14ac:dyDescent="0.45">
      <c r="A342" t="s">
        <v>2643</v>
      </c>
      <c r="B342" t="s">
        <v>21</v>
      </c>
      <c r="C342" t="s">
        <v>67</v>
      </c>
      <c r="D342" t="s">
        <v>34</v>
      </c>
      <c r="E342" t="s">
        <v>74</v>
      </c>
      <c r="F342" t="s">
        <v>0</v>
      </c>
      <c r="G342" t="s">
        <v>0</v>
      </c>
      <c r="H342" t="s">
        <v>0</v>
      </c>
    </row>
    <row r="343" spans="1:9" x14ac:dyDescent="0.45">
      <c r="A343" t="s">
        <v>2642</v>
      </c>
      <c r="B343" t="s">
        <v>21</v>
      </c>
      <c r="C343" t="s">
        <v>34</v>
      </c>
      <c r="D343" t="s">
        <v>3</v>
      </c>
      <c r="E343" t="s">
        <v>143</v>
      </c>
      <c r="F343" t="s">
        <v>0</v>
      </c>
      <c r="G343" t="s">
        <v>0</v>
      </c>
      <c r="H343" t="s">
        <v>0</v>
      </c>
    </row>
    <row r="344" spans="1:9" x14ac:dyDescent="0.45">
      <c r="A344" t="s">
        <v>19</v>
      </c>
      <c r="B344" t="s">
        <v>2343</v>
      </c>
      <c r="C344" t="s">
        <v>17</v>
      </c>
      <c r="D344" t="s">
        <v>16</v>
      </c>
      <c r="E344" t="s">
        <v>15</v>
      </c>
      <c r="F344" t="s">
        <v>14</v>
      </c>
      <c r="G344" t="s">
        <v>13</v>
      </c>
      <c r="H344" t="s">
        <v>12</v>
      </c>
      <c r="I344" t="s">
        <v>11</v>
      </c>
    </row>
    <row r="345" spans="1:9" x14ac:dyDescent="0.45">
      <c r="A345" t="s">
        <v>361</v>
      </c>
      <c r="B345" t="s">
        <v>21</v>
      </c>
      <c r="C345" t="s">
        <v>3</v>
      </c>
      <c r="D345" t="s">
        <v>3</v>
      </c>
      <c r="E345" t="s">
        <v>99</v>
      </c>
      <c r="F345" t="s">
        <v>0</v>
      </c>
      <c r="G345" t="s">
        <v>0</v>
      </c>
      <c r="H345" t="s">
        <v>0</v>
      </c>
    </row>
    <row r="346" spans="1:9" x14ac:dyDescent="0.45">
      <c r="A346" t="s">
        <v>426</v>
      </c>
      <c r="B346" t="s">
        <v>44</v>
      </c>
      <c r="C346" t="s">
        <v>47</v>
      </c>
      <c r="D346" t="s">
        <v>3</v>
      </c>
      <c r="E346" t="s">
        <v>185</v>
      </c>
      <c r="F346" t="s">
        <v>1</v>
      </c>
      <c r="G346" t="s">
        <v>0</v>
      </c>
      <c r="H346" t="s">
        <v>1</v>
      </c>
    </row>
    <row r="347" spans="1:9" x14ac:dyDescent="0.45">
      <c r="A347" t="s">
        <v>2641</v>
      </c>
      <c r="B347" t="s">
        <v>44</v>
      </c>
      <c r="C347" t="s">
        <v>47</v>
      </c>
      <c r="D347" t="s">
        <v>3</v>
      </c>
      <c r="E347" t="s">
        <v>185</v>
      </c>
      <c r="F347" t="s">
        <v>1</v>
      </c>
      <c r="G347" t="s">
        <v>0</v>
      </c>
      <c r="H347" t="s">
        <v>1</v>
      </c>
    </row>
    <row r="348" spans="1:9" x14ac:dyDescent="0.45">
      <c r="A348" t="s">
        <v>353</v>
      </c>
      <c r="B348" t="s">
        <v>36</v>
      </c>
      <c r="C348" t="s">
        <v>34</v>
      </c>
      <c r="D348" t="s">
        <v>67</v>
      </c>
      <c r="E348" t="s">
        <v>103</v>
      </c>
      <c r="F348" t="s">
        <v>0</v>
      </c>
      <c r="G348" t="s">
        <v>0</v>
      </c>
      <c r="H348" t="s">
        <v>0</v>
      </c>
      <c r="I348" t="s">
        <v>1</v>
      </c>
    </row>
    <row r="349" spans="1:9" x14ac:dyDescent="0.45">
      <c r="A349" t="s">
        <v>1412</v>
      </c>
      <c r="B349" t="s">
        <v>21</v>
      </c>
      <c r="C349" t="s">
        <v>92</v>
      </c>
      <c r="D349" t="s">
        <v>3</v>
      </c>
      <c r="E349" t="s">
        <v>180</v>
      </c>
      <c r="F349" t="s">
        <v>0</v>
      </c>
      <c r="G349" t="s">
        <v>0</v>
      </c>
      <c r="H349" t="s">
        <v>0</v>
      </c>
    </row>
    <row r="350" spans="1:9" x14ac:dyDescent="0.45">
      <c r="A350" t="s">
        <v>352</v>
      </c>
      <c r="B350" t="s">
        <v>21</v>
      </c>
      <c r="C350" t="s">
        <v>34</v>
      </c>
      <c r="D350" t="s">
        <v>3</v>
      </c>
      <c r="E350" t="s">
        <v>131</v>
      </c>
      <c r="F350" t="s">
        <v>0</v>
      </c>
      <c r="G350" t="s">
        <v>0</v>
      </c>
      <c r="H350" t="s">
        <v>0</v>
      </c>
      <c r="I350" t="s">
        <v>1</v>
      </c>
    </row>
    <row r="351" spans="1:9" x14ac:dyDescent="0.45">
      <c r="A351" t="s">
        <v>370</v>
      </c>
      <c r="B351" t="s">
        <v>44</v>
      </c>
      <c r="C351" t="s">
        <v>56</v>
      </c>
      <c r="D351" t="s">
        <v>34</v>
      </c>
      <c r="E351" t="s">
        <v>68</v>
      </c>
      <c r="F351" t="s">
        <v>0</v>
      </c>
      <c r="G351" t="s">
        <v>0</v>
      </c>
      <c r="H351" t="s">
        <v>0</v>
      </c>
      <c r="I351" t="s">
        <v>1</v>
      </c>
    </row>
    <row r="352" spans="1:9" x14ac:dyDescent="0.45">
      <c r="A352" t="s">
        <v>1611</v>
      </c>
      <c r="B352" t="s">
        <v>115</v>
      </c>
      <c r="C352" t="s">
        <v>67</v>
      </c>
      <c r="D352" t="s">
        <v>4</v>
      </c>
      <c r="E352" t="s">
        <v>26</v>
      </c>
      <c r="F352" t="s">
        <v>0</v>
      </c>
      <c r="G352" t="s">
        <v>0</v>
      </c>
      <c r="H352" t="s">
        <v>0</v>
      </c>
    </row>
    <row r="353" spans="1:9" x14ac:dyDescent="0.45">
      <c r="A353" t="s">
        <v>351</v>
      </c>
      <c r="B353" t="s">
        <v>31</v>
      </c>
      <c r="C353" t="s">
        <v>56</v>
      </c>
      <c r="D353" t="s">
        <v>4</v>
      </c>
      <c r="E353" t="s">
        <v>180</v>
      </c>
      <c r="F353" t="s">
        <v>0</v>
      </c>
      <c r="G353" t="s">
        <v>0</v>
      </c>
      <c r="H353" t="s">
        <v>0</v>
      </c>
      <c r="I353" t="s">
        <v>1</v>
      </c>
    </row>
    <row r="354" spans="1:9" x14ac:dyDescent="0.45">
      <c r="A354" t="s">
        <v>345</v>
      </c>
      <c r="B354" t="s">
        <v>44</v>
      </c>
      <c r="C354" t="s">
        <v>3</v>
      </c>
      <c r="D354" t="s">
        <v>3</v>
      </c>
      <c r="E354" t="s">
        <v>138</v>
      </c>
      <c r="F354" t="s">
        <v>0</v>
      </c>
      <c r="G354" t="s">
        <v>1</v>
      </c>
      <c r="H354" t="s">
        <v>0</v>
      </c>
      <c r="I354" t="s">
        <v>1</v>
      </c>
    </row>
    <row r="355" spans="1:9" x14ac:dyDescent="0.45">
      <c r="A355" t="s">
        <v>343</v>
      </c>
      <c r="B355" t="s">
        <v>48</v>
      </c>
      <c r="C355" t="s">
        <v>148</v>
      </c>
      <c r="D355" t="s">
        <v>34</v>
      </c>
      <c r="E355" t="s">
        <v>159</v>
      </c>
      <c r="F355" t="s">
        <v>0</v>
      </c>
      <c r="G355" t="s">
        <v>0</v>
      </c>
      <c r="H355" t="s">
        <v>0</v>
      </c>
      <c r="I355" t="s">
        <v>1</v>
      </c>
    </row>
    <row r="356" spans="1:9" x14ac:dyDescent="0.45">
      <c r="A356" t="s">
        <v>2640</v>
      </c>
      <c r="B356" t="s">
        <v>72</v>
      </c>
      <c r="C356" t="s">
        <v>43</v>
      </c>
      <c r="D356" t="s">
        <v>34</v>
      </c>
      <c r="E356" t="s">
        <v>111</v>
      </c>
      <c r="F356" t="s">
        <v>1</v>
      </c>
      <c r="G356" t="s">
        <v>0</v>
      </c>
      <c r="H356" t="s">
        <v>1</v>
      </c>
    </row>
    <row r="357" spans="1:9" x14ac:dyDescent="0.45">
      <c r="A357" t="s">
        <v>341</v>
      </c>
      <c r="B357" t="s">
        <v>229</v>
      </c>
      <c r="C357" t="s">
        <v>47</v>
      </c>
      <c r="D357" t="s">
        <v>4</v>
      </c>
      <c r="E357" t="s">
        <v>77</v>
      </c>
      <c r="F357" t="s">
        <v>0</v>
      </c>
      <c r="G357" t="s">
        <v>0</v>
      </c>
      <c r="H357" t="s">
        <v>0</v>
      </c>
      <c r="I357" t="s">
        <v>1</v>
      </c>
    </row>
    <row r="358" spans="1:9" x14ac:dyDescent="0.45">
      <c r="A358" t="s">
        <v>2639</v>
      </c>
      <c r="B358" t="s">
        <v>72</v>
      </c>
      <c r="C358" t="s">
        <v>92</v>
      </c>
      <c r="D358" t="s">
        <v>34</v>
      </c>
      <c r="E358" t="s">
        <v>138</v>
      </c>
      <c r="F358" t="s">
        <v>0</v>
      </c>
      <c r="G358" t="s">
        <v>0</v>
      </c>
      <c r="H358" t="s">
        <v>0</v>
      </c>
    </row>
    <row r="359" spans="1:9" x14ac:dyDescent="0.45">
      <c r="A359" t="s">
        <v>2638</v>
      </c>
      <c r="B359" t="s">
        <v>21</v>
      </c>
      <c r="C359" t="s">
        <v>8</v>
      </c>
      <c r="D359" t="s">
        <v>34</v>
      </c>
      <c r="E359" t="s">
        <v>99</v>
      </c>
      <c r="F359" t="s">
        <v>0</v>
      </c>
      <c r="G359" t="s">
        <v>0</v>
      </c>
      <c r="H359" t="s">
        <v>0</v>
      </c>
    </row>
    <row r="360" spans="1:9" x14ac:dyDescent="0.45">
      <c r="A360" t="s">
        <v>336</v>
      </c>
      <c r="B360" t="s">
        <v>72</v>
      </c>
      <c r="C360" t="s">
        <v>160</v>
      </c>
      <c r="D360" t="s">
        <v>34</v>
      </c>
      <c r="E360" t="s">
        <v>55</v>
      </c>
      <c r="F360" t="s">
        <v>0</v>
      </c>
      <c r="G360" t="s">
        <v>0</v>
      </c>
      <c r="H360" t="s">
        <v>0</v>
      </c>
      <c r="I360" t="s">
        <v>1</v>
      </c>
    </row>
    <row r="361" spans="1:9" x14ac:dyDescent="0.45">
      <c r="A361" t="s">
        <v>335</v>
      </c>
      <c r="B361" t="s">
        <v>115</v>
      </c>
      <c r="C361" t="s">
        <v>160</v>
      </c>
      <c r="D361" t="s">
        <v>34</v>
      </c>
      <c r="E361" t="s">
        <v>223</v>
      </c>
      <c r="F361" t="s">
        <v>0</v>
      </c>
      <c r="G361" t="s">
        <v>1</v>
      </c>
      <c r="H361" t="s">
        <v>0</v>
      </c>
      <c r="I361" t="s">
        <v>1</v>
      </c>
    </row>
    <row r="362" spans="1:9" x14ac:dyDescent="0.45">
      <c r="A362" t="s">
        <v>2637</v>
      </c>
      <c r="B362" t="s">
        <v>36</v>
      </c>
      <c r="C362" t="s">
        <v>8</v>
      </c>
      <c r="D362" t="s">
        <v>34</v>
      </c>
      <c r="E362" t="s">
        <v>103</v>
      </c>
      <c r="F362" t="s">
        <v>0</v>
      </c>
      <c r="G362" t="s">
        <v>0</v>
      </c>
      <c r="H362" t="s">
        <v>0</v>
      </c>
    </row>
    <row r="363" spans="1:9" x14ac:dyDescent="0.45">
      <c r="A363" t="s">
        <v>1767</v>
      </c>
      <c r="B363" t="s">
        <v>72</v>
      </c>
      <c r="C363" t="s">
        <v>4</v>
      </c>
      <c r="D363" t="s">
        <v>34</v>
      </c>
      <c r="E363" t="s">
        <v>178</v>
      </c>
      <c r="F363" t="s">
        <v>1</v>
      </c>
      <c r="G363" t="s">
        <v>0</v>
      </c>
      <c r="H363" t="s">
        <v>1</v>
      </c>
    </row>
    <row r="364" spans="1:9" x14ac:dyDescent="0.45">
      <c r="A364" t="s">
        <v>19</v>
      </c>
      <c r="B364" t="s">
        <v>2339</v>
      </c>
      <c r="C364" t="s">
        <v>17</v>
      </c>
      <c r="D364" t="s">
        <v>16</v>
      </c>
      <c r="E364" t="s">
        <v>15</v>
      </c>
      <c r="F364" t="s">
        <v>14</v>
      </c>
      <c r="G364" t="s">
        <v>13</v>
      </c>
      <c r="H364" t="s">
        <v>12</v>
      </c>
      <c r="I364" t="s">
        <v>11</v>
      </c>
    </row>
    <row r="365" spans="1:9" x14ac:dyDescent="0.45">
      <c r="A365" t="s">
        <v>310</v>
      </c>
      <c r="B365" t="s">
        <v>44</v>
      </c>
      <c r="C365" t="s">
        <v>47</v>
      </c>
      <c r="D365" t="s">
        <v>3</v>
      </c>
      <c r="E365" t="s">
        <v>55</v>
      </c>
      <c r="F365" t="s">
        <v>0</v>
      </c>
      <c r="G365" t="s">
        <v>0</v>
      </c>
      <c r="H365" t="s">
        <v>0</v>
      </c>
    </row>
    <row r="366" spans="1:9" x14ac:dyDescent="0.45">
      <c r="A366" t="s">
        <v>427</v>
      </c>
      <c r="B366" t="s">
        <v>44</v>
      </c>
      <c r="C366" t="s">
        <v>47</v>
      </c>
      <c r="D366" t="s">
        <v>3</v>
      </c>
      <c r="E366" t="s">
        <v>185</v>
      </c>
      <c r="F366" t="s">
        <v>1</v>
      </c>
      <c r="G366" t="s">
        <v>0</v>
      </c>
      <c r="H366" t="s">
        <v>1</v>
      </c>
    </row>
    <row r="367" spans="1:9" x14ac:dyDescent="0.45">
      <c r="A367" t="s">
        <v>452</v>
      </c>
      <c r="B367" t="s">
        <v>175</v>
      </c>
      <c r="C367" t="s">
        <v>47</v>
      </c>
      <c r="D367" t="s">
        <v>79</v>
      </c>
      <c r="E367" t="s">
        <v>114</v>
      </c>
      <c r="F367" t="s">
        <v>0</v>
      </c>
      <c r="G367" t="s">
        <v>0</v>
      </c>
      <c r="H367" t="s">
        <v>0</v>
      </c>
    </row>
    <row r="368" spans="1:9" x14ac:dyDescent="0.45">
      <c r="A368" t="s">
        <v>2636</v>
      </c>
      <c r="B368" t="s">
        <v>36</v>
      </c>
      <c r="C368" t="s">
        <v>47</v>
      </c>
      <c r="D368" t="s">
        <v>3</v>
      </c>
      <c r="E368" t="s">
        <v>99</v>
      </c>
      <c r="F368" t="s">
        <v>0</v>
      </c>
      <c r="G368" t="s">
        <v>0</v>
      </c>
      <c r="H368" t="s">
        <v>0</v>
      </c>
    </row>
    <row r="369" spans="1:9" x14ac:dyDescent="0.45">
      <c r="A369" t="s">
        <v>318</v>
      </c>
      <c r="B369" t="s">
        <v>342</v>
      </c>
      <c r="C369" t="s">
        <v>47</v>
      </c>
      <c r="D369" t="s">
        <v>4</v>
      </c>
      <c r="E369" t="s">
        <v>216</v>
      </c>
      <c r="F369" t="s">
        <v>0</v>
      </c>
      <c r="G369" t="s">
        <v>0</v>
      </c>
      <c r="H369" t="s">
        <v>0</v>
      </c>
      <c r="I369" t="s">
        <v>1</v>
      </c>
    </row>
    <row r="370" spans="1:9" x14ac:dyDescent="0.45">
      <c r="A370" t="s">
        <v>2635</v>
      </c>
      <c r="B370" t="s">
        <v>200</v>
      </c>
      <c r="C370" t="s">
        <v>47</v>
      </c>
      <c r="D370" t="s">
        <v>34</v>
      </c>
      <c r="E370" t="s">
        <v>496</v>
      </c>
      <c r="F370" t="s">
        <v>0</v>
      </c>
      <c r="G370" t="s">
        <v>0</v>
      </c>
      <c r="H370" t="s">
        <v>0</v>
      </c>
    </row>
    <row r="371" spans="1:9" x14ac:dyDescent="0.45">
      <c r="A371" t="s">
        <v>315</v>
      </c>
      <c r="B371" t="s">
        <v>36</v>
      </c>
      <c r="C371" t="s">
        <v>47</v>
      </c>
      <c r="D371" t="s">
        <v>3</v>
      </c>
      <c r="E371" t="s">
        <v>20</v>
      </c>
      <c r="F371" t="s">
        <v>1</v>
      </c>
      <c r="G371" t="s">
        <v>0</v>
      </c>
      <c r="H371" t="s">
        <v>1</v>
      </c>
      <c r="I371" t="s">
        <v>1</v>
      </c>
    </row>
    <row r="372" spans="1:9" x14ac:dyDescent="0.45">
      <c r="A372" t="s">
        <v>2634</v>
      </c>
      <c r="B372" t="s">
        <v>89</v>
      </c>
      <c r="C372" t="s">
        <v>47</v>
      </c>
      <c r="D372" t="s">
        <v>3</v>
      </c>
      <c r="E372" t="s">
        <v>2</v>
      </c>
      <c r="F372" t="s">
        <v>0</v>
      </c>
      <c r="G372" t="s">
        <v>1</v>
      </c>
      <c r="H372" t="s">
        <v>0</v>
      </c>
    </row>
    <row r="373" spans="1:9" x14ac:dyDescent="0.45">
      <c r="A373" t="s">
        <v>314</v>
      </c>
      <c r="B373" t="s">
        <v>189</v>
      </c>
      <c r="C373" t="s">
        <v>47</v>
      </c>
      <c r="D373" t="s">
        <v>79</v>
      </c>
      <c r="E373" t="s">
        <v>99</v>
      </c>
      <c r="F373" t="s">
        <v>0</v>
      </c>
      <c r="G373" t="s">
        <v>0</v>
      </c>
      <c r="H373" t="s">
        <v>0</v>
      </c>
      <c r="I373" t="s">
        <v>1</v>
      </c>
    </row>
    <row r="374" spans="1:9" x14ac:dyDescent="0.45">
      <c r="A374" t="s">
        <v>1659</v>
      </c>
      <c r="B374" t="s">
        <v>28</v>
      </c>
      <c r="C374" t="s">
        <v>34</v>
      </c>
      <c r="D374" t="s">
        <v>3</v>
      </c>
      <c r="E374" t="s">
        <v>114</v>
      </c>
      <c r="F374" t="s">
        <v>0</v>
      </c>
      <c r="G374" t="s">
        <v>0</v>
      </c>
      <c r="H374" t="s">
        <v>0</v>
      </c>
    </row>
    <row r="375" spans="1:9" x14ac:dyDescent="0.45">
      <c r="A375" t="s">
        <v>19</v>
      </c>
      <c r="B375" t="s">
        <v>2337</v>
      </c>
      <c r="C375" t="s">
        <v>17</v>
      </c>
      <c r="D375" t="s">
        <v>16</v>
      </c>
      <c r="E375" t="s">
        <v>15</v>
      </c>
      <c r="F375" t="s">
        <v>14</v>
      </c>
      <c r="G375" t="s">
        <v>13</v>
      </c>
      <c r="H375" t="s">
        <v>12</v>
      </c>
      <c r="I375" t="s">
        <v>11</v>
      </c>
    </row>
    <row r="376" spans="1:9" x14ac:dyDescent="0.45">
      <c r="A376" t="s">
        <v>2633</v>
      </c>
      <c r="B376" t="s">
        <v>48</v>
      </c>
      <c r="C376" t="s">
        <v>8</v>
      </c>
      <c r="D376" t="s">
        <v>3</v>
      </c>
      <c r="E376" t="s">
        <v>366</v>
      </c>
      <c r="F376" t="s">
        <v>0</v>
      </c>
      <c r="G376" t="s">
        <v>0</v>
      </c>
      <c r="H376" t="s">
        <v>0</v>
      </c>
    </row>
    <row r="377" spans="1:9" x14ac:dyDescent="0.45">
      <c r="A377" t="s">
        <v>2632</v>
      </c>
      <c r="B377" t="s">
        <v>72</v>
      </c>
      <c r="C377" t="s">
        <v>47</v>
      </c>
      <c r="D377" t="s">
        <v>3</v>
      </c>
      <c r="E377" t="s">
        <v>138</v>
      </c>
      <c r="F377" t="s">
        <v>0</v>
      </c>
      <c r="G377" t="s">
        <v>0</v>
      </c>
      <c r="H377" t="s">
        <v>0</v>
      </c>
    </row>
    <row r="378" spans="1:9" x14ac:dyDescent="0.45">
      <c r="A378" t="s">
        <v>511</v>
      </c>
      <c r="B378" t="s">
        <v>48</v>
      </c>
      <c r="C378" t="s">
        <v>47</v>
      </c>
      <c r="D378" t="s">
        <v>34</v>
      </c>
      <c r="E378" t="s">
        <v>42</v>
      </c>
      <c r="F378" t="s">
        <v>1</v>
      </c>
      <c r="G378" t="s">
        <v>0</v>
      </c>
      <c r="H378" t="s">
        <v>1</v>
      </c>
      <c r="I378" t="s">
        <v>1</v>
      </c>
    </row>
    <row r="379" spans="1:9" x14ac:dyDescent="0.45">
      <c r="A379" t="s">
        <v>2631</v>
      </c>
      <c r="B379" t="s">
        <v>89</v>
      </c>
      <c r="C379" t="s">
        <v>79</v>
      </c>
      <c r="D379" t="s">
        <v>56</v>
      </c>
      <c r="E379" t="s">
        <v>2</v>
      </c>
      <c r="F379" t="s">
        <v>0</v>
      </c>
      <c r="G379" t="s">
        <v>1</v>
      </c>
      <c r="H379" t="s">
        <v>0</v>
      </c>
    </row>
    <row r="380" spans="1:9" x14ac:dyDescent="0.45">
      <c r="A380" t="s">
        <v>371</v>
      </c>
      <c r="B380" t="s">
        <v>36</v>
      </c>
      <c r="C380" t="s">
        <v>3</v>
      </c>
      <c r="D380" t="s">
        <v>67</v>
      </c>
      <c r="E380" t="s">
        <v>103</v>
      </c>
      <c r="F380" t="s">
        <v>0</v>
      </c>
      <c r="G380" t="s">
        <v>0</v>
      </c>
      <c r="H380" t="s">
        <v>0</v>
      </c>
      <c r="I380" t="s">
        <v>1</v>
      </c>
    </row>
    <row r="381" spans="1:9" x14ac:dyDescent="0.45">
      <c r="A381" t="s">
        <v>505</v>
      </c>
      <c r="B381" t="s">
        <v>189</v>
      </c>
      <c r="C381" t="s">
        <v>47</v>
      </c>
      <c r="D381" t="s">
        <v>27</v>
      </c>
      <c r="E381" t="s">
        <v>107</v>
      </c>
      <c r="F381" t="s">
        <v>0</v>
      </c>
      <c r="G381" t="s">
        <v>0</v>
      </c>
      <c r="H381" t="s">
        <v>0</v>
      </c>
      <c r="I381" t="s">
        <v>1</v>
      </c>
    </row>
    <row r="382" spans="1:9" x14ac:dyDescent="0.45">
      <c r="A382" t="s">
        <v>352</v>
      </c>
      <c r="B382" t="s">
        <v>342</v>
      </c>
      <c r="C382" t="s">
        <v>47</v>
      </c>
      <c r="D382" t="s">
        <v>27</v>
      </c>
      <c r="E382" t="s">
        <v>131</v>
      </c>
      <c r="F382" t="s">
        <v>0</v>
      </c>
      <c r="G382" t="s">
        <v>0</v>
      </c>
      <c r="H382" t="s">
        <v>0</v>
      </c>
      <c r="I382" t="s">
        <v>1</v>
      </c>
    </row>
    <row r="383" spans="1:9" x14ac:dyDescent="0.45">
      <c r="A383" t="s">
        <v>2630</v>
      </c>
      <c r="B383" t="s">
        <v>72</v>
      </c>
      <c r="C383" t="s">
        <v>148</v>
      </c>
      <c r="D383" t="s">
        <v>34</v>
      </c>
      <c r="E383" t="s">
        <v>178</v>
      </c>
      <c r="F383" t="s">
        <v>1</v>
      </c>
      <c r="G383" t="s">
        <v>0</v>
      </c>
      <c r="H383" t="s">
        <v>1</v>
      </c>
    </row>
    <row r="384" spans="1:9" x14ac:dyDescent="0.45">
      <c r="A384" t="s">
        <v>370</v>
      </c>
      <c r="B384" t="s">
        <v>229</v>
      </c>
      <c r="C384" t="s">
        <v>47</v>
      </c>
      <c r="D384" t="s">
        <v>8</v>
      </c>
      <c r="E384" t="s">
        <v>68</v>
      </c>
      <c r="F384" t="s">
        <v>0</v>
      </c>
      <c r="G384" t="s">
        <v>0</v>
      </c>
      <c r="H384" t="s">
        <v>0</v>
      </c>
      <c r="I384" t="s">
        <v>1</v>
      </c>
    </row>
    <row r="385" spans="1:9" x14ac:dyDescent="0.45">
      <c r="A385" t="s">
        <v>2629</v>
      </c>
      <c r="B385" t="s">
        <v>72</v>
      </c>
      <c r="C385" t="s">
        <v>61</v>
      </c>
      <c r="D385" t="s">
        <v>34</v>
      </c>
      <c r="E385" t="s">
        <v>138</v>
      </c>
      <c r="F385" t="s">
        <v>0</v>
      </c>
      <c r="G385" t="s">
        <v>0</v>
      </c>
      <c r="H385" t="s">
        <v>0</v>
      </c>
    </row>
    <row r="386" spans="1:9" x14ac:dyDescent="0.45">
      <c r="A386" t="s">
        <v>2628</v>
      </c>
      <c r="B386" t="s">
        <v>48</v>
      </c>
      <c r="C386" t="s">
        <v>27</v>
      </c>
      <c r="D386" t="s">
        <v>3</v>
      </c>
      <c r="E386" t="s">
        <v>185</v>
      </c>
      <c r="F386" t="s">
        <v>1</v>
      </c>
      <c r="G386" t="s">
        <v>0</v>
      </c>
      <c r="H386" t="s">
        <v>1</v>
      </c>
    </row>
    <row r="387" spans="1:9" x14ac:dyDescent="0.45">
      <c r="A387" t="s">
        <v>2627</v>
      </c>
      <c r="B387" t="s">
        <v>21</v>
      </c>
      <c r="C387" t="s">
        <v>160</v>
      </c>
      <c r="D387" t="s">
        <v>34</v>
      </c>
      <c r="E387" t="s">
        <v>99</v>
      </c>
      <c r="F387" t="s">
        <v>0</v>
      </c>
      <c r="G387" t="s">
        <v>0</v>
      </c>
      <c r="H387" t="s">
        <v>0</v>
      </c>
    </row>
    <row r="388" spans="1:9" x14ac:dyDescent="0.45">
      <c r="A388" t="s">
        <v>345</v>
      </c>
      <c r="B388" t="s">
        <v>44</v>
      </c>
      <c r="C388" t="s">
        <v>40</v>
      </c>
      <c r="D388" t="s">
        <v>8</v>
      </c>
      <c r="E388" t="s">
        <v>138</v>
      </c>
      <c r="F388" t="s">
        <v>0</v>
      </c>
      <c r="G388" t="s">
        <v>1</v>
      </c>
      <c r="H388" t="s">
        <v>0</v>
      </c>
      <c r="I388" t="s">
        <v>1</v>
      </c>
    </row>
    <row r="389" spans="1:9" x14ac:dyDescent="0.45">
      <c r="A389" t="s">
        <v>2502</v>
      </c>
      <c r="B389" t="s">
        <v>28</v>
      </c>
      <c r="C389" t="s">
        <v>8</v>
      </c>
      <c r="D389" t="s">
        <v>92</v>
      </c>
      <c r="E389" t="s">
        <v>114</v>
      </c>
      <c r="F389" t="s">
        <v>0</v>
      </c>
      <c r="G389" t="s">
        <v>0</v>
      </c>
      <c r="H389" t="s">
        <v>0</v>
      </c>
    </row>
    <row r="390" spans="1:9" x14ac:dyDescent="0.45">
      <c r="A390" t="s">
        <v>2626</v>
      </c>
      <c r="B390" t="s">
        <v>36</v>
      </c>
      <c r="C390" t="s">
        <v>43</v>
      </c>
      <c r="D390" t="s">
        <v>3</v>
      </c>
      <c r="E390" t="s">
        <v>155</v>
      </c>
      <c r="F390" t="s">
        <v>0</v>
      </c>
      <c r="G390" t="s">
        <v>0</v>
      </c>
      <c r="H390" t="s">
        <v>0</v>
      </c>
    </row>
    <row r="391" spans="1:9" x14ac:dyDescent="0.45">
      <c r="A391" t="s">
        <v>341</v>
      </c>
      <c r="B391" t="s">
        <v>44</v>
      </c>
      <c r="C391" t="s">
        <v>67</v>
      </c>
      <c r="D391" t="s">
        <v>40</v>
      </c>
      <c r="E391" t="s">
        <v>77</v>
      </c>
      <c r="F391" t="s">
        <v>0</v>
      </c>
      <c r="G391" t="s">
        <v>0</v>
      </c>
      <c r="H391" t="s">
        <v>0</v>
      </c>
      <c r="I391" t="s">
        <v>1</v>
      </c>
    </row>
    <row r="392" spans="1:9" x14ac:dyDescent="0.45">
      <c r="A392" t="s">
        <v>2625</v>
      </c>
      <c r="B392" t="s">
        <v>21</v>
      </c>
      <c r="C392" t="s">
        <v>148</v>
      </c>
      <c r="D392" t="s">
        <v>3</v>
      </c>
      <c r="E392" t="s">
        <v>397</v>
      </c>
      <c r="F392" t="s">
        <v>0</v>
      </c>
      <c r="G392" t="s">
        <v>0</v>
      </c>
      <c r="H392" t="s">
        <v>0</v>
      </c>
    </row>
    <row r="393" spans="1:9" x14ac:dyDescent="0.45">
      <c r="A393" t="s">
        <v>2624</v>
      </c>
      <c r="B393" t="s">
        <v>44</v>
      </c>
      <c r="C393" t="s">
        <v>67</v>
      </c>
      <c r="D393" t="s">
        <v>3</v>
      </c>
      <c r="E393" t="s">
        <v>185</v>
      </c>
      <c r="F393" t="s">
        <v>1</v>
      </c>
      <c r="G393" t="s">
        <v>0</v>
      </c>
      <c r="H393" t="s">
        <v>1</v>
      </c>
    </row>
    <row r="394" spans="1:9" x14ac:dyDescent="0.45">
      <c r="A394" t="s">
        <v>339</v>
      </c>
      <c r="B394" t="s">
        <v>115</v>
      </c>
      <c r="C394" t="s">
        <v>34</v>
      </c>
      <c r="D394" t="s">
        <v>100</v>
      </c>
      <c r="E394" t="s">
        <v>338</v>
      </c>
      <c r="F394" t="s">
        <v>0</v>
      </c>
      <c r="G394" t="s">
        <v>0</v>
      </c>
      <c r="H394" t="s">
        <v>0</v>
      </c>
    </row>
    <row r="395" spans="1:9" x14ac:dyDescent="0.45">
      <c r="A395" t="s">
        <v>337</v>
      </c>
      <c r="B395" t="s">
        <v>115</v>
      </c>
      <c r="C395" t="s">
        <v>3</v>
      </c>
      <c r="D395" t="s">
        <v>92</v>
      </c>
      <c r="E395" t="s">
        <v>53</v>
      </c>
      <c r="F395" t="s">
        <v>0</v>
      </c>
      <c r="G395" t="s">
        <v>0</v>
      </c>
      <c r="H395" t="s">
        <v>0</v>
      </c>
      <c r="I395" t="s">
        <v>1</v>
      </c>
    </row>
    <row r="396" spans="1:9" x14ac:dyDescent="0.45">
      <c r="A396" t="s">
        <v>2623</v>
      </c>
      <c r="B396" t="s">
        <v>48</v>
      </c>
      <c r="C396" t="s">
        <v>4</v>
      </c>
      <c r="D396" t="s">
        <v>34</v>
      </c>
      <c r="E396" t="s">
        <v>178</v>
      </c>
      <c r="F396" t="s">
        <v>1</v>
      </c>
      <c r="G396" t="s">
        <v>0</v>
      </c>
      <c r="H396" t="s">
        <v>1</v>
      </c>
    </row>
    <row r="397" spans="1:9" x14ac:dyDescent="0.45">
      <c r="A397" t="s">
        <v>2622</v>
      </c>
      <c r="B397" t="s">
        <v>72</v>
      </c>
      <c r="C397" t="s">
        <v>170</v>
      </c>
      <c r="D397" t="s">
        <v>34</v>
      </c>
      <c r="E397" t="s">
        <v>185</v>
      </c>
      <c r="F397" t="s">
        <v>1</v>
      </c>
      <c r="G397" t="s">
        <v>0</v>
      </c>
      <c r="H397" t="s">
        <v>1</v>
      </c>
    </row>
    <row r="398" spans="1:9" x14ac:dyDescent="0.45">
      <c r="A398" t="s">
        <v>19</v>
      </c>
      <c r="B398" t="s">
        <v>2332</v>
      </c>
      <c r="C398" t="s">
        <v>17</v>
      </c>
      <c r="D398" t="s">
        <v>16</v>
      </c>
      <c r="E398" t="s">
        <v>15</v>
      </c>
      <c r="F398" t="s">
        <v>14</v>
      </c>
      <c r="G398" t="s">
        <v>13</v>
      </c>
      <c r="H398" t="s">
        <v>12</v>
      </c>
      <c r="I398" t="s">
        <v>11</v>
      </c>
    </row>
    <row r="399" spans="1:9" x14ac:dyDescent="0.45">
      <c r="A399" t="s">
        <v>641</v>
      </c>
      <c r="B399" t="s">
        <v>21</v>
      </c>
      <c r="C399" t="s">
        <v>35</v>
      </c>
      <c r="D399" t="s">
        <v>3</v>
      </c>
      <c r="E399" t="s">
        <v>103</v>
      </c>
      <c r="F399" t="s">
        <v>0</v>
      </c>
      <c r="G399" t="s">
        <v>0</v>
      </c>
      <c r="H399" t="s">
        <v>0</v>
      </c>
    </row>
    <row r="400" spans="1:9" x14ac:dyDescent="0.45">
      <c r="A400" t="s">
        <v>2621</v>
      </c>
      <c r="B400" t="s">
        <v>72</v>
      </c>
      <c r="C400" t="s">
        <v>40</v>
      </c>
      <c r="D400" t="s">
        <v>34</v>
      </c>
      <c r="E400" t="s">
        <v>178</v>
      </c>
      <c r="F400" t="s">
        <v>1</v>
      </c>
      <c r="G400" t="s">
        <v>0</v>
      </c>
      <c r="H400" t="s">
        <v>1</v>
      </c>
    </row>
    <row r="401" spans="1:9" x14ac:dyDescent="0.45">
      <c r="A401" t="s">
        <v>488</v>
      </c>
      <c r="B401" t="s">
        <v>21</v>
      </c>
      <c r="C401" t="s">
        <v>34</v>
      </c>
      <c r="D401" t="s">
        <v>79</v>
      </c>
      <c r="E401" t="s">
        <v>39</v>
      </c>
      <c r="F401" t="s">
        <v>0</v>
      </c>
      <c r="G401" t="s">
        <v>0</v>
      </c>
      <c r="H401" t="s">
        <v>0</v>
      </c>
      <c r="I401" t="s">
        <v>1</v>
      </c>
    </row>
    <row r="402" spans="1:9" x14ac:dyDescent="0.45">
      <c r="A402" t="s">
        <v>2620</v>
      </c>
      <c r="B402" t="s">
        <v>48</v>
      </c>
      <c r="C402" t="s">
        <v>61</v>
      </c>
      <c r="D402" t="s">
        <v>34</v>
      </c>
      <c r="E402" t="s">
        <v>185</v>
      </c>
      <c r="F402" t="s">
        <v>1</v>
      </c>
      <c r="G402" t="s">
        <v>0</v>
      </c>
      <c r="H402" t="s">
        <v>1</v>
      </c>
    </row>
    <row r="403" spans="1:9" x14ac:dyDescent="0.45">
      <c r="A403" t="s">
        <v>2619</v>
      </c>
      <c r="B403" t="s">
        <v>21</v>
      </c>
      <c r="C403" t="s">
        <v>43</v>
      </c>
      <c r="D403" t="s">
        <v>34</v>
      </c>
      <c r="E403" t="s">
        <v>397</v>
      </c>
      <c r="F403" t="s">
        <v>0</v>
      </c>
      <c r="G403" t="s">
        <v>0</v>
      </c>
      <c r="H403" t="s">
        <v>0</v>
      </c>
      <c r="I403" t="s">
        <v>1</v>
      </c>
    </row>
    <row r="404" spans="1:9" x14ac:dyDescent="0.45">
      <c r="A404" t="s">
        <v>2618</v>
      </c>
      <c r="B404" t="s">
        <v>21</v>
      </c>
      <c r="C404" t="s">
        <v>100</v>
      </c>
      <c r="D404" t="s">
        <v>34</v>
      </c>
      <c r="E404" t="s">
        <v>131</v>
      </c>
      <c r="F404" t="s">
        <v>0</v>
      </c>
      <c r="G404" t="s">
        <v>0</v>
      </c>
      <c r="H404" t="s">
        <v>0</v>
      </c>
    </row>
    <row r="405" spans="1:9" x14ac:dyDescent="0.45">
      <c r="A405" t="s">
        <v>2617</v>
      </c>
      <c r="B405" t="s">
        <v>89</v>
      </c>
      <c r="C405" t="s">
        <v>61</v>
      </c>
      <c r="D405" t="s">
        <v>34</v>
      </c>
      <c r="E405" t="s">
        <v>91</v>
      </c>
      <c r="F405" t="s">
        <v>0</v>
      </c>
      <c r="G405" t="s">
        <v>0</v>
      </c>
      <c r="H405" t="s">
        <v>0</v>
      </c>
    </row>
    <row r="406" spans="1:9" x14ac:dyDescent="0.45">
      <c r="A406" t="s">
        <v>2616</v>
      </c>
      <c r="B406" t="s">
        <v>44</v>
      </c>
      <c r="C406" t="s">
        <v>59</v>
      </c>
      <c r="D406" t="s">
        <v>3</v>
      </c>
      <c r="E406" t="s">
        <v>138</v>
      </c>
      <c r="F406" t="s">
        <v>0</v>
      </c>
      <c r="G406" t="s">
        <v>1</v>
      </c>
      <c r="H406" t="s">
        <v>0</v>
      </c>
    </row>
    <row r="407" spans="1:9" x14ac:dyDescent="0.45">
      <c r="A407" t="s">
        <v>2615</v>
      </c>
      <c r="B407" t="s">
        <v>89</v>
      </c>
      <c r="C407" t="s">
        <v>4</v>
      </c>
      <c r="D407" t="s">
        <v>34</v>
      </c>
      <c r="E407" t="s">
        <v>91</v>
      </c>
      <c r="F407" t="s">
        <v>0</v>
      </c>
      <c r="G407" t="s">
        <v>0</v>
      </c>
      <c r="H407" t="s">
        <v>0</v>
      </c>
    </row>
    <row r="408" spans="1:9" x14ac:dyDescent="0.45">
      <c r="A408" t="s">
        <v>2614</v>
      </c>
      <c r="B408" t="s">
        <v>36</v>
      </c>
      <c r="C408" t="s">
        <v>4</v>
      </c>
      <c r="D408" t="s">
        <v>3</v>
      </c>
      <c r="E408" t="s">
        <v>99</v>
      </c>
      <c r="F408" t="s">
        <v>0</v>
      </c>
      <c r="G408" t="s">
        <v>0</v>
      </c>
      <c r="H408" t="s">
        <v>0</v>
      </c>
    </row>
    <row r="409" spans="1:9" x14ac:dyDescent="0.45">
      <c r="A409" t="s">
        <v>1659</v>
      </c>
      <c r="B409" t="s">
        <v>175</v>
      </c>
      <c r="C409" t="s">
        <v>47</v>
      </c>
      <c r="D409" t="s">
        <v>56</v>
      </c>
      <c r="E409" t="s">
        <v>114</v>
      </c>
      <c r="F409" t="s">
        <v>0</v>
      </c>
      <c r="G409" t="s">
        <v>0</v>
      </c>
      <c r="H409" t="s">
        <v>0</v>
      </c>
    </row>
    <row r="410" spans="1:9" x14ac:dyDescent="0.45">
      <c r="A410" t="s">
        <v>2613</v>
      </c>
      <c r="B410" t="s">
        <v>48</v>
      </c>
      <c r="C410" t="s">
        <v>47</v>
      </c>
      <c r="D410" t="s">
        <v>3</v>
      </c>
      <c r="E410" t="s">
        <v>366</v>
      </c>
      <c r="F410" t="s">
        <v>0</v>
      </c>
      <c r="G410" t="s">
        <v>0</v>
      </c>
      <c r="H410" t="s">
        <v>0</v>
      </c>
    </row>
    <row r="411" spans="1:9" x14ac:dyDescent="0.45">
      <c r="A411" t="s">
        <v>2612</v>
      </c>
      <c r="B411" t="s">
        <v>44</v>
      </c>
      <c r="C411" t="s">
        <v>3</v>
      </c>
      <c r="D411" t="s">
        <v>3</v>
      </c>
      <c r="E411" t="s">
        <v>185</v>
      </c>
      <c r="F411" t="s">
        <v>1</v>
      </c>
      <c r="G411" t="s">
        <v>0</v>
      </c>
      <c r="H411" t="s">
        <v>1</v>
      </c>
    </row>
    <row r="412" spans="1:9" x14ac:dyDescent="0.45">
      <c r="A412" t="s">
        <v>2611</v>
      </c>
      <c r="B412" t="s">
        <v>5</v>
      </c>
      <c r="C412" t="s">
        <v>47</v>
      </c>
      <c r="D412" t="s">
        <v>3</v>
      </c>
      <c r="E412" t="s">
        <v>574</v>
      </c>
      <c r="F412" t="s">
        <v>0</v>
      </c>
      <c r="G412" t="s">
        <v>0</v>
      </c>
      <c r="H412" t="s">
        <v>0</v>
      </c>
    </row>
    <row r="413" spans="1:9" x14ac:dyDescent="0.45">
      <c r="A413" t="s">
        <v>19</v>
      </c>
      <c r="B413" t="s">
        <v>2329</v>
      </c>
      <c r="C413" t="s">
        <v>17</v>
      </c>
      <c r="D413" t="s">
        <v>16</v>
      </c>
      <c r="E413" t="s">
        <v>15</v>
      </c>
      <c r="F413" t="s">
        <v>14</v>
      </c>
      <c r="G413" t="s">
        <v>13</v>
      </c>
      <c r="H413" t="s">
        <v>12</v>
      </c>
      <c r="I413" t="s">
        <v>11</v>
      </c>
    </row>
    <row r="414" spans="1:9" x14ac:dyDescent="0.45">
      <c r="A414" t="s">
        <v>359</v>
      </c>
      <c r="B414" t="s">
        <v>89</v>
      </c>
      <c r="C414" t="s">
        <v>61</v>
      </c>
      <c r="D414" t="s">
        <v>100</v>
      </c>
      <c r="E414" t="s">
        <v>2</v>
      </c>
      <c r="F414" t="s">
        <v>0</v>
      </c>
      <c r="G414" t="s">
        <v>1</v>
      </c>
      <c r="H414" t="s">
        <v>0</v>
      </c>
      <c r="I414" t="s">
        <v>1</v>
      </c>
    </row>
    <row r="415" spans="1:9" x14ac:dyDescent="0.45">
      <c r="A415" t="s">
        <v>358</v>
      </c>
      <c r="B415" t="s">
        <v>36</v>
      </c>
      <c r="C415" t="s">
        <v>40</v>
      </c>
      <c r="D415" t="s">
        <v>4</v>
      </c>
      <c r="E415" t="s">
        <v>103</v>
      </c>
      <c r="F415" t="s">
        <v>0</v>
      </c>
      <c r="G415" t="s">
        <v>0</v>
      </c>
      <c r="H415" t="s">
        <v>0</v>
      </c>
      <c r="I415" t="s">
        <v>1</v>
      </c>
    </row>
    <row r="416" spans="1:9" x14ac:dyDescent="0.45">
      <c r="A416" t="s">
        <v>357</v>
      </c>
      <c r="B416" t="s">
        <v>175</v>
      </c>
      <c r="C416" t="s">
        <v>47</v>
      </c>
      <c r="D416" t="s">
        <v>148</v>
      </c>
      <c r="E416" t="s">
        <v>26</v>
      </c>
      <c r="F416" t="s">
        <v>0</v>
      </c>
      <c r="G416" t="s">
        <v>1</v>
      </c>
      <c r="H416" t="s">
        <v>0</v>
      </c>
      <c r="I416" t="s">
        <v>1</v>
      </c>
    </row>
    <row r="417" spans="1:9" x14ac:dyDescent="0.45">
      <c r="A417" t="s">
        <v>386</v>
      </c>
      <c r="B417" t="s">
        <v>5</v>
      </c>
      <c r="C417" t="s">
        <v>100</v>
      </c>
      <c r="D417" t="s">
        <v>56</v>
      </c>
      <c r="E417" t="s">
        <v>88</v>
      </c>
      <c r="F417" t="s">
        <v>0</v>
      </c>
      <c r="G417" t="s">
        <v>0</v>
      </c>
      <c r="H417" t="s">
        <v>0</v>
      </c>
    </row>
    <row r="418" spans="1:9" x14ac:dyDescent="0.45">
      <c r="A418" t="s">
        <v>309</v>
      </c>
      <c r="B418" t="s">
        <v>5</v>
      </c>
      <c r="C418" t="s">
        <v>100</v>
      </c>
      <c r="D418" t="s">
        <v>56</v>
      </c>
      <c r="E418" t="s">
        <v>88</v>
      </c>
      <c r="F418" t="s">
        <v>0</v>
      </c>
      <c r="G418" t="s">
        <v>0</v>
      </c>
      <c r="H418" t="s">
        <v>0</v>
      </c>
    </row>
    <row r="419" spans="1:9" x14ac:dyDescent="0.45">
      <c r="A419" t="s">
        <v>513</v>
      </c>
      <c r="B419" t="s">
        <v>36</v>
      </c>
      <c r="C419" t="s">
        <v>56</v>
      </c>
      <c r="D419" t="s">
        <v>56</v>
      </c>
      <c r="E419" t="s">
        <v>188</v>
      </c>
      <c r="F419" t="s">
        <v>1</v>
      </c>
      <c r="G419" t="s">
        <v>0</v>
      </c>
      <c r="H419" t="s">
        <v>1</v>
      </c>
      <c r="I419" t="s">
        <v>1</v>
      </c>
    </row>
    <row r="420" spans="1:9" x14ac:dyDescent="0.45">
      <c r="A420" t="s">
        <v>513</v>
      </c>
      <c r="B420" t="s">
        <v>512</v>
      </c>
      <c r="C420" t="s">
        <v>47</v>
      </c>
      <c r="D420" t="s">
        <v>56</v>
      </c>
      <c r="E420" t="s">
        <v>188</v>
      </c>
      <c r="F420" t="s">
        <v>174</v>
      </c>
      <c r="G420" t="s">
        <v>174</v>
      </c>
      <c r="H420" t="s">
        <v>174</v>
      </c>
      <c r="I420" t="s">
        <v>1</v>
      </c>
    </row>
    <row r="421" spans="1:9" x14ac:dyDescent="0.45">
      <c r="A421" t="s">
        <v>356</v>
      </c>
      <c r="B421" t="s">
        <v>36</v>
      </c>
      <c r="C421" t="s">
        <v>100</v>
      </c>
      <c r="D421" t="s">
        <v>3</v>
      </c>
      <c r="E421" t="s">
        <v>188</v>
      </c>
      <c r="F421" t="s">
        <v>1</v>
      </c>
      <c r="G421" t="s">
        <v>0</v>
      </c>
      <c r="H421" t="s">
        <v>1</v>
      </c>
    </row>
    <row r="422" spans="1:9" x14ac:dyDescent="0.45">
      <c r="A422" t="s">
        <v>354</v>
      </c>
      <c r="B422" t="s">
        <v>48</v>
      </c>
      <c r="C422" t="s">
        <v>47</v>
      </c>
      <c r="D422" t="s">
        <v>34</v>
      </c>
      <c r="E422" t="s">
        <v>178</v>
      </c>
      <c r="F422" t="s">
        <v>1</v>
      </c>
      <c r="G422" t="s">
        <v>0</v>
      </c>
      <c r="H422" t="s">
        <v>1</v>
      </c>
      <c r="I422" t="s">
        <v>1</v>
      </c>
    </row>
    <row r="423" spans="1:9" x14ac:dyDescent="0.45">
      <c r="A423" t="s">
        <v>452</v>
      </c>
      <c r="B423" t="s">
        <v>28</v>
      </c>
      <c r="C423" t="s">
        <v>126</v>
      </c>
      <c r="D423" t="s">
        <v>79</v>
      </c>
      <c r="E423" t="s">
        <v>114</v>
      </c>
      <c r="F423" t="s">
        <v>0</v>
      </c>
      <c r="G423" t="s">
        <v>0</v>
      </c>
      <c r="H423" t="s">
        <v>0</v>
      </c>
    </row>
    <row r="424" spans="1:9" x14ac:dyDescent="0.45">
      <c r="A424" t="s">
        <v>497</v>
      </c>
      <c r="B424" t="s">
        <v>28</v>
      </c>
      <c r="C424" t="s">
        <v>92</v>
      </c>
      <c r="D424" t="s">
        <v>79</v>
      </c>
      <c r="E424" t="s">
        <v>496</v>
      </c>
      <c r="F424" t="s">
        <v>0</v>
      </c>
      <c r="G424" t="s">
        <v>0</v>
      </c>
      <c r="H424" t="s">
        <v>0</v>
      </c>
    </row>
    <row r="425" spans="1:9" x14ac:dyDescent="0.45">
      <c r="A425" t="s">
        <v>320</v>
      </c>
      <c r="B425" t="s">
        <v>31</v>
      </c>
      <c r="C425" t="s">
        <v>79</v>
      </c>
      <c r="D425" t="s">
        <v>92</v>
      </c>
      <c r="E425" t="s">
        <v>58</v>
      </c>
      <c r="F425" t="s">
        <v>1</v>
      </c>
      <c r="G425" t="s">
        <v>0</v>
      </c>
      <c r="H425" t="s">
        <v>1</v>
      </c>
    </row>
    <row r="426" spans="1:9" x14ac:dyDescent="0.45">
      <c r="A426" t="s">
        <v>554</v>
      </c>
      <c r="B426" t="s">
        <v>5</v>
      </c>
      <c r="C426" t="s">
        <v>92</v>
      </c>
      <c r="D426" t="s">
        <v>79</v>
      </c>
      <c r="E426" t="s">
        <v>2</v>
      </c>
      <c r="F426" t="s">
        <v>0</v>
      </c>
      <c r="G426" t="s">
        <v>1</v>
      </c>
      <c r="H426" t="s">
        <v>0</v>
      </c>
    </row>
    <row r="427" spans="1:9" x14ac:dyDescent="0.45">
      <c r="A427" t="s">
        <v>592</v>
      </c>
      <c r="B427" t="s">
        <v>31</v>
      </c>
      <c r="C427" t="s">
        <v>92</v>
      </c>
      <c r="D427" t="s">
        <v>79</v>
      </c>
      <c r="E427" t="s">
        <v>155</v>
      </c>
      <c r="F427" t="s">
        <v>0</v>
      </c>
      <c r="G427" t="s">
        <v>0</v>
      </c>
      <c r="H427" t="s">
        <v>0</v>
      </c>
    </row>
    <row r="428" spans="1:9" x14ac:dyDescent="0.45">
      <c r="A428" t="s">
        <v>353</v>
      </c>
      <c r="B428" t="s">
        <v>36</v>
      </c>
      <c r="C428" t="s">
        <v>79</v>
      </c>
      <c r="D428" t="s">
        <v>34</v>
      </c>
      <c r="E428" t="s">
        <v>103</v>
      </c>
      <c r="F428" t="s">
        <v>0</v>
      </c>
      <c r="G428" t="s">
        <v>0</v>
      </c>
      <c r="H428" t="s">
        <v>0</v>
      </c>
      <c r="I428" t="s">
        <v>1</v>
      </c>
    </row>
    <row r="429" spans="1:9" x14ac:dyDescent="0.45">
      <c r="A429" t="s">
        <v>511</v>
      </c>
      <c r="B429" t="s">
        <v>342</v>
      </c>
      <c r="C429" t="s">
        <v>47</v>
      </c>
      <c r="D429" t="s">
        <v>92</v>
      </c>
      <c r="E429" t="s">
        <v>42</v>
      </c>
      <c r="F429" t="s">
        <v>1</v>
      </c>
      <c r="G429" t="s">
        <v>0</v>
      </c>
      <c r="H429" t="s">
        <v>1</v>
      </c>
      <c r="I429" t="s">
        <v>1</v>
      </c>
    </row>
    <row r="430" spans="1:9" x14ac:dyDescent="0.45">
      <c r="A430" t="s">
        <v>371</v>
      </c>
      <c r="B430" t="s">
        <v>189</v>
      </c>
      <c r="C430" t="s">
        <v>47</v>
      </c>
      <c r="D430" t="s">
        <v>82</v>
      </c>
      <c r="E430" t="s">
        <v>103</v>
      </c>
      <c r="F430" t="s">
        <v>0</v>
      </c>
      <c r="G430" t="s">
        <v>0</v>
      </c>
      <c r="H430" t="s">
        <v>0</v>
      </c>
      <c r="I430" t="s">
        <v>1</v>
      </c>
    </row>
    <row r="431" spans="1:9" x14ac:dyDescent="0.45">
      <c r="A431" t="s">
        <v>505</v>
      </c>
      <c r="B431" t="s">
        <v>72</v>
      </c>
      <c r="C431" t="s">
        <v>67</v>
      </c>
      <c r="D431" t="s">
        <v>4</v>
      </c>
      <c r="E431" t="s">
        <v>107</v>
      </c>
      <c r="F431" t="s">
        <v>0</v>
      </c>
      <c r="G431" t="s">
        <v>0</v>
      </c>
      <c r="H431" t="s">
        <v>0</v>
      </c>
      <c r="I431" t="s">
        <v>1</v>
      </c>
    </row>
    <row r="432" spans="1:9" x14ac:dyDescent="0.45">
      <c r="A432" t="s">
        <v>352</v>
      </c>
      <c r="B432" t="s">
        <v>342</v>
      </c>
      <c r="C432" t="s">
        <v>47</v>
      </c>
      <c r="D432" t="s">
        <v>35</v>
      </c>
      <c r="E432" t="s">
        <v>131</v>
      </c>
      <c r="F432" t="s">
        <v>0</v>
      </c>
      <c r="G432" t="s">
        <v>0</v>
      </c>
      <c r="H432" t="s">
        <v>0</v>
      </c>
      <c r="I432" t="s">
        <v>1</v>
      </c>
    </row>
    <row r="433" spans="1:9" x14ac:dyDescent="0.45">
      <c r="A433" t="s">
        <v>370</v>
      </c>
      <c r="B433" t="s">
        <v>229</v>
      </c>
      <c r="C433" t="s">
        <v>47</v>
      </c>
      <c r="D433" t="s">
        <v>40</v>
      </c>
      <c r="E433" t="s">
        <v>68</v>
      </c>
      <c r="F433" t="s">
        <v>0</v>
      </c>
      <c r="G433" t="s">
        <v>0</v>
      </c>
      <c r="H433" t="s">
        <v>0</v>
      </c>
      <c r="I433" t="s">
        <v>1</v>
      </c>
    </row>
    <row r="434" spans="1:9" x14ac:dyDescent="0.45">
      <c r="A434" t="s">
        <v>2610</v>
      </c>
      <c r="B434" t="s">
        <v>36</v>
      </c>
      <c r="C434" t="s">
        <v>69</v>
      </c>
      <c r="D434" t="s">
        <v>3</v>
      </c>
      <c r="E434" t="s">
        <v>58</v>
      </c>
      <c r="F434" t="s">
        <v>1</v>
      </c>
      <c r="G434" t="s">
        <v>0</v>
      </c>
      <c r="H434" t="s">
        <v>1</v>
      </c>
    </row>
    <row r="435" spans="1:9" x14ac:dyDescent="0.45">
      <c r="A435" t="s">
        <v>351</v>
      </c>
      <c r="B435" t="s">
        <v>31</v>
      </c>
      <c r="C435" t="s">
        <v>79</v>
      </c>
      <c r="D435" t="s">
        <v>199</v>
      </c>
      <c r="E435" t="s">
        <v>180</v>
      </c>
      <c r="F435" t="s">
        <v>0</v>
      </c>
      <c r="G435" t="s">
        <v>0</v>
      </c>
      <c r="H435" t="s">
        <v>0</v>
      </c>
      <c r="I435" t="s">
        <v>1</v>
      </c>
    </row>
    <row r="436" spans="1:9" x14ac:dyDescent="0.45">
      <c r="A436" t="s">
        <v>350</v>
      </c>
      <c r="B436" t="s">
        <v>89</v>
      </c>
      <c r="C436" t="s">
        <v>4</v>
      </c>
      <c r="D436" t="s">
        <v>40</v>
      </c>
      <c r="E436" t="s">
        <v>346</v>
      </c>
      <c r="F436" t="s">
        <v>0</v>
      </c>
      <c r="G436" t="s">
        <v>0</v>
      </c>
      <c r="H436" t="s">
        <v>0</v>
      </c>
      <c r="I436" t="s">
        <v>1</v>
      </c>
    </row>
    <row r="437" spans="1:9" x14ac:dyDescent="0.45">
      <c r="A437" t="s">
        <v>2609</v>
      </c>
      <c r="B437" t="s">
        <v>21</v>
      </c>
      <c r="C437" t="s">
        <v>8</v>
      </c>
      <c r="D437" t="s">
        <v>3</v>
      </c>
      <c r="E437" t="s">
        <v>95</v>
      </c>
      <c r="F437" t="s">
        <v>0</v>
      </c>
      <c r="G437" t="s">
        <v>0</v>
      </c>
      <c r="H437" t="s">
        <v>0</v>
      </c>
    </row>
    <row r="438" spans="1:9" x14ac:dyDescent="0.45">
      <c r="A438" t="s">
        <v>347</v>
      </c>
      <c r="B438" t="s">
        <v>89</v>
      </c>
      <c r="C438" t="s">
        <v>92</v>
      </c>
      <c r="D438" t="s">
        <v>43</v>
      </c>
      <c r="E438" t="s">
        <v>346</v>
      </c>
      <c r="F438" t="s">
        <v>0</v>
      </c>
      <c r="G438" t="s">
        <v>0</v>
      </c>
      <c r="H438" t="s">
        <v>0</v>
      </c>
      <c r="I438" t="s">
        <v>1</v>
      </c>
    </row>
    <row r="439" spans="1:9" x14ac:dyDescent="0.45">
      <c r="A439" t="s">
        <v>345</v>
      </c>
      <c r="B439" t="s">
        <v>229</v>
      </c>
      <c r="C439" t="s">
        <v>47</v>
      </c>
      <c r="D439" t="s">
        <v>148</v>
      </c>
      <c r="E439" t="s">
        <v>138</v>
      </c>
      <c r="F439" t="s">
        <v>0</v>
      </c>
      <c r="G439" t="s">
        <v>1</v>
      </c>
      <c r="H439" t="s">
        <v>0</v>
      </c>
      <c r="I439" t="s">
        <v>1</v>
      </c>
    </row>
    <row r="440" spans="1:9" x14ac:dyDescent="0.45">
      <c r="A440" t="s">
        <v>343</v>
      </c>
      <c r="B440" t="s">
        <v>48</v>
      </c>
      <c r="C440" t="s">
        <v>234</v>
      </c>
      <c r="D440" t="s">
        <v>40</v>
      </c>
      <c r="E440" t="s">
        <v>159</v>
      </c>
      <c r="F440" t="s">
        <v>0</v>
      </c>
      <c r="G440" t="s">
        <v>0</v>
      </c>
      <c r="H440" t="s">
        <v>0</v>
      </c>
      <c r="I440" t="s">
        <v>1</v>
      </c>
    </row>
    <row r="441" spans="1:9" x14ac:dyDescent="0.45">
      <c r="A441" t="s">
        <v>341</v>
      </c>
      <c r="B441" t="s">
        <v>229</v>
      </c>
      <c r="C441" t="s">
        <v>47</v>
      </c>
      <c r="D441" t="s">
        <v>2608</v>
      </c>
      <c r="E441" t="s">
        <v>77</v>
      </c>
      <c r="F441" t="s">
        <v>0</v>
      </c>
      <c r="G441" t="s">
        <v>0</v>
      </c>
      <c r="H441" t="s">
        <v>0</v>
      </c>
      <c r="I441" t="s">
        <v>1</v>
      </c>
    </row>
    <row r="442" spans="1:9" x14ac:dyDescent="0.45">
      <c r="A442" t="s">
        <v>339</v>
      </c>
      <c r="B442" t="s">
        <v>229</v>
      </c>
      <c r="C442" t="s">
        <v>47</v>
      </c>
      <c r="D442" t="s">
        <v>127</v>
      </c>
      <c r="E442" t="s">
        <v>338</v>
      </c>
      <c r="F442" t="s">
        <v>0</v>
      </c>
      <c r="G442" t="s">
        <v>0</v>
      </c>
      <c r="H442" t="s">
        <v>0</v>
      </c>
    </row>
    <row r="443" spans="1:9" x14ac:dyDescent="0.45">
      <c r="A443" t="s">
        <v>337</v>
      </c>
      <c r="B443" t="s">
        <v>229</v>
      </c>
      <c r="C443" t="s">
        <v>47</v>
      </c>
      <c r="D443" t="s">
        <v>428</v>
      </c>
      <c r="E443" t="s">
        <v>53</v>
      </c>
      <c r="F443" t="s">
        <v>0</v>
      </c>
      <c r="G443" t="s">
        <v>0</v>
      </c>
      <c r="H443" t="s">
        <v>0</v>
      </c>
      <c r="I443" t="s">
        <v>1</v>
      </c>
    </row>
    <row r="444" spans="1:9" x14ac:dyDescent="0.45">
      <c r="A444" t="s">
        <v>336</v>
      </c>
      <c r="B444" t="s">
        <v>72</v>
      </c>
      <c r="C444" t="s">
        <v>260</v>
      </c>
      <c r="D444" t="s">
        <v>96</v>
      </c>
      <c r="E444" t="s">
        <v>55</v>
      </c>
      <c r="F444" t="s">
        <v>0</v>
      </c>
      <c r="G444" t="s">
        <v>0</v>
      </c>
      <c r="H444" t="s">
        <v>0</v>
      </c>
      <c r="I444" t="s">
        <v>1</v>
      </c>
    </row>
    <row r="445" spans="1:9" x14ac:dyDescent="0.45">
      <c r="A445" t="s">
        <v>335</v>
      </c>
      <c r="B445" t="s">
        <v>115</v>
      </c>
      <c r="C445" t="s">
        <v>500</v>
      </c>
      <c r="D445" t="s">
        <v>340</v>
      </c>
      <c r="E445" t="s">
        <v>223</v>
      </c>
      <c r="F445" t="s">
        <v>0</v>
      </c>
      <c r="G445" t="s">
        <v>1</v>
      </c>
      <c r="H445" t="s">
        <v>0</v>
      </c>
      <c r="I445" t="s">
        <v>1</v>
      </c>
    </row>
    <row r="446" spans="1:9" x14ac:dyDescent="0.45">
      <c r="A446" t="s">
        <v>19</v>
      </c>
      <c r="B446" t="s">
        <v>2328</v>
      </c>
      <c r="C446" t="s">
        <v>17</v>
      </c>
      <c r="D446" t="s">
        <v>16</v>
      </c>
      <c r="E446" t="s">
        <v>15</v>
      </c>
      <c r="F446" t="s">
        <v>14</v>
      </c>
      <c r="G446" t="s">
        <v>13</v>
      </c>
      <c r="H446" t="s">
        <v>12</v>
      </c>
      <c r="I446" t="s">
        <v>11</v>
      </c>
    </row>
    <row r="447" spans="1:9" x14ac:dyDescent="0.45">
      <c r="A447" t="s">
        <v>2607</v>
      </c>
      <c r="B447" t="s">
        <v>72</v>
      </c>
      <c r="C447" t="s">
        <v>61</v>
      </c>
      <c r="D447" t="s">
        <v>34</v>
      </c>
      <c r="E447" t="s">
        <v>159</v>
      </c>
      <c r="F447" t="s">
        <v>0</v>
      </c>
      <c r="G447" t="s">
        <v>0</v>
      </c>
      <c r="H447" t="s">
        <v>0</v>
      </c>
    </row>
    <row r="448" spans="1:9" x14ac:dyDescent="0.45">
      <c r="A448" t="s">
        <v>2606</v>
      </c>
      <c r="B448" t="s">
        <v>72</v>
      </c>
      <c r="C448" t="s">
        <v>47</v>
      </c>
      <c r="D448" t="s">
        <v>34</v>
      </c>
      <c r="E448" t="s">
        <v>178</v>
      </c>
      <c r="F448" t="s">
        <v>1</v>
      </c>
      <c r="G448" t="s">
        <v>0</v>
      </c>
      <c r="H448" t="s">
        <v>1</v>
      </c>
    </row>
    <row r="449" spans="1:9" x14ac:dyDescent="0.45">
      <c r="A449" t="s">
        <v>319</v>
      </c>
      <c r="B449" t="s">
        <v>44</v>
      </c>
      <c r="C449" t="s">
        <v>4</v>
      </c>
      <c r="D449" t="s">
        <v>56</v>
      </c>
      <c r="E449" t="s">
        <v>185</v>
      </c>
      <c r="F449" t="s">
        <v>1</v>
      </c>
      <c r="G449" t="s">
        <v>0</v>
      </c>
      <c r="H449" t="s">
        <v>1</v>
      </c>
    </row>
    <row r="450" spans="1:9" x14ac:dyDescent="0.45">
      <c r="A450" t="s">
        <v>2605</v>
      </c>
      <c r="B450" t="s">
        <v>5</v>
      </c>
      <c r="C450" t="s">
        <v>112</v>
      </c>
      <c r="D450" t="s">
        <v>4</v>
      </c>
      <c r="E450" t="s">
        <v>574</v>
      </c>
      <c r="F450" t="s">
        <v>0</v>
      </c>
      <c r="G450" t="s">
        <v>0</v>
      </c>
      <c r="H450" t="s">
        <v>0</v>
      </c>
    </row>
    <row r="451" spans="1:9" x14ac:dyDescent="0.45">
      <c r="A451" t="s">
        <v>2604</v>
      </c>
      <c r="B451" t="s">
        <v>48</v>
      </c>
      <c r="C451" t="s">
        <v>47</v>
      </c>
      <c r="D451" t="s">
        <v>34</v>
      </c>
      <c r="E451" t="s">
        <v>138</v>
      </c>
      <c r="F451" t="s">
        <v>0</v>
      </c>
      <c r="G451" t="s">
        <v>0</v>
      </c>
      <c r="H451" t="s">
        <v>0</v>
      </c>
    </row>
    <row r="452" spans="1:9" x14ac:dyDescent="0.45">
      <c r="A452" t="s">
        <v>368</v>
      </c>
      <c r="B452" t="s">
        <v>89</v>
      </c>
      <c r="C452" t="s">
        <v>3</v>
      </c>
      <c r="D452" t="s">
        <v>35</v>
      </c>
      <c r="E452" t="s">
        <v>346</v>
      </c>
      <c r="F452" t="s">
        <v>0</v>
      </c>
      <c r="G452" t="s">
        <v>0</v>
      </c>
      <c r="H452" t="s">
        <v>0</v>
      </c>
      <c r="I452" t="s">
        <v>1</v>
      </c>
    </row>
    <row r="453" spans="1:9" x14ac:dyDescent="0.45">
      <c r="A453" t="s">
        <v>19</v>
      </c>
      <c r="B453" t="s">
        <v>2325</v>
      </c>
      <c r="C453" t="s">
        <v>17</v>
      </c>
      <c r="D453" t="s">
        <v>16</v>
      </c>
      <c r="E453" t="s">
        <v>15</v>
      </c>
      <c r="F453" t="s">
        <v>14</v>
      </c>
      <c r="G453" t="s">
        <v>13</v>
      </c>
      <c r="H453" t="s">
        <v>12</v>
      </c>
      <c r="I453" t="s">
        <v>11</v>
      </c>
    </row>
    <row r="454" spans="1:9" x14ac:dyDescent="0.45">
      <c r="A454" t="s">
        <v>357</v>
      </c>
      <c r="B454" t="s">
        <v>28</v>
      </c>
      <c r="C454" t="s">
        <v>170</v>
      </c>
      <c r="D454" t="s">
        <v>56</v>
      </c>
      <c r="E454" t="s">
        <v>26</v>
      </c>
      <c r="F454" t="s">
        <v>0</v>
      </c>
      <c r="G454" t="s">
        <v>1</v>
      </c>
      <c r="H454" t="s">
        <v>0</v>
      </c>
      <c r="I454" t="s">
        <v>1</v>
      </c>
    </row>
    <row r="455" spans="1:9" x14ac:dyDescent="0.45">
      <c r="A455" t="s">
        <v>510</v>
      </c>
      <c r="B455" t="s">
        <v>89</v>
      </c>
      <c r="C455" t="s">
        <v>40</v>
      </c>
      <c r="D455" t="s">
        <v>4</v>
      </c>
      <c r="E455" t="s">
        <v>2</v>
      </c>
      <c r="F455" t="s">
        <v>0</v>
      </c>
      <c r="G455" t="s">
        <v>1</v>
      </c>
      <c r="H455" t="s">
        <v>0</v>
      </c>
    </row>
    <row r="456" spans="1:9" x14ac:dyDescent="0.45">
      <c r="A456" t="s">
        <v>499</v>
      </c>
      <c r="B456" t="s">
        <v>342</v>
      </c>
      <c r="C456" t="s">
        <v>47</v>
      </c>
      <c r="D456" t="s">
        <v>4</v>
      </c>
      <c r="E456" t="s">
        <v>46</v>
      </c>
      <c r="F456" t="s">
        <v>0</v>
      </c>
      <c r="G456" t="s">
        <v>0</v>
      </c>
      <c r="H456" t="s">
        <v>0</v>
      </c>
      <c r="I456" t="s">
        <v>1</v>
      </c>
    </row>
    <row r="457" spans="1:9" x14ac:dyDescent="0.45">
      <c r="A457" t="s">
        <v>497</v>
      </c>
      <c r="B457" t="s">
        <v>28</v>
      </c>
      <c r="C457" t="s">
        <v>34</v>
      </c>
      <c r="D457" t="s">
        <v>27</v>
      </c>
      <c r="E457" t="s">
        <v>496</v>
      </c>
      <c r="F457" t="s">
        <v>0</v>
      </c>
      <c r="G457" t="s">
        <v>0</v>
      </c>
      <c r="H457" t="s">
        <v>0</v>
      </c>
    </row>
    <row r="458" spans="1:9" x14ac:dyDescent="0.45">
      <c r="A458" t="s">
        <v>320</v>
      </c>
      <c r="B458" t="s">
        <v>31</v>
      </c>
      <c r="C458" t="s">
        <v>79</v>
      </c>
      <c r="D458" t="s">
        <v>92</v>
      </c>
      <c r="E458" t="s">
        <v>58</v>
      </c>
      <c r="F458" t="s">
        <v>1</v>
      </c>
      <c r="G458" t="s">
        <v>0</v>
      </c>
      <c r="H458" t="s">
        <v>1</v>
      </c>
    </row>
    <row r="459" spans="1:9" x14ac:dyDescent="0.45">
      <c r="A459" t="s">
        <v>592</v>
      </c>
      <c r="B459" t="s">
        <v>31</v>
      </c>
      <c r="C459" t="s">
        <v>92</v>
      </c>
      <c r="D459" t="s">
        <v>79</v>
      </c>
      <c r="E459" t="s">
        <v>155</v>
      </c>
      <c r="F459" t="s">
        <v>0</v>
      </c>
      <c r="G459" t="s">
        <v>0</v>
      </c>
      <c r="H459" t="s">
        <v>0</v>
      </c>
    </row>
    <row r="460" spans="1:9" x14ac:dyDescent="0.45">
      <c r="A460" t="s">
        <v>2603</v>
      </c>
      <c r="B460" t="s">
        <v>89</v>
      </c>
      <c r="C460" t="s">
        <v>92</v>
      </c>
      <c r="D460" t="s">
        <v>79</v>
      </c>
      <c r="E460" t="s">
        <v>91</v>
      </c>
      <c r="F460" t="s">
        <v>0</v>
      </c>
      <c r="G460" t="s">
        <v>0</v>
      </c>
      <c r="H460" t="s">
        <v>0</v>
      </c>
    </row>
    <row r="461" spans="1:9" x14ac:dyDescent="0.45">
      <c r="A461" t="s">
        <v>2602</v>
      </c>
      <c r="B461" t="s">
        <v>31</v>
      </c>
      <c r="C461" t="s">
        <v>4</v>
      </c>
      <c r="D461" t="s">
        <v>34</v>
      </c>
      <c r="E461" t="s">
        <v>143</v>
      </c>
      <c r="F461" t="s">
        <v>0</v>
      </c>
      <c r="G461" t="s">
        <v>0</v>
      </c>
      <c r="H461" t="s">
        <v>0</v>
      </c>
    </row>
    <row r="462" spans="1:9" x14ac:dyDescent="0.45">
      <c r="A462" t="s">
        <v>467</v>
      </c>
      <c r="B462" t="s">
        <v>21</v>
      </c>
      <c r="C462" t="s">
        <v>61</v>
      </c>
      <c r="D462" t="s">
        <v>3</v>
      </c>
      <c r="E462" t="s">
        <v>188</v>
      </c>
      <c r="F462" t="s">
        <v>1</v>
      </c>
      <c r="G462" t="s">
        <v>0</v>
      </c>
      <c r="H462" t="s">
        <v>1</v>
      </c>
    </row>
    <row r="463" spans="1:9" x14ac:dyDescent="0.45">
      <c r="A463" t="s">
        <v>560</v>
      </c>
      <c r="B463" t="s">
        <v>72</v>
      </c>
      <c r="C463" t="s">
        <v>160</v>
      </c>
      <c r="D463" t="s">
        <v>34</v>
      </c>
      <c r="E463" t="s">
        <v>46</v>
      </c>
      <c r="F463" t="s">
        <v>0</v>
      </c>
      <c r="G463" t="s">
        <v>0</v>
      </c>
      <c r="H463" t="s">
        <v>0</v>
      </c>
    </row>
    <row r="464" spans="1:9" x14ac:dyDescent="0.45">
      <c r="A464" t="s">
        <v>2601</v>
      </c>
      <c r="B464" t="s">
        <v>36</v>
      </c>
      <c r="C464" t="s">
        <v>67</v>
      </c>
      <c r="D464" t="s">
        <v>3</v>
      </c>
      <c r="E464" t="s">
        <v>58</v>
      </c>
      <c r="F464" t="s">
        <v>1</v>
      </c>
      <c r="G464" t="s">
        <v>0</v>
      </c>
      <c r="H464" t="s">
        <v>1</v>
      </c>
    </row>
    <row r="465" spans="1:9" x14ac:dyDescent="0.45">
      <c r="A465" t="s">
        <v>2600</v>
      </c>
      <c r="B465" t="s">
        <v>21</v>
      </c>
      <c r="C465" t="s">
        <v>112</v>
      </c>
      <c r="D465" t="s">
        <v>3</v>
      </c>
      <c r="E465" t="s">
        <v>39</v>
      </c>
      <c r="F465" t="s">
        <v>0</v>
      </c>
      <c r="G465" t="s">
        <v>0</v>
      </c>
      <c r="H465" t="s">
        <v>0</v>
      </c>
    </row>
    <row r="466" spans="1:9" x14ac:dyDescent="0.45">
      <c r="A466" t="s">
        <v>333</v>
      </c>
      <c r="B466" t="s">
        <v>21</v>
      </c>
      <c r="C466" t="s">
        <v>8</v>
      </c>
      <c r="D466" t="s">
        <v>79</v>
      </c>
      <c r="E466" t="s">
        <v>58</v>
      </c>
      <c r="F466" t="s">
        <v>1</v>
      </c>
      <c r="G466" t="s">
        <v>0</v>
      </c>
      <c r="H466" t="s">
        <v>1</v>
      </c>
    </row>
    <row r="467" spans="1:9" x14ac:dyDescent="0.45">
      <c r="A467" t="s">
        <v>466</v>
      </c>
      <c r="B467" t="s">
        <v>31</v>
      </c>
      <c r="C467" t="s">
        <v>69</v>
      </c>
      <c r="D467" t="s">
        <v>34</v>
      </c>
      <c r="E467" t="s">
        <v>74</v>
      </c>
      <c r="F467" t="s">
        <v>0</v>
      </c>
      <c r="G467" t="s">
        <v>1</v>
      </c>
      <c r="H467" t="s">
        <v>0</v>
      </c>
    </row>
    <row r="468" spans="1:9" x14ac:dyDescent="0.45">
      <c r="A468" t="s">
        <v>2599</v>
      </c>
      <c r="B468" t="s">
        <v>36</v>
      </c>
      <c r="C468" t="s">
        <v>148</v>
      </c>
      <c r="D468" t="s">
        <v>3</v>
      </c>
      <c r="E468" t="s">
        <v>188</v>
      </c>
      <c r="F468" t="s">
        <v>1</v>
      </c>
      <c r="G468" t="s">
        <v>0</v>
      </c>
      <c r="H468" t="s">
        <v>1</v>
      </c>
    </row>
    <row r="469" spans="1:9" x14ac:dyDescent="0.45">
      <c r="A469" t="s">
        <v>1735</v>
      </c>
      <c r="B469" t="s">
        <v>5</v>
      </c>
      <c r="C469" t="s">
        <v>1775</v>
      </c>
      <c r="D469" t="s">
        <v>59</v>
      </c>
      <c r="E469" t="s">
        <v>408</v>
      </c>
      <c r="F469" t="s">
        <v>0</v>
      </c>
      <c r="G469" t="s">
        <v>0</v>
      </c>
      <c r="H469" t="s">
        <v>0</v>
      </c>
    </row>
    <row r="470" spans="1:9" x14ac:dyDescent="0.45">
      <c r="A470" t="s">
        <v>522</v>
      </c>
      <c r="B470" t="s">
        <v>5</v>
      </c>
      <c r="C470" t="s">
        <v>1774</v>
      </c>
      <c r="D470" t="s">
        <v>148</v>
      </c>
      <c r="E470" t="s">
        <v>88</v>
      </c>
      <c r="F470" t="s">
        <v>0</v>
      </c>
      <c r="G470" t="s">
        <v>0</v>
      </c>
      <c r="H470" t="s">
        <v>0</v>
      </c>
    </row>
    <row r="471" spans="1:9" x14ac:dyDescent="0.45">
      <c r="A471" t="s">
        <v>2598</v>
      </c>
      <c r="B471" t="s">
        <v>28</v>
      </c>
      <c r="C471" t="s">
        <v>1017</v>
      </c>
      <c r="D471" t="s">
        <v>8</v>
      </c>
      <c r="E471" t="s">
        <v>114</v>
      </c>
      <c r="F471" t="s">
        <v>0</v>
      </c>
      <c r="G471" t="s">
        <v>0</v>
      </c>
      <c r="H471" t="s">
        <v>0</v>
      </c>
    </row>
    <row r="472" spans="1:9" x14ac:dyDescent="0.45">
      <c r="A472" t="s">
        <v>19</v>
      </c>
      <c r="B472" t="s">
        <v>2322</v>
      </c>
      <c r="C472" t="s">
        <v>17</v>
      </c>
      <c r="D472" t="s">
        <v>16</v>
      </c>
      <c r="E472" t="s">
        <v>15</v>
      </c>
      <c r="F472" t="s">
        <v>14</v>
      </c>
      <c r="G472" t="s">
        <v>13</v>
      </c>
      <c r="H472" t="s">
        <v>12</v>
      </c>
      <c r="I472" t="s">
        <v>11</v>
      </c>
    </row>
    <row r="473" spans="1:9" x14ac:dyDescent="0.45">
      <c r="A473" t="s">
        <v>357</v>
      </c>
      <c r="B473" t="s">
        <v>28</v>
      </c>
      <c r="C473" t="s">
        <v>34</v>
      </c>
      <c r="D473" t="s">
        <v>234</v>
      </c>
      <c r="E473" t="s">
        <v>26</v>
      </c>
      <c r="F473" t="s">
        <v>0</v>
      </c>
      <c r="G473" t="s">
        <v>1</v>
      </c>
      <c r="H473" t="s">
        <v>0</v>
      </c>
      <c r="I473" t="s">
        <v>1</v>
      </c>
    </row>
    <row r="474" spans="1:9" x14ac:dyDescent="0.45">
      <c r="A474" t="s">
        <v>530</v>
      </c>
      <c r="B474" t="s">
        <v>89</v>
      </c>
      <c r="C474" t="s">
        <v>8</v>
      </c>
      <c r="D474" t="s">
        <v>56</v>
      </c>
      <c r="E474" t="s">
        <v>2</v>
      </c>
      <c r="F474" t="s">
        <v>0</v>
      </c>
      <c r="G474" t="s">
        <v>1</v>
      </c>
      <c r="H474" t="s">
        <v>0</v>
      </c>
    </row>
    <row r="475" spans="1:9" x14ac:dyDescent="0.45">
      <c r="A475" t="s">
        <v>510</v>
      </c>
      <c r="B475" t="s">
        <v>89</v>
      </c>
      <c r="C475" t="s">
        <v>148</v>
      </c>
      <c r="D475" t="s">
        <v>100</v>
      </c>
      <c r="E475" t="s">
        <v>2</v>
      </c>
      <c r="F475" t="s">
        <v>0</v>
      </c>
      <c r="G475" t="s">
        <v>1</v>
      </c>
      <c r="H475" t="s">
        <v>0</v>
      </c>
    </row>
    <row r="476" spans="1:9" x14ac:dyDescent="0.45">
      <c r="A476" t="s">
        <v>1627</v>
      </c>
      <c r="B476" t="s">
        <v>89</v>
      </c>
      <c r="C476" t="s">
        <v>8</v>
      </c>
      <c r="D476" t="s">
        <v>100</v>
      </c>
      <c r="E476" t="s">
        <v>91</v>
      </c>
      <c r="F476" t="s">
        <v>0</v>
      </c>
      <c r="G476" t="s">
        <v>0</v>
      </c>
      <c r="H476" t="s">
        <v>0</v>
      </c>
    </row>
    <row r="477" spans="1:9" x14ac:dyDescent="0.45">
      <c r="A477" t="s">
        <v>509</v>
      </c>
      <c r="B477" t="s">
        <v>89</v>
      </c>
      <c r="C477" t="s">
        <v>100</v>
      </c>
      <c r="D477" t="s">
        <v>56</v>
      </c>
      <c r="E477" t="s">
        <v>7</v>
      </c>
      <c r="F477" t="s">
        <v>0</v>
      </c>
      <c r="G477" t="s">
        <v>0</v>
      </c>
      <c r="H477" t="s">
        <v>0</v>
      </c>
    </row>
    <row r="478" spans="1:9" x14ac:dyDescent="0.45">
      <c r="A478" t="s">
        <v>326</v>
      </c>
      <c r="B478" t="s">
        <v>89</v>
      </c>
      <c r="C478" t="s">
        <v>3</v>
      </c>
      <c r="D478" t="s">
        <v>59</v>
      </c>
      <c r="E478" t="s">
        <v>81</v>
      </c>
      <c r="F478" t="s">
        <v>0</v>
      </c>
      <c r="G478" t="s">
        <v>0</v>
      </c>
      <c r="H478" t="s">
        <v>0</v>
      </c>
    </row>
    <row r="479" spans="1:9" x14ac:dyDescent="0.45">
      <c r="A479" t="s">
        <v>310</v>
      </c>
      <c r="B479" t="s">
        <v>44</v>
      </c>
      <c r="C479" t="s">
        <v>100</v>
      </c>
      <c r="D479" t="s">
        <v>56</v>
      </c>
      <c r="E479" t="s">
        <v>55</v>
      </c>
      <c r="F479" t="s">
        <v>0</v>
      </c>
      <c r="G479" t="s">
        <v>0</v>
      </c>
      <c r="H479" t="s">
        <v>0</v>
      </c>
    </row>
    <row r="480" spans="1:9" x14ac:dyDescent="0.45">
      <c r="A480" t="s">
        <v>427</v>
      </c>
      <c r="B480" t="s">
        <v>229</v>
      </c>
      <c r="C480" t="s">
        <v>47</v>
      </c>
      <c r="D480" t="s">
        <v>265</v>
      </c>
      <c r="E480" t="s">
        <v>185</v>
      </c>
      <c r="F480" t="s">
        <v>1</v>
      </c>
      <c r="G480" t="s">
        <v>0</v>
      </c>
      <c r="H480" t="s">
        <v>1</v>
      </c>
    </row>
    <row r="481" spans="1:9" x14ac:dyDescent="0.45">
      <c r="A481" t="s">
        <v>513</v>
      </c>
      <c r="B481" t="s">
        <v>36</v>
      </c>
      <c r="C481" t="s">
        <v>4</v>
      </c>
      <c r="D481" t="s">
        <v>34</v>
      </c>
      <c r="E481" t="s">
        <v>188</v>
      </c>
      <c r="F481" t="s">
        <v>1</v>
      </c>
      <c r="G481" t="s">
        <v>0</v>
      </c>
      <c r="H481" t="s">
        <v>1</v>
      </c>
      <c r="I481" t="s">
        <v>1</v>
      </c>
    </row>
    <row r="482" spans="1:9" x14ac:dyDescent="0.45">
      <c r="A482" t="s">
        <v>452</v>
      </c>
      <c r="B482" t="s">
        <v>28</v>
      </c>
      <c r="C482" t="s">
        <v>100</v>
      </c>
      <c r="D482" t="s">
        <v>79</v>
      </c>
      <c r="E482" t="s">
        <v>114</v>
      </c>
      <c r="F482" t="s">
        <v>0</v>
      </c>
      <c r="G482" t="s">
        <v>0</v>
      </c>
      <c r="H482" t="s">
        <v>0</v>
      </c>
    </row>
    <row r="483" spans="1:9" x14ac:dyDescent="0.45">
      <c r="A483" t="s">
        <v>511</v>
      </c>
      <c r="B483" t="s">
        <v>342</v>
      </c>
      <c r="C483" t="s">
        <v>47</v>
      </c>
      <c r="D483" t="s">
        <v>8</v>
      </c>
      <c r="E483" t="s">
        <v>42</v>
      </c>
      <c r="F483" t="s">
        <v>1</v>
      </c>
      <c r="G483" t="s">
        <v>0</v>
      </c>
      <c r="H483" t="s">
        <v>1</v>
      </c>
      <c r="I483" t="s">
        <v>1</v>
      </c>
    </row>
    <row r="484" spans="1:9" x14ac:dyDescent="0.45">
      <c r="A484" t="s">
        <v>371</v>
      </c>
      <c r="B484" t="s">
        <v>36</v>
      </c>
      <c r="C484" t="s">
        <v>34</v>
      </c>
      <c r="D484" t="s">
        <v>34</v>
      </c>
      <c r="E484" t="s">
        <v>103</v>
      </c>
      <c r="F484" t="s">
        <v>0</v>
      </c>
      <c r="G484" t="s">
        <v>0</v>
      </c>
      <c r="H484" t="s">
        <v>0</v>
      </c>
      <c r="I484" t="s">
        <v>1</v>
      </c>
    </row>
    <row r="485" spans="1:9" x14ac:dyDescent="0.45">
      <c r="A485" t="s">
        <v>2597</v>
      </c>
      <c r="B485" t="s">
        <v>44</v>
      </c>
      <c r="C485" t="s">
        <v>3</v>
      </c>
      <c r="D485" t="s">
        <v>3</v>
      </c>
      <c r="E485" t="s">
        <v>138</v>
      </c>
      <c r="F485" t="s">
        <v>0</v>
      </c>
      <c r="G485" t="s">
        <v>1</v>
      </c>
      <c r="H485" t="s">
        <v>0</v>
      </c>
    </row>
    <row r="486" spans="1:9" x14ac:dyDescent="0.45">
      <c r="A486" t="s">
        <v>2596</v>
      </c>
      <c r="B486" t="s">
        <v>5</v>
      </c>
      <c r="C486" t="s">
        <v>4</v>
      </c>
      <c r="D486" t="s">
        <v>3</v>
      </c>
      <c r="E486" t="s">
        <v>91</v>
      </c>
      <c r="F486" t="s">
        <v>0</v>
      </c>
      <c r="G486" t="s">
        <v>1</v>
      </c>
      <c r="H486" t="s">
        <v>0</v>
      </c>
    </row>
    <row r="487" spans="1:9" x14ac:dyDescent="0.45">
      <c r="A487" t="s">
        <v>505</v>
      </c>
      <c r="B487" t="s">
        <v>72</v>
      </c>
      <c r="C487" t="s">
        <v>3</v>
      </c>
      <c r="D487" t="s">
        <v>82</v>
      </c>
      <c r="E487" t="s">
        <v>107</v>
      </c>
      <c r="F487" t="s">
        <v>0</v>
      </c>
      <c r="G487" t="s">
        <v>0</v>
      </c>
      <c r="H487" t="s">
        <v>0</v>
      </c>
      <c r="I487" t="s">
        <v>1</v>
      </c>
    </row>
    <row r="488" spans="1:9" x14ac:dyDescent="0.45">
      <c r="A488" t="s">
        <v>352</v>
      </c>
      <c r="B488" t="s">
        <v>342</v>
      </c>
      <c r="C488" t="s">
        <v>47</v>
      </c>
      <c r="D488" t="s">
        <v>82</v>
      </c>
      <c r="E488" t="s">
        <v>131</v>
      </c>
      <c r="F488" t="s">
        <v>0</v>
      </c>
      <c r="G488" t="s">
        <v>0</v>
      </c>
      <c r="H488" t="s">
        <v>0</v>
      </c>
      <c r="I488" t="s">
        <v>1</v>
      </c>
    </row>
    <row r="489" spans="1:9" x14ac:dyDescent="0.45">
      <c r="A489" t="s">
        <v>370</v>
      </c>
      <c r="B489" t="s">
        <v>44</v>
      </c>
      <c r="C489" t="s">
        <v>3</v>
      </c>
      <c r="D489" t="s">
        <v>199</v>
      </c>
      <c r="E489" t="s">
        <v>68</v>
      </c>
      <c r="F489" t="s">
        <v>0</v>
      </c>
      <c r="G489" t="s">
        <v>0</v>
      </c>
      <c r="H489" t="s">
        <v>0</v>
      </c>
      <c r="I489" t="s">
        <v>1</v>
      </c>
    </row>
    <row r="490" spans="1:9" x14ac:dyDescent="0.45">
      <c r="A490" t="s">
        <v>2595</v>
      </c>
      <c r="B490" t="s">
        <v>44</v>
      </c>
      <c r="C490" t="s">
        <v>92</v>
      </c>
      <c r="D490" t="s">
        <v>56</v>
      </c>
      <c r="E490" t="s">
        <v>185</v>
      </c>
      <c r="F490" t="s">
        <v>1</v>
      </c>
      <c r="G490" t="s">
        <v>0</v>
      </c>
      <c r="H490" t="s">
        <v>1</v>
      </c>
    </row>
    <row r="491" spans="1:9" x14ac:dyDescent="0.45">
      <c r="A491" t="s">
        <v>345</v>
      </c>
      <c r="B491" t="s">
        <v>229</v>
      </c>
      <c r="C491" t="s">
        <v>47</v>
      </c>
      <c r="D491" t="s">
        <v>112</v>
      </c>
      <c r="E491" t="s">
        <v>138</v>
      </c>
      <c r="F491" t="s">
        <v>0</v>
      </c>
      <c r="G491" t="s">
        <v>1</v>
      </c>
      <c r="H491" t="s">
        <v>0</v>
      </c>
      <c r="I491" t="s">
        <v>1</v>
      </c>
    </row>
    <row r="492" spans="1:9" x14ac:dyDescent="0.45">
      <c r="A492" t="s">
        <v>341</v>
      </c>
      <c r="B492" t="s">
        <v>44</v>
      </c>
      <c r="C492" t="s">
        <v>56</v>
      </c>
      <c r="D492" t="s">
        <v>35</v>
      </c>
      <c r="E492" t="s">
        <v>77</v>
      </c>
      <c r="F492" t="s">
        <v>0</v>
      </c>
      <c r="G492" t="s">
        <v>0</v>
      </c>
      <c r="H492" t="s">
        <v>0</v>
      </c>
      <c r="I492" t="s">
        <v>1</v>
      </c>
    </row>
    <row r="493" spans="1:9" x14ac:dyDescent="0.45">
      <c r="A493" t="s">
        <v>339</v>
      </c>
      <c r="B493" t="s">
        <v>115</v>
      </c>
      <c r="C493" t="s">
        <v>4</v>
      </c>
      <c r="D493" t="s">
        <v>61</v>
      </c>
      <c r="E493" t="s">
        <v>338</v>
      </c>
      <c r="F493" t="s">
        <v>0</v>
      </c>
      <c r="G493" t="s">
        <v>0</v>
      </c>
      <c r="H493" t="s">
        <v>0</v>
      </c>
    </row>
    <row r="494" spans="1:9" x14ac:dyDescent="0.45">
      <c r="A494" t="s">
        <v>514</v>
      </c>
      <c r="B494" t="s">
        <v>21</v>
      </c>
      <c r="C494" t="s">
        <v>148</v>
      </c>
      <c r="D494" t="s">
        <v>34</v>
      </c>
      <c r="E494" t="s">
        <v>103</v>
      </c>
      <c r="F494" t="s">
        <v>0</v>
      </c>
      <c r="G494" t="s">
        <v>0</v>
      </c>
      <c r="H494" t="s">
        <v>0</v>
      </c>
    </row>
    <row r="495" spans="1:9" x14ac:dyDescent="0.45">
      <c r="A495" t="s">
        <v>337</v>
      </c>
      <c r="B495" t="s">
        <v>229</v>
      </c>
      <c r="C495" t="s">
        <v>47</v>
      </c>
      <c r="D495" t="s">
        <v>148</v>
      </c>
      <c r="E495" t="s">
        <v>53</v>
      </c>
      <c r="F495" t="s">
        <v>0</v>
      </c>
      <c r="G495" t="s">
        <v>0</v>
      </c>
      <c r="H495" t="s">
        <v>0</v>
      </c>
      <c r="I495" t="s">
        <v>1</v>
      </c>
    </row>
    <row r="496" spans="1:9" x14ac:dyDescent="0.45">
      <c r="A496" t="s">
        <v>19</v>
      </c>
      <c r="B496" t="s">
        <v>2318</v>
      </c>
      <c r="C496" t="s">
        <v>17</v>
      </c>
      <c r="D496" t="s">
        <v>16</v>
      </c>
      <c r="E496" t="s">
        <v>15</v>
      </c>
      <c r="F496" t="s">
        <v>14</v>
      </c>
      <c r="G496" t="s">
        <v>13</v>
      </c>
      <c r="H496" t="s">
        <v>12</v>
      </c>
      <c r="I496" t="s">
        <v>11</v>
      </c>
    </row>
    <row r="497" spans="1:9" x14ac:dyDescent="0.45">
      <c r="A497" t="s">
        <v>386</v>
      </c>
      <c r="B497" t="s">
        <v>5</v>
      </c>
      <c r="C497" t="s">
        <v>269</v>
      </c>
      <c r="D497" t="s">
        <v>92</v>
      </c>
      <c r="E497" t="s">
        <v>88</v>
      </c>
      <c r="F497" t="s">
        <v>0</v>
      </c>
      <c r="G497" t="s">
        <v>0</v>
      </c>
      <c r="H497" t="s">
        <v>0</v>
      </c>
    </row>
    <row r="498" spans="1:9" x14ac:dyDescent="0.45">
      <c r="A498" t="s">
        <v>404</v>
      </c>
      <c r="B498" t="s">
        <v>2446</v>
      </c>
      <c r="C498" t="s">
        <v>3</v>
      </c>
      <c r="D498" t="s">
        <v>8</v>
      </c>
      <c r="E498" t="s">
        <v>143</v>
      </c>
      <c r="F498" t="s">
        <v>174</v>
      </c>
      <c r="G498" t="s">
        <v>174</v>
      </c>
      <c r="H498" t="s">
        <v>174</v>
      </c>
    </row>
    <row r="499" spans="1:9" x14ac:dyDescent="0.45">
      <c r="A499" t="s">
        <v>307</v>
      </c>
      <c r="B499" t="s">
        <v>48</v>
      </c>
      <c r="C499" t="s">
        <v>40</v>
      </c>
      <c r="D499" t="s">
        <v>92</v>
      </c>
      <c r="E499" t="s">
        <v>185</v>
      </c>
      <c r="F499" t="s">
        <v>1</v>
      </c>
      <c r="G499" t="s">
        <v>0</v>
      </c>
      <c r="H499" t="s">
        <v>1</v>
      </c>
    </row>
    <row r="500" spans="1:9" x14ac:dyDescent="0.45">
      <c r="A500" t="s">
        <v>499</v>
      </c>
      <c r="B500" t="s">
        <v>48</v>
      </c>
      <c r="C500" t="s">
        <v>69</v>
      </c>
      <c r="D500" t="s">
        <v>340</v>
      </c>
      <c r="E500" t="s">
        <v>46</v>
      </c>
      <c r="F500" t="s">
        <v>0</v>
      </c>
      <c r="G500" t="s">
        <v>0</v>
      </c>
      <c r="H500" t="s">
        <v>0</v>
      </c>
      <c r="I500" t="s">
        <v>1</v>
      </c>
    </row>
    <row r="501" spans="1:9" x14ac:dyDescent="0.45">
      <c r="A501" t="s">
        <v>2445</v>
      </c>
      <c r="B501" t="s">
        <v>21</v>
      </c>
      <c r="C501" t="s">
        <v>619</v>
      </c>
      <c r="D501" t="s">
        <v>92</v>
      </c>
      <c r="E501" t="s">
        <v>58</v>
      </c>
      <c r="F501" t="s">
        <v>1</v>
      </c>
      <c r="G501" t="s">
        <v>0</v>
      </c>
      <c r="H501" t="s">
        <v>1</v>
      </c>
    </row>
    <row r="502" spans="1:9" x14ac:dyDescent="0.45">
      <c r="A502" t="s">
        <v>497</v>
      </c>
      <c r="B502" t="s">
        <v>28</v>
      </c>
      <c r="C502" t="s">
        <v>259</v>
      </c>
      <c r="D502" t="s">
        <v>27</v>
      </c>
      <c r="E502" t="s">
        <v>496</v>
      </c>
      <c r="F502" t="s">
        <v>0</v>
      </c>
      <c r="G502" t="s">
        <v>0</v>
      </c>
      <c r="H502" t="s">
        <v>0</v>
      </c>
    </row>
    <row r="503" spans="1:9" x14ac:dyDescent="0.45">
      <c r="A503" t="s">
        <v>2594</v>
      </c>
      <c r="B503" t="s">
        <v>72</v>
      </c>
      <c r="C503" t="s">
        <v>788</v>
      </c>
      <c r="D503" t="s">
        <v>79</v>
      </c>
      <c r="E503" t="s">
        <v>68</v>
      </c>
      <c r="F503" t="s">
        <v>0</v>
      </c>
      <c r="G503" t="s">
        <v>0</v>
      </c>
      <c r="H503" t="s">
        <v>0</v>
      </c>
    </row>
    <row r="504" spans="1:9" x14ac:dyDescent="0.45">
      <c r="A504" t="s">
        <v>2593</v>
      </c>
      <c r="B504" t="s">
        <v>72</v>
      </c>
      <c r="C504" t="s">
        <v>2592</v>
      </c>
      <c r="D504" t="s">
        <v>79</v>
      </c>
      <c r="E504" t="s">
        <v>68</v>
      </c>
      <c r="F504" t="s">
        <v>0</v>
      </c>
      <c r="G504" t="s">
        <v>0</v>
      </c>
      <c r="H504" t="s">
        <v>0</v>
      </c>
    </row>
    <row r="505" spans="1:9" x14ac:dyDescent="0.45">
      <c r="A505" t="s">
        <v>2591</v>
      </c>
      <c r="B505" t="s">
        <v>48</v>
      </c>
      <c r="C505" t="s">
        <v>829</v>
      </c>
      <c r="D505" t="s">
        <v>79</v>
      </c>
      <c r="E505" t="s">
        <v>138</v>
      </c>
      <c r="F505" t="s">
        <v>0</v>
      </c>
      <c r="G505" t="s">
        <v>0</v>
      </c>
      <c r="H505" t="s">
        <v>0</v>
      </c>
    </row>
    <row r="506" spans="1:9" x14ac:dyDescent="0.45">
      <c r="A506" t="s">
        <v>2590</v>
      </c>
      <c r="B506" t="s">
        <v>72</v>
      </c>
      <c r="C506" t="s">
        <v>199</v>
      </c>
      <c r="D506" t="s">
        <v>4</v>
      </c>
      <c r="E506" t="s">
        <v>46</v>
      </c>
      <c r="F506" t="s">
        <v>0</v>
      </c>
      <c r="G506" t="s">
        <v>0</v>
      </c>
      <c r="H506" t="s">
        <v>0</v>
      </c>
    </row>
    <row r="507" spans="1:9" x14ac:dyDescent="0.45">
      <c r="A507" t="s">
        <v>2589</v>
      </c>
      <c r="B507" t="s">
        <v>72</v>
      </c>
      <c r="C507" t="s">
        <v>2548</v>
      </c>
      <c r="D507" t="s">
        <v>67</v>
      </c>
      <c r="E507" t="s">
        <v>46</v>
      </c>
      <c r="F507" t="s">
        <v>0</v>
      </c>
      <c r="G507" t="s">
        <v>0</v>
      </c>
      <c r="H507" t="s">
        <v>0</v>
      </c>
    </row>
    <row r="508" spans="1:9" x14ac:dyDescent="0.45">
      <c r="A508" t="s">
        <v>363</v>
      </c>
      <c r="B508" t="s">
        <v>5</v>
      </c>
      <c r="C508" t="s">
        <v>863</v>
      </c>
      <c r="D508" t="s">
        <v>100</v>
      </c>
      <c r="E508" t="s">
        <v>88</v>
      </c>
      <c r="F508" t="s">
        <v>0</v>
      </c>
      <c r="G508" t="s">
        <v>0</v>
      </c>
      <c r="H508" t="s">
        <v>0</v>
      </c>
    </row>
    <row r="509" spans="1:9" x14ac:dyDescent="0.45">
      <c r="A509" t="s">
        <v>19</v>
      </c>
      <c r="B509" t="s">
        <v>2317</v>
      </c>
      <c r="C509" t="s">
        <v>17</v>
      </c>
      <c r="D509" t="s">
        <v>16</v>
      </c>
      <c r="E509" t="s">
        <v>15</v>
      </c>
      <c r="F509" t="s">
        <v>14</v>
      </c>
      <c r="G509" t="s">
        <v>13</v>
      </c>
      <c r="H509" t="s">
        <v>12</v>
      </c>
      <c r="I509" t="s">
        <v>11</v>
      </c>
    </row>
    <row r="510" spans="1:9" x14ac:dyDescent="0.45">
      <c r="A510" t="s">
        <v>2588</v>
      </c>
      <c r="B510" t="s">
        <v>44</v>
      </c>
      <c r="C510" t="s">
        <v>56</v>
      </c>
      <c r="D510" t="s">
        <v>34</v>
      </c>
      <c r="E510" t="s">
        <v>55</v>
      </c>
      <c r="F510" t="s">
        <v>0</v>
      </c>
      <c r="G510" t="s">
        <v>0</v>
      </c>
      <c r="H510" t="s">
        <v>0</v>
      </c>
    </row>
    <row r="511" spans="1:9" x14ac:dyDescent="0.45">
      <c r="A511" t="s">
        <v>2587</v>
      </c>
      <c r="B511" t="s">
        <v>21</v>
      </c>
      <c r="C511" t="s">
        <v>47</v>
      </c>
      <c r="D511" t="s">
        <v>34</v>
      </c>
      <c r="E511" t="s">
        <v>103</v>
      </c>
      <c r="F511" t="s">
        <v>0</v>
      </c>
      <c r="G511" t="s">
        <v>0</v>
      </c>
      <c r="H511" t="s">
        <v>0</v>
      </c>
    </row>
    <row r="512" spans="1:9" x14ac:dyDescent="0.45">
      <c r="A512" t="s">
        <v>2586</v>
      </c>
      <c r="B512" t="s">
        <v>21</v>
      </c>
      <c r="C512" t="s">
        <v>34</v>
      </c>
      <c r="D512" t="s">
        <v>34</v>
      </c>
      <c r="E512" t="s">
        <v>143</v>
      </c>
      <c r="F512" t="s">
        <v>0</v>
      </c>
      <c r="G512" t="s">
        <v>0</v>
      </c>
      <c r="H512" t="s">
        <v>0</v>
      </c>
    </row>
    <row r="513" spans="1:9" x14ac:dyDescent="0.45">
      <c r="A513" t="s">
        <v>2585</v>
      </c>
      <c r="B513" t="s">
        <v>72</v>
      </c>
      <c r="C513" t="s">
        <v>47</v>
      </c>
      <c r="D513" t="s">
        <v>3</v>
      </c>
      <c r="E513" t="s">
        <v>648</v>
      </c>
      <c r="F513" t="s">
        <v>0</v>
      </c>
      <c r="G513" t="s">
        <v>0</v>
      </c>
      <c r="H513" t="s">
        <v>0</v>
      </c>
    </row>
    <row r="514" spans="1:9" x14ac:dyDescent="0.45">
      <c r="A514" t="s">
        <v>2584</v>
      </c>
      <c r="B514" t="s">
        <v>21</v>
      </c>
      <c r="C514" t="s">
        <v>56</v>
      </c>
      <c r="D514" t="s">
        <v>34</v>
      </c>
      <c r="E514" t="s">
        <v>103</v>
      </c>
      <c r="F514" t="s">
        <v>0</v>
      </c>
      <c r="G514" t="s">
        <v>0</v>
      </c>
      <c r="H514" t="s">
        <v>0</v>
      </c>
    </row>
    <row r="515" spans="1:9" x14ac:dyDescent="0.45">
      <c r="A515" t="s">
        <v>19</v>
      </c>
      <c r="B515" t="s">
        <v>2315</v>
      </c>
      <c r="C515" t="s">
        <v>17</v>
      </c>
      <c r="D515" t="s">
        <v>16</v>
      </c>
      <c r="E515" t="s">
        <v>15</v>
      </c>
      <c r="F515" t="s">
        <v>14</v>
      </c>
      <c r="G515" t="s">
        <v>13</v>
      </c>
      <c r="H515" t="s">
        <v>12</v>
      </c>
      <c r="I515" t="s">
        <v>11</v>
      </c>
    </row>
    <row r="516" spans="1:9" x14ac:dyDescent="0.45">
      <c r="A516" t="s">
        <v>359</v>
      </c>
      <c r="B516" t="s">
        <v>89</v>
      </c>
      <c r="C516" t="s">
        <v>34</v>
      </c>
      <c r="D516" t="s">
        <v>4</v>
      </c>
      <c r="E516" t="s">
        <v>2</v>
      </c>
      <c r="F516" t="s">
        <v>0</v>
      </c>
      <c r="G516" t="s">
        <v>1</v>
      </c>
      <c r="H516" t="s">
        <v>0</v>
      </c>
      <c r="I516" t="s">
        <v>1</v>
      </c>
    </row>
    <row r="517" spans="1:9" x14ac:dyDescent="0.45">
      <c r="A517" t="s">
        <v>358</v>
      </c>
      <c r="B517" t="s">
        <v>36</v>
      </c>
      <c r="C517" t="s">
        <v>4</v>
      </c>
      <c r="D517" t="s">
        <v>3</v>
      </c>
      <c r="E517" t="s">
        <v>103</v>
      </c>
      <c r="F517" t="s">
        <v>0</v>
      </c>
      <c r="G517" t="s">
        <v>0</v>
      </c>
      <c r="H517" t="s">
        <v>0</v>
      </c>
      <c r="I517" t="s">
        <v>1</v>
      </c>
    </row>
    <row r="518" spans="1:9" x14ac:dyDescent="0.45">
      <c r="A518" t="s">
        <v>389</v>
      </c>
      <c r="B518" t="s">
        <v>36</v>
      </c>
      <c r="C518" t="s">
        <v>8</v>
      </c>
      <c r="D518" t="s">
        <v>3</v>
      </c>
      <c r="E518" t="s">
        <v>188</v>
      </c>
      <c r="F518" t="s">
        <v>1</v>
      </c>
      <c r="G518" t="s">
        <v>0</v>
      </c>
      <c r="H518" t="s">
        <v>1</v>
      </c>
    </row>
    <row r="519" spans="1:9" x14ac:dyDescent="0.45">
      <c r="A519" t="s">
        <v>2522</v>
      </c>
      <c r="B519" t="s">
        <v>72</v>
      </c>
      <c r="C519" t="s">
        <v>47</v>
      </c>
      <c r="D519" t="s">
        <v>3</v>
      </c>
      <c r="E519" t="s">
        <v>185</v>
      </c>
      <c r="F519" t="s">
        <v>1</v>
      </c>
      <c r="G519" t="s">
        <v>0</v>
      </c>
      <c r="H519" t="s">
        <v>1</v>
      </c>
    </row>
    <row r="520" spans="1:9" x14ac:dyDescent="0.45">
      <c r="A520" t="s">
        <v>2583</v>
      </c>
      <c r="B520" t="s">
        <v>36</v>
      </c>
      <c r="C520" t="s">
        <v>67</v>
      </c>
      <c r="D520" t="s">
        <v>34</v>
      </c>
      <c r="E520" t="s">
        <v>33</v>
      </c>
      <c r="F520" t="s">
        <v>0</v>
      </c>
      <c r="G520" t="s">
        <v>0</v>
      </c>
      <c r="H520" t="s">
        <v>0</v>
      </c>
    </row>
    <row r="521" spans="1:9" x14ac:dyDescent="0.45">
      <c r="A521" t="s">
        <v>498</v>
      </c>
      <c r="B521" t="s">
        <v>229</v>
      </c>
      <c r="C521" t="s">
        <v>47</v>
      </c>
      <c r="D521" t="s">
        <v>79</v>
      </c>
      <c r="E521" t="s">
        <v>178</v>
      </c>
      <c r="F521" t="s">
        <v>1</v>
      </c>
      <c r="G521" t="s">
        <v>1</v>
      </c>
      <c r="H521" t="s">
        <v>0</v>
      </c>
    </row>
    <row r="522" spans="1:9" x14ac:dyDescent="0.45">
      <c r="A522" t="s">
        <v>497</v>
      </c>
      <c r="B522" t="s">
        <v>175</v>
      </c>
      <c r="C522" t="s">
        <v>47</v>
      </c>
      <c r="D522" t="s">
        <v>79</v>
      </c>
      <c r="E522" t="s">
        <v>496</v>
      </c>
      <c r="F522" t="s">
        <v>0</v>
      </c>
      <c r="G522" t="s">
        <v>0</v>
      </c>
      <c r="H522" t="s">
        <v>0</v>
      </c>
    </row>
    <row r="523" spans="1:9" x14ac:dyDescent="0.45">
      <c r="A523" t="s">
        <v>319</v>
      </c>
      <c r="B523" t="s">
        <v>44</v>
      </c>
      <c r="C523" t="s">
        <v>47</v>
      </c>
      <c r="D523" t="s">
        <v>3</v>
      </c>
      <c r="E523" t="s">
        <v>185</v>
      </c>
      <c r="F523" t="s">
        <v>1</v>
      </c>
      <c r="G523" t="s">
        <v>0</v>
      </c>
      <c r="H523" t="s">
        <v>1</v>
      </c>
    </row>
    <row r="524" spans="1:9" x14ac:dyDescent="0.45">
      <c r="A524" t="s">
        <v>1413</v>
      </c>
      <c r="B524" t="s">
        <v>36</v>
      </c>
      <c r="C524" t="s">
        <v>47</v>
      </c>
      <c r="D524" t="s">
        <v>3</v>
      </c>
      <c r="E524" t="s">
        <v>188</v>
      </c>
      <c r="F524" t="s">
        <v>1</v>
      </c>
      <c r="G524" t="s">
        <v>0</v>
      </c>
      <c r="H524" t="s">
        <v>1</v>
      </c>
    </row>
    <row r="525" spans="1:9" x14ac:dyDescent="0.45">
      <c r="A525" t="s">
        <v>371</v>
      </c>
      <c r="B525" t="s">
        <v>189</v>
      </c>
      <c r="C525" t="s">
        <v>47</v>
      </c>
      <c r="D525" t="s">
        <v>79</v>
      </c>
      <c r="E525" t="s">
        <v>103</v>
      </c>
      <c r="F525" t="s">
        <v>0</v>
      </c>
      <c r="G525" t="s">
        <v>0</v>
      </c>
      <c r="H525" t="s">
        <v>0</v>
      </c>
      <c r="I525" t="s">
        <v>1</v>
      </c>
    </row>
    <row r="526" spans="1:9" x14ac:dyDescent="0.45">
      <c r="A526" t="s">
        <v>2582</v>
      </c>
      <c r="B526" t="s">
        <v>31</v>
      </c>
      <c r="C526" t="s">
        <v>428</v>
      </c>
      <c r="D526" t="s">
        <v>79</v>
      </c>
      <c r="E526" t="s">
        <v>58</v>
      </c>
      <c r="F526" t="s">
        <v>1</v>
      </c>
      <c r="G526" t="s">
        <v>0</v>
      </c>
      <c r="H526" t="s">
        <v>1</v>
      </c>
    </row>
    <row r="527" spans="1:9" x14ac:dyDescent="0.45">
      <c r="A527" t="s">
        <v>370</v>
      </c>
      <c r="B527" t="s">
        <v>44</v>
      </c>
      <c r="C527" t="s">
        <v>43</v>
      </c>
      <c r="D527" t="s">
        <v>56</v>
      </c>
      <c r="E527" t="s">
        <v>68</v>
      </c>
      <c r="F527" t="s">
        <v>0</v>
      </c>
      <c r="G527" t="s">
        <v>0</v>
      </c>
      <c r="H527" t="s">
        <v>0</v>
      </c>
      <c r="I527" t="s">
        <v>1</v>
      </c>
    </row>
    <row r="528" spans="1:9" x14ac:dyDescent="0.45">
      <c r="A528" t="s">
        <v>351</v>
      </c>
      <c r="B528" t="s">
        <v>31</v>
      </c>
      <c r="C528" t="s">
        <v>3</v>
      </c>
      <c r="D528" t="s">
        <v>71</v>
      </c>
      <c r="E528" t="s">
        <v>180</v>
      </c>
      <c r="F528" t="s">
        <v>0</v>
      </c>
      <c r="G528" t="s">
        <v>0</v>
      </c>
      <c r="H528" t="s">
        <v>0</v>
      </c>
      <c r="I528" t="s">
        <v>1</v>
      </c>
    </row>
    <row r="529" spans="1:9" x14ac:dyDescent="0.45">
      <c r="A529" t="s">
        <v>350</v>
      </c>
      <c r="B529" t="s">
        <v>89</v>
      </c>
      <c r="C529" t="s">
        <v>170</v>
      </c>
      <c r="D529" t="s">
        <v>8</v>
      </c>
      <c r="E529" t="s">
        <v>346</v>
      </c>
      <c r="F529" t="s">
        <v>0</v>
      </c>
      <c r="G529" t="s">
        <v>0</v>
      </c>
      <c r="H529" t="s">
        <v>0</v>
      </c>
      <c r="I529" t="s">
        <v>1</v>
      </c>
    </row>
    <row r="530" spans="1:9" x14ac:dyDescent="0.45">
      <c r="A530" t="s">
        <v>347</v>
      </c>
      <c r="B530" t="s">
        <v>89</v>
      </c>
      <c r="C530" t="s">
        <v>79</v>
      </c>
      <c r="D530" t="s">
        <v>67</v>
      </c>
      <c r="E530" t="s">
        <v>346</v>
      </c>
      <c r="F530" t="s">
        <v>0</v>
      </c>
      <c r="G530" t="s">
        <v>0</v>
      </c>
      <c r="H530" t="s">
        <v>0</v>
      </c>
      <c r="I530" t="s">
        <v>1</v>
      </c>
    </row>
    <row r="531" spans="1:9" x14ac:dyDescent="0.45">
      <c r="A531" t="s">
        <v>2581</v>
      </c>
      <c r="B531" t="s">
        <v>9</v>
      </c>
      <c r="C531" t="s">
        <v>67</v>
      </c>
      <c r="D531" t="s">
        <v>34</v>
      </c>
      <c r="E531" t="s">
        <v>2</v>
      </c>
      <c r="F531" t="s">
        <v>0</v>
      </c>
      <c r="G531" t="s">
        <v>0</v>
      </c>
      <c r="H531" t="s">
        <v>0</v>
      </c>
    </row>
    <row r="532" spans="1:9" x14ac:dyDescent="0.45">
      <c r="A532" t="s">
        <v>345</v>
      </c>
      <c r="B532" t="s">
        <v>44</v>
      </c>
      <c r="C532" t="s">
        <v>34</v>
      </c>
      <c r="D532" t="s">
        <v>59</v>
      </c>
      <c r="E532" t="s">
        <v>138</v>
      </c>
      <c r="F532" t="s">
        <v>0</v>
      </c>
      <c r="G532" t="s">
        <v>1</v>
      </c>
      <c r="H532" t="s">
        <v>0</v>
      </c>
      <c r="I532" t="s">
        <v>1</v>
      </c>
    </row>
    <row r="533" spans="1:9" x14ac:dyDescent="0.45">
      <c r="A533" t="s">
        <v>343</v>
      </c>
      <c r="B533" t="s">
        <v>342</v>
      </c>
      <c r="C533" t="s">
        <v>47</v>
      </c>
      <c r="D533" t="s">
        <v>35</v>
      </c>
      <c r="E533" t="s">
        <v>159</v>
      </c>
      <c r="F533" t="s">
        <v>0</v>
      </c>
      <c r="G533" t="s">
        <v>0</v>
      </c>
      <c r="H533" t="s">
        <v>0</v>
      </c>
      <c r="I533" t="s">
        <v>1</v>
      </c>
    </row>
    <row r="534" spans="1:9" x14ac:dyDescent="0.45">
      <c r="A534" t="s">
        <v>341</v>
      </c>
      <c r="B534" t="s">
        <v>44</v>
      </c>
      <c r="C534" t="s">
        <v>4</v>
      </c>
      <c r="D534" t="s">
        <v>4</v>
      </c>
      <c r="E534" t="s">
        <v>77</v>
      </c>
      <c r="F534" t="s">
        <v>0</v>
      </c>
      <c r="G534" t="s">
        <v>0</v>
      </c>
      <c r="H534" t="s">
        <v>0</v>
      </c>
      <c r="I534" t="s">
        <v>1</v>
      </c>
    </row>
    <row r="535" spans="1:9" x14ac:dyDescent="0.45">
      <c r="A535" t="s">
        <v>339</v>
      </c>
      <c r="B535" t="s">
        <v>115</v>
      </c>
      <c r="C535" t="s">
        <v>4</v>
      </c>
      <c r="D535" t="s">
        <v>34</v>
      </c>
      <c r="E535" t="s">
        <v>338</v>
      </c>
      <c r="F535" t="s">
        <v>0</v>
      </c>
      <c r="G535" t="s">
        <v>0</v>
      </c>
      <c r="H535" t="s">
        <v>0</v>
      </c>
    </row>
    <row r="536" spans="1:9" x14ac:dyDescent="0.45">
      <c r="A536" t="s">
        <v>337</v>
      </c>
      <c r="B536" t="s">
        <v>115</v>
      </c>
      <c r="C536" t="s">
        <v>112</v>
      </c>
      <c r="D536" t="s">
        <v>3</v>
      </c>
      <c r="E536" t="s">
        <v>53</v>
      </c>
      <c r="F536" t="s">
        <v>0</v>
      </c>
      <c r="G536" t="s">
        <v>0</v>
      </c>
      <c r="H536" t="s">
        <v>0</v>
      </c>
      <c r="I536" t="s">
        <v>1</v>
      </c>
    </row>
    <row r="537" spans="1:9" x14ac:dyDescent="0.45">
      <c r="A537" t="s">
        <v>336</v>
      </c>
      <c r="B537" t="s">
        <v>72</v>
      </c>
      <c r="C537" t="s">
        <v>4</v>
      </c>
      <c r="D537" t="s">
        <v>8</v>
      </c>
      <c r="E537" t="s">
        <v>55</v>
      </c>
      <c r="F537" t="s">
        <v>0</v>
      </c>
      <c r="G537" t="s">
        <v>0</v>
      </c>
      <c r="H537" t="s">
        <v>0</v>
      </c>
      <c r="I537" t="s">
        <v>1</v>
      </c>
    </row>
    <row r="538" spans="1:9" x14ac:dyDescent="0.45">
      <c r="A538" t="s">
        <v>335</v>
      </c>
      <c r="B538" t="s">
        <v>115</v>
      </c>
      <c r="C538" t="s">
        <v>67</v>
      </c>
      <c r="D538" t="s">
        <v>56</v>
      </c>
      <c r="E538" t="s">
        <v>223</v>
      </c>
      <c r="F538" t="s">
        <v>0</v>
      </c>
      <c r="G538" t="s">
        <v>1</v>
      </c>
      <c r="H538" t="s">
        <v>0</v>
      </c>
      <c r="I538" t="s">
        <v>1</v>
      </c>
    </row>
    <row r="539" spans="1:9" x14ac:dyDescent="0.45">
      <c r="A539" t="s">
        <v>363</v>
      </c>
      <c r="B539" t="s">
        <v>5</v>
      </c>
      <c r="C539" t="s">
        <v>27</v>
      </c>
      <c r="D539" t="s">
        <v>56</v>
      </c>
      <c r="E539" t="s">
        <v>88</v>
      </c>
      <c r="F539" t="s">
        <v>0</v>
      </c>
      <c r="G539" t="s">
        <v>0</v>
      </c>
      <c r="H539" t="s">
        <v>0</v>
      </c>
    </row>
    <row r="540" spans="1:9" x14ac:dyDescent="0.45">
      <c r="A540" t="s">
        <v>19</v>
      </c>
      <c r="B540" t="s">
        <v>2313</v>
      </c>
      <c r="C540" t="s">
        <v>17</v>
      </c>
      <c r="D540" t="s">
        <v>16</v>
      </c>
      <c r="E540" t="s">
        <v>15</v>
      </c>
      <c r="F540" t="s">
        <v>14</v>
      </c>
      <c r="G540" t="s">
        <v>13</v>
      </c>
      <c r="H540" t="s">
        <v>12</v>
      </c>
      <c r="I540" t="s">
        <v>11</v>
      </c>
    </row>
    <row r="541" spans="1:9" x14ac:dyDescent="0.45">
      <c r="A541" t="s">
        <v>359</v>
      </c>
      <c r="B541" t="s">
        <v>89</v>
      </c>
      <c r="C541" t="s">
        <v>3</v>
      </c>
      <c r="D541" t="s">
        <v>3</v>
      </c>
      <c r="E541" t="s">
        <v>2</v>
      </c>
      <c r="F541" t="s">
        <v>0</v>
      </c>
      <c r="G541" t="s">
        <v>1</v>
      </c>
      <c r="H541" t="s">
        <v>0</v>
      </c>
      <c r="I541" t="s">
        <v>1</v>
      </c>
    </row>
    <row r="542" spans="1:9" x14ac:dyDescent="0.45">
      <c r="A542" t="s">
        <v>2580</v>
      </c>
      <c r="B542" t="s">
        <v>72</v>
      </c>
      <c r="C542" t="s">
        <v>47</v>
      </c>
      <c r="D542" t="s">
        <v>3</v>
      </c>
      <c r="E542" t="s">
        <v>185</v>
      </c>
      <c r="F542" t="s">
        <v>1</v>
      </c>
      <c r="G542" t="s">
        <v>0</v>
      </c>
      <c r="H542" t="s">
        <v>1</v>
      </c>
    </row>
    <row r="543" spans="1:9" x14ac:dyDescent="0.45">
      <c r="A543" t="s">
        <v>2579</v>
      </c>
      <c r="B543" t="s">
        <v>36</v>
      </c>
      <c r="C543" t="s">
        <v>92</v>
      </c>
      <c r="D543" t="s">
        <v>3</v>
      </c>
      <c r="E543" t="s">
        <v>188</v>
      </c>
      <c r="F543" t="s">
        <v>1</v>
      </c>
      <c r="G543" t="s">
        <v>0</v>
      </c>
      <c r="H543" t="s">
        <v>1</v>
      </c>
    </row>
    <row r="544" spans="1:9" x14ac:dyDescent="0.45">
      <c r="A544" t="s">
        <v>1639</v>
      </c>
      <c r="B544" t="s">
        <v>36</v>
      </c>
      <c r="C544" t="s">
        <v>3</v>
      </c>
      <c r="D544" t="s">
        <v>34</v>
      </c>
      <c r="E544" t="s">
        <v>58</v>
      </c>
      <c r="F544" t="s">
        <v>1</v>
      </c>
      <c r="G544" t="s">
        <v>0</v>
      </c>
      <c r="H544" t="s">
        <v>1</v>
      </c>
    </row>
    <row r="545" spans="1:9" x14ac:dyDescent="0.45">
      <c r="A545" t="s">
        <v>2578</v>
      </c>
      <c r="B545" t="s">
        <v>31</v>
      </c>
      <c r="C545" t="s">
        <v>47</v>
      </c>
      <c r="D545" t="s">
        <v>34</v>
      </c>
      <c r="E545" t="s">
        <v>99</v>
      </c>
      <c r="F545" t="s">
        <v>0</v>
      </c>
      <c r="G545" t="s">
        <v>1</v>
      </c>
      <c r="H545" t="s">
        <v>0</v>
      </c>
    </row>
    <row r="546" spans="1:9" x14ac:dyDescent="0.45">
      <c r="A546" t="s">
        <v>351</v>
      </c>
      <c r="B546" t="s">
        <v>31</v>
      </c>
      <c r="C546" t="s">
        <v>34</v>
      </c>
      <c r="D546" t="s">
        <v>34</v>
      </c>
      <c r="E546" t="s">
        <v>180</v>
      </c>
      <c r="F546" t="s">
        <v>0</v>
      </c>
      <c r="G546" t="s">
        <v>0</v>
      </c>
      <c r="H546" t="s">
        <v>0</v>
      </c>
      <c r="I546" t="s">
        <v>1</v>
      </c>
    </row>
    <row r="547" spans="1:9" x14ac:dyDescent="0.45">
      <c r="A547" t="s">
        <v>350</v>
      </c>
      <c r="B547" t="s">
        <v>89</v>
      </c>
      <c r="C547" t="s">
        <v>34</v>
      </c>
      <c r="D547" t="s">
        <v>34</v>
      </c>
      <c r="E547" t="s">
        <v>346</v>
      </c>
      <c r="F547" t="s">
        <v>0</v>
      </c>
      <c r="G547" t="s">
        <v>0</v>
      </c>
      <c r="H547" t="s">
        <v>0</v>
      </c>
      <c r="I547" t="s">
        <v>1</v>
      </c>
    </row>
    <row r="548" spans="1:9" x14ac:dyDescent="0.45">
      <c r="A548" t="s">
        <v>2577</v>
      </c>
      <c r="B548" t="s">
        <v>36</v>
      </c>
      <c r="C548" t="s">
        <v>34</v>
      </c>
      <c r="D548" t="s">
        <v>3</v>
      </c>
      <c r="E548" t="s">
        <v>103</v>
      </c>
      <c r="F548" t="s">
        <v>0</v>
      </c>
      <c r="G548" t="s">
        <v>0</v>
      </c>
      <c r="H548" t="s">
        <v>0</v>
      </c>
    </row>
    <row r="549" spans="1:9" x14ac:dyDescent="0.45">
      <c r="A549" t="s">
        <v>335</v>
      </c>
      <c r="B549" t="s">
        <v>115</v>
      </c>
      <c r="C549" t="s">
        <v>3</v>
      </c>
      <c r="D549" t="s">
        <v>56</v>
      </c>
      <c r="E549" t="s">
        <v>223</v>
      </c>
      <c r="F549" t="s">
        <v>0</v>
      </c>
      <c r="G549" t="s">
        <v>1</v>
      </c>
      <c r="H549" t="s">
        <v>0</v>
      </c>
      <c r="I549" t="s">
        <v>1</v>
      </c>
    </row>
    <row r="550" spans="1:9" x14ac:dyDescent="0.45">
      <c r="A550" t="s">
        <v>2576</v>
      </c>
      <c r="B550" t="s">
        <v>36</v>
      </c>
      <c r="C550" t="s">
        <v>4</v>
      </c>
      <c r="D550" t="s">
        <v>3</v>
      </c>
      <c r="E550" t="s">
        <v>99</v>
      </c>
      <c r="F550" t="s">
        <v>0</v>
      </c>
      <c r="G550" t="s">
        <v>0</v>
      </c>
      <c r="H550" t="s">
        <v>0</v>
      </c>
    </row>
    <row r="551" spans="1:9" x14ac:dyDescent="0.45">
      <c r="A551" t="s">
        <v>19</v>
      </c>
      <c r="B551" t="s">
        <v>2311</v>
      </c>
      <c r="C551" t="s">
        <v>17</v>
      </c>
      <c r="D551" t="s">
        <v>16</v>
      </c>
      <c r="E551" t="s">
        <v>15</v>
      </c>
      <c r="F551" t="s">
        <v>14</v>
      </c>
      <c r="G551" t="s">
        <v>13</v>
      </c>
      <c r="H551" t="s">
        <v>12</v>
      </c>
      <c r="I551" t="s">
        <v>11</v>
      </c>
    </row>
    <row r="552" spans="1:9" x14ac:dyDescent="0.45">
      <c r="A552" t="s">
        <v>2575</v>
      </c>
      <c r="B552" t="s">
        <v>21</v>
      </c>
      <c r="C552" t="s">
        <v>170</v>
      </c>
      <c r="D552" t="s">
        <v>79</v>
      </c>
      <c r="E552" t="s">
        <v>58</v>
      </c>
      <c r="F552" t="s">
        <v>1</v>
      </c>
      <c r="G552" t="s">
        <v>0</v>
      </c>
      <c r="H552" t="s">
        <v>1</v>
      </c>
    </row>
    <row r="553" spans="1:9" x14ac:dyDescent="0.45">
      <c r="A553" t="s">
        <v>2574</v>
      </c>
      <c r="B553" t="s">
        <v>48</v>
      </c>
      <c r="C553" t="s">
        <v>47</v>
      </c>
      <c r="D553" t="s">
        <v>3</v>
      </c>
      <c r="E553" t="s">
        <v>68</v>
      </c>
      <c r="F553" t="s">
        <v>0</v>
      </c>
      <c r="G553" t="s">
        <v>0</v>
      </c>
      <c r="H553" t="s">
        <v>0</v>
      </c>
    </row>
    <row r="554" spans="1:9" x14ac:dyDescent="0.45">
      <c r="A554" t="s">
        <v>2573</v>
      </c>
      <c r="B554" t="s">
        <v>31</v>
      </c>
      <c r="C554" t="s">
        <v>3</v>
      </c>
      <c r="D554" t="s">
        <v>3</v>
      </c>
      <c r="E554" t="s">
        <v>103</v>
      </c>
      <c r="F554" t="s">
        <v>0</v>
      </c>
      <c r="G554" t="s">
        <v>0</v>
      </c>
      <c r="H554" t="s">
        <v>0</v>
      </c>
    </row>
    <row r="555" spans="1:9" x14ac:dyDescent="0.45">
      <c r="A555" t="s">
        <v>499</v>
      </c>
      <c r="B555" t="s">
        <v>48</v>
      </c>
      <c r="C555" t="s">
        <v>47</v>
      </c>
      <c r="D555" t="s">
        <v>34</v>
      </c>
      <c r="E555" t="s">
        <v>46</v>
      </c>
      <c r="F555" t="s">
        <v>0</v>
      </c>
      <c r="G555" t="s">
        <v>0</v>
      </c>
      <c r="H555" t="s">
        <v>0</v>
      </c>
      <c r="I555" t="s">
        <v>1</v>
      </c>
    </row>
    <row r="556" spans="1:9" x14ac:dyDescent="0.45">
      <c r="A556" t="s">
        <v>595</v>
      </c>
      <c r="B556" t="s">
        <v>44</v>
      </c>
      <c r="C556" t="s">
        <v>47</v>
      </c>
      <c r="D556" t="s">
        <v>3</v>
      </c>
      <c r="E556" t="s">
        <v>55</v>
      </c>
      <c r="F556" t="s">
        <v>0</v>
      </c>
      <c r="G556" t="s">
        <v>0</v>
      </c>
      <c r="H556" t="s">
        <v>0</v>
      </c>
    </row>
    <row r="557" spans="1:9" x14ac:dyDescent="0.45">
      <c r="A557" t="s">
        <v>452</v>
      </c>
      <c r="B557" t="s">
        <v>28</v>
      </c>
      <c r="C557" t="s">
        <v>34</v>
      </c>
      <c r="D557" t="s">
        <v>34</v>
      </c>
      <c r="E557" t="s">
        <v>114</v>
      </c>
      <c r="F557" t="s">
        <v>0</v>
      </c>
      <c r="G557" t="s">
        <v>0</v>
      </c>
      <c r="H557" t="s">
        <v>0</v>
      </c>
    </row>
    <row r="558" spans="1:9" x14ac:dyDescent="0.45">
      <c r="A558" t="s">
        <v>2572</v>
      </c>
      <c r="B558" t="s">
        <v>72</v>
      </c>
      <c r="C558" t="s">
        <v>100</v>
      </c>
      <c r="D558" t="s">
        <v>4</v>
      </c>
      <c r="E558" t="s">
        <v>138</v>
      </c>
      <c r="F558" t="s">
        <v>0</v>
      </c>
      <c r="G558" t="s">
        <v>0</v>
      </c>
      <c r="H558" t="s">
        <v>0</v>
      </c>
    </row>
    <row r="559" spans="1:9" x14ac:dyDescent="0.45">
      <c r="A559" t="s">
        <v>2571</v>
      </c>
      <c r="B559" t="s">
        <v>5</v>
      </c>
      <c r="C559" t="s">
        <v>35</v>
      </c>
      <c r="D559" t="s">
        <v>56</v>
      </c>
      <c r="E559" t="s">
        <v>88</v>
      </c>
      <c r="F559" t="s">
        <v>0</v>
      </c>
      <c r="G559" t="s">
        <v>0</v>
      </c>
      <c r="H559" t="s">
        <v>0</v>
      </c>
    </row>
    <row r="560" spans="1:9" x14ac:dyDescent="0.45">
      <c r="A560" t="s">
        <v>2570</v>
      </c>
      <c r="B560" t="s">
        <v>21</v>
      </c>
      <c r="C560" t="s">
        <v>4</v>
      </c>
      <c r="D560" t="s">
        <v>34</v>
      </c>
      <c r="E560" t="s">
        <v>155</v>
      </c>
      <c r="F560" t="s">
        <v>0</v>
      </c>
      <c r="G560" t="s">
        <v>0</v>
      </c>
      <c r="H560" t="s">
        <v>0</v>
      </c>
    </row>
    <row r="561" spans="1:9" x14ac:dyDescent="0.45">
      <c r="A561" t="s">
        <v>363</v>
      </c>
      <c r="B561" t="s">
        <v>5</v>
      </c>
      <c r="C561" t="s">
        <v>61</v>
      </c>
      <c r="D561" t="s">
        <v>56</v>
      </c>
      <c r="E561" t="s">
        <v>88</v>
      </c>
      <c r="F561" t="s">
        <v>0</v>
      </c>
      <c r="G561" t="s">
        <v>0</v>
      </c>
      <c r="H561" t="s">
        <v>0</v>
      </c>
    </row>
    <row r="562" spans="1:9" x14ac:dyDescent="0.45">
      <c r="A562" t="s">
        <v>19</v>
      </c>
      <c r="B562" t="s">
        <v>2310</v>
      </c>
      <c r="C562" t="s">
        <v>17</v>
      </c>
      <c r="D562" t="s">
        <v>16</v>
      </c>
      <c r="E562" t="s">
        <v>15</v>
      </c>
      <c r="F562" t="s">
        <v>14</v>
      </c>
      <c r="G562" t="s">
        <v>13</v>
      </c>
      <c r="H562" t="s">
        <v>12</v>
      </c>
      <c r="I562" t="s">
        <v>11</v>
      </c>
    </row>
    <row r="563" spans="1:9" x14ac:dyDescent="0.45">
      <c r="A563" t="s">
        <v>2569</v>
      </c>
      <c r="B563" t="s">
        <v>36</v>
      </c>
      <c r="C563" t="s">
        <v>8</v>
      </c>
      <c r="D563" t="s">
        <v>34</v>
      </c>
      <c r="E563" t="s">
        <v>99</v>
      </c>
      <c r="F563" t="s">
        <v>0</v>
      </c>
      <c r="G563" t="s">
        <v>0</v>
      </c>
      <c r="H563" t="s">
        <v>0</v>
      </c>
    </row>
    <row r="564" spans="1:9" x14ac:dyDescent="0.45">
      <c r="A564" t="s">
        <v>2568</v>
      </c>
      <c r="B564" t="s">
        <v>48</v>
      </c>
      <c r="C564" t="s">
        <v>67</v>
      </c>
      <c r="D564" t="s">
        <v>3</v>
      </c>
      <c r="E564" t="s">
        <v>138</v>
      </c>
      <c r="F564" t="s">
        <v>0</v>
      </c>
      <c r="G564" t="s">
        <v>0</v>
      </c>
      <c r="H564" t="s">
        <v>0</v>
      </c>
    </row>
    <row r="565" spans="1:9" x14ac:dyDescent="0.45">
      <c r="A565" t="s">
        <v>357</v>
      </c>
      <c r="B565" t="s">
        <v>28</v>
      </c>
      <c r="C565" t="s">
        <v>3</v>
      </c>
      <c r="D565" t="s">
        <v>3</v>
      </c>
      <c r="E565" t="s">
        <v>26</v>
      </c>
      <c r="F565" t="s">
        <v>0</v>
      </c>
      <c r="G565" t="s">
        <v>1</v>
      </c>
      <c r="H565" t="s">
        <v>0</v>
      </c>
      <c r="I565" t="s">
        <v>1</v>
      </c>
    </row>
    <row r="566" spans="1:9" x14ac:dyDescent="0.45">
      <c r="A566" t="s">
        <v>2567</v>
      </c>
      <c r="B566" t="s">
        <v>36</v>
      </c>
      <c r="C566" t="s">
        <v>3</v>
      </c>
      <c r="D566" t="s">
        <v>3</v>
      </c>
      <c r="E566" t="s">
        <v>74</v>
      </c>
      <c r="F566" t="s">
        <v>0</v>
      </c>
      <c r="G566" t="s">
        <v>0</v>
      </c>
      <c r="H566" t="s">
        <v>0</v>
      </c>
      <c r="I566" t="s">
        <v>1</v>
      </c>
    </row>
    <row r="567" spans="1:9" x14ac:dyDescent="0.45">
      <c r="A567" t="s">
        <v>371</v>
      </c>
      <c r="B567" t="s">
        <v>36</v>
      </c>
      <c r="C567" t="s">
        <v>34</v>
      </c>
      <c r="D567" t="s">
        <v>4</v>
      </c>
      <c r="E567" t="s">
        <v>103</v>
      </c>
      <c r="F567" t="s">
        <v>0</v>
      </c>
      <c r="G567" t="s">
        <v>0</v>
      </c>
      <c r="H567" t="s">
        <v>0</v>
      </c>
      <c r="I567" t="s">
        <v>1</v>
      </c>
    </row>
    <row r="568" spans="1:9" x14ac:dyDescent="0.45">
      <c r="A568" t="s">
        <v>2566</v>
      </c>
      <c r="B568" t="s">
        <v>28</v>
      </c>
      <c r="C568" t="s">
        <v>67</v>
      </c>
      <c r="D568" t="s">
        <v>34</v>
      </c>
      <c r="E568" t="s">
        <v>496</v>
      </c>
      <c r="F568" t="s">
        <v>0</v>
      </c>
      <c r="G568" t="s">
        <v>0</v>
      </c>
      <c r="H568" t="s">
        <v>0</v>
      </c>
    </row>
    <row r="569" spans="1:9" x14ac:dyDescent="0.45">
      <c r="A569" t="s">
        <v>505</v>
      </c>
      <c r="B569" t="s">
        <v>72</v>
      </c>
      <c r="C569" t="s">
        <v>67</v>
      </c>
      <c r="D569" t="s">
        <v>34</v>
      </c>
      <c r="E569" t="s">
        <v>107</v>
      </c>
      <c r="F569" t="s">
        <v>0</v>
      </c>
      <c r="G569" t="s">
        <v>0</v>
      </c>
      <c r="H569" t="s">
        <v>0</v>
      </c>
      <c r="I569" t="s">
        <v>1</v>
      </c>
    </row>
    <row r="570" spans="1:9" x14ac:dyDescent="0.45">
      <c r="A570" t="s">
        <v>352</v>
      </c>
      <c r="B570" t="s">
        <v>21</v>
      </c>
      <c r="C570" t="s">
        <v>67</v>
      </c>
      <c r="D570" t="s">
        <v>34</v>
      </c>
      <c r="E570" t="s">
        <v>131</v>
      </c>
      <c r="F570" t="s">
        <v>0</v>
      </c>
      <c r="G570" t="s">
        <v>0</v>
      </c>
      <c r="H570" t="s">
        <v>0</v>
      </c>
      <c r="I570" t="s">
        <v>1</v>
      </c>
    </row>
    <row r="571" spans="1:9" x14ac:dyDescent="0.45">
      <c r="A571" t="s">
        <v>2565</v>
      </c>
      <c r="B571" t="s">
        <v>5</v>
      </c>
      <c r="C571" t="s">
        <v>40</v>
      </c>
      <c r="D571" t="s">
        <v>56</v>
      </c>
      <c r="E571" t="s">
        <v>88</v>
      </c>
      <c r="F571" t="s">
        <v>0</v>
      </c>
      <c r="G571" t="s">
        <v>0</v>
      </c>
      <c r="H571" t="s">
        <v>0</v>
      </c>
    </row>
    <row r="572" spans="1:9" x14ac:dyDescent="0.45">
      <c r="A572" t="s">
        <v>2564</v>
      </c>
      <c r="B572" t="s">
        <v>21</v>
      </c>
      <c r="C572" t="s">
        <v>56</v>
      </c>
      <c r="D572" t="s">
        <v>34</v>
      </c>
      <c r="E572" t="s">
        <v>39</v>
      </c>
      <c r="F572" t="s">
        <v>0</v>
      </c>
      <c r="G572" t="s">
        <v>0</v>
      </c>
      <c r="H572" t="s">
        <v>0</v>
      </c>
    </row>
    <row r="573" spans="1:9" x14ac:dyDescent="0.45">
      <c r="A573" t="s">
        <v>370</v>
      </c>
      <c r="B573" t="s">
        <v>44</v>
      </c>
      <c r="C573" t="s">
        <v>34</v>
      </c>
      <c r="D573" t="s">
        <v>56</v>
      </c>
      <c r="E573" t="s">
        <v>68</v>
      </c>
      <c r="F573" t="s">
        <v>0</v>
      </c>
      <c r="G573" t="s">
        <v>0</v>
      </c>
      <c r="H573" t="s">
        <v>0</v>
      </c>
      <c r="I573" t="s">
        <v>1</v>
      </c>
    </row>
    <row r="574" spans="1:9" x14ac:dyDescent="0.45">
      <c r="A574" t="s">
        <v>2563</v>
      </c>
      <c r="B574" t="s">
        <v>72</v>
      </c>
      <c r="C574" t="s">
        <v>3</v>
      </c>
      <c r="D574" t="s">
        <v>34</v>
      </c>
      <c r="E574" t="s">
        <v>55</v>
      </c>
      <c r="F574" t="s">
        <v>0</v>
      </c>
      <c r="G574" t="s">
        <v>0</v>
      </c>
      <c r="H574" t="s">
        <v>0</v>
      </c>
    </row>
    <row r="575" spans="1:9" x14ac:dyDescent="0.45">
      <c r="A575" t="s">
        <v>2562</v>
      </c>
      <c r="B575" t="s">
        <v>21</v>
      </c>
      <c r="C575" t="s">
        <v>112</v>
      </c>
      <c r="D575" t="s">
        <v>34</v>
      </c>
      <c r="E575" t="s">
        <v>155</v>
      </c>
      <c r="F575" t="s">
        <v>0</v>
      </c>
      <c r="G575" t="s">
        <v>0</v>
      </c>
      <c r="H575" t="s">
        <v>0</v>
      </c>
    </row>
    <row r="576" spans="1:9" x14ac:dyDescent="0.45">
      <c r="A576" t="s">
        <v>2561</v>
      </c>
      <c r="B576" t="s">
        <v>72</v>
      </c>
      <c r="C576" t="s">
        <v>71</v>
      </c>
      <c r="D576" t="s">
        <v>34</v>
      </c>
      <c r="E576" t="s">
        <v>185</v>
      </c>
      <c r="F576" t="s">
        <v>1</v>
      </c>
      <c r="G576" t="s">
        <v>0</v>
      </c>
      <c r="H576" t="s">
        <v>1</v>
      </c>
    </row>
    <row r="577" spans="1:9" x14ac:dyDescent="0.45">
      <c r="A577" t="s">
        <v>345</v>
      </c>
      <c r="B577" t="s">
        <v>44</v>
      </c>
      <c r="C577" t="s">
        <v>79</v>
      </c>
      <c r="D577" t="s">
        <v>34</v>
      </c>
      <c r="E577" t="s">
        <v>138</v>
      </c>
      <c r="F577" t="s">
        <v>0</v>
      </c>
      <c r="G577" t="s">
        <v>1</v>
      </c>
      <c r="H577" t="s">
        <v>0</v>
      </c>
      <c r="I577" t="s">
        <v>1</v>
      </c>
    </row>
    <row r="578" spans="1:9" x14ac:dyDescent="0.45">
      <c r="A578" t="s">
        <v>2560</v>
      </c>
      <c r="B578" t="s">
        <v>175</v>
      </c>
      <c r="C578" t="s">
        <v>47</v>
      </c>
      <c r="D578" t="s">
        <v>79</v>
      </c>
      <c r="E578" t="s">
        <v>53</v>
      </c>
      <c r="F578" t="s">
        <v>0</v>
      </c>
      <c r="G578" t="s">
        <v>0</v>
      </c>
      <c r="H578" t="s">
        <v>0</v>
      </c>
    </row>
    <row r="579" spans="1:9" x14ac:dyDescent="0.45">
      <c r="A579" t="s">
        <v>414</v>
      </c>
      <c r="B579" t="s">
        <v>36</v>
      </c>
      <c r="C579" t="s">
        <v>8</v>
      </c>
      <c r="D579" t="s">
        <v>34</v>
      </c>
      <c r="E579" t="s">
        <v>95</v>
      </c>
      <c r="F579" t="s">
        <v>0</v>
      </c>
      <c r="G579" t="s">
        <v>0</v>
      </c>
      <c r="H579" t="s">
        <v>0</v>
      </c>
    </row>
    <row r="580" spans="1:9" x14ac:dyDescent="0.45">
      <c r="A580" t="s">
        <v>2559</v>
      </c>
      <c r="B580" t="s">
        <v>200</v>
      </c>
      <c r="C580" t="s">
        <v>40</v>
      </c>
      <c r="D580" t="s">
        <v>34</v>
      </c>
      <c r="E580" t="s">
        <v>53</v>
      </c>
      <c r="F580" t="s">
        <v>0</v>
      </c>
      <c r="G580" t="s">
        <v>0</v>
      </c>
      <c r="H580" t="s">
        <v>0</v>
      </c>
    </row>
    <row r="581" spans="1:9" x14ac:dyDescent="0.45">
      <c r="A581" t="s">
        <v>2558</v>
      </c>
      <c r="B581" t="s">
        <v>5</v>
      </c>
      <c r="C581" t="s">
        <v>3</v>
      </c>
      <c r="D581" t="s">
        <v>3</v>
      </c>
      <c r="E581" t="s">
        <v>88</v>
      </c>
      <c r="F581" t="s">
        <v>0</v>
      </c>
      <c r="G581" t="s">
        <v>0</v>
      </c>
      <c r="H581" t="s">
        <v>0</v>
      </c>
    </row>
    <row r="582" spans="1:9" x14ac:dyDescent="0.45">
      <c r="A582" t="s">
        <v>1735</v>
      </c>
      <c r="B582" t="s">
        <v>5</v>
      </c>
      <c r="C582" t="s">
        <v>47</v>
      </c>
      <c r="D582" t="s">
        <v>3</v>
      </c>
      <c r="E582" t="s">
        <v>408</v>
      </c>
      <c r="F582" t="s">
        <v>0</v>
      </c>
      <c r="G582" t="s">
        <v>0</v>
      </c>
      <c r="H582" t="s">
        <v>0</v>
      </c>
    </row>
    <row r="583" spans="1:9" x14ac:dyDescent="0.45">
      <c r="A583" t="s">
        <v>378</v>
      </c>
      <c r="B583" t="s">
        <v>28</v>
      </c>
      <c r="C583" t="s">
        <v>34</v>
      </c>
      <c r="D583" t="s">
        <v>3</v>
      </c>
      <c r="E583" t="s">
        <v>223</v>
      </c>
      <c r="F583" t="s">
        <v>0</v>
      </c>
      <c r="G583" t="s">
        <v>1</v>
      </c>
      <c r="H583" t="s">
        <v>0</v>
      </c>
    </row>
    <row r="584" spans="1:9" x14ac:dyDescent="0.45">
      <c r="A584" t="s">
        <v>364</v>
      </c>
      <c r="B584" t="s">
        <v>28</v>
      </c>
      <c r="C584" t="s">
        <v>34</v>
      </c>
      <c r="D584" t="s">
        <v>3</v>
      </c>
      <c r="E584" t="s">
        <v>114</v>
      </c>
      <c r="F584" t="s">
        <v>0</v>
      </c>
      <c r="G584" t="s">
        <v>0</v>
      </c>
      <c r="H584" t="s">
        <v>0</v>
      </c>
    </row>
    <row r="585" spans="1:9" x14ac:dyDescent="0.45">
      <c r="A585" t="s">
        <v>339</v>
      </c>
      <c r="B585" t="s">
        <v>115</v>
      </c>
      <c r="C585" t="s">
        <v>34</v>
      </c>
      <c r="D585" t="s">
        <v>34</v>
      </c>
      <c r="E585" t="s">
        <v>338</v>
      </c>
      <c r="F585" t="s">
        <v>0</v>
      </c>
      <c r="G585" t="s">
        <v>0</v>
      </c>
      <c r="H585" t="s">
        <v>0</v>
      </c>
    </row>
    <row r="586" spans="1:9" x14ac:dyDescent="0.45">
      <c r="A586" t="s">
        <v>337</v>
      </c>
      <c r="B586" t="s">
        <v>115</v>
      </c>
      <c r="C586" t="s">
        <v>446</v>
      </c>
      <c r="D586" t="s">
        <v>3</v>
      </c>
      <c r="E586" t="s">
        <v>53</v>
      </c>
      <c r="F586" t="s">
        <v>0</v>
      </c>
      <c r="G586" t="s">
        <v>0</v>
      </c>
      <c r="H586" t="s">
        <v>0</v>
      </c>
      <c r="I586" t="s">
        <v>1</v>
      </c>
    </row>
    <row r="587" spans="1:9" x14ac:dyDescent="0.45">
      <c r="A587" t="s">
        <v>2557</v>
      </c>
      <c r="B587" t="s">
        <v>342</v>
      </c>
      <c r="C587" t="s">
        <v>47</v>
      </c>
      <c r="D587" t="s">
        <v>56</v>
      </c>
      <c r="E587" t="s">
        <v>131</v>
      </c>
      <c r="F587" t="s">
        <v>0</v>
      </c>
      <c r="G587" t="s">
        <v>0</v>
      </c>
      <c r="H587" t="s">
        <v>0</v>
      </c>
    </row>
    <row r="588" spans="1:9" x14ac:dyDescent="0.45">
      <c r="A588" t="s">
        <v>2556</v>
      </c>
      <c r="B588" t="s">
        <v>72</v>
      </c>
      <c r="C588" t="s">
        <v>34</v>
      </c>
      <c r="D588" t="s">
        <v>3</v>
      </c>
      <c r="E588" t="s">
        <v>111</v>
      </c>
      <c r="F588" t="s">
        <v>1</v>
      </c>
      <c r="G588" t="s">
        <v>0</v>
      </c>
      <c r="H588" t="s">
        <v>1</v>
      </c>
    </row>
    <row r="589" spans="1:9" x14ac:dyDescent="0.45">
      <c r="A589" t="s">
        <v>2443</v>
      </c>
      <c r="B589" t="s">
        <v>72</v>
      </c>
      <c r="C589" t="s">
        <v>4</v>
      </c>
      <c r="D589" t="s">
        <v>34</v>
      </c>
      <c r="E589" t="s">
        <v>111</v>
      </c>
      <c r="F589" t="s">
        <v>1</v>
      </c>
      <c r="G589" t="s">
        <v>0</v>
      </c>
      <c r="H589" t="s">
        <v>1</v>
      </c>
    </row>
    <row r="590" spans="1:9" x14ac:dyDescent="0.45">
      <c r="A590" t="s">
        <v>19</v>
      </c>
      <c r="B590" t="s">
        <v>2304</v>
      </c>
      <c r="C590" t="s">
        <v>17</v>
      </c>
      <c r="D590" t="s">
        <v>16</v>
      </c>
      <c r="E590" t="s">
        <v>15</v>
      </c>
      <c r="F590" t="s">
        <v>14</v>
      </c>
      <c r="G590" t="s">
        <v>13</v>
      </c>
      <c r="H590" t="s">
        <v>12</v>
      </c>
      <c r="I590" t="s">
        <v>11</v>
      </c>
    </row>
    <row r="591" spans="1:9" x14ac:dyDescent="0.45">
      <c r="A591" t="s">
        <v>357</v>
      </c>
      <c r="B591" t="s">
        <v>28</v>
      </c>
      <c r="C591" t="s">
        <v>4</v>
      </c>
      <c r="D591" t="s">
        <v>234</v>
      </c>
      <c r="E591" t="s">
        <v>26</v>
      </c>
      <c r="F591" t="s">
        <v>0</v>
      </c>
      <c r="G591" t="s">
        <v>1</v>
      </c>
      <c r="H591" t="s">
        <v>0</v>
      </c>
      <c r="I591" t="s">
        <v>1</v>
      </c>
    </row>
    <row r="592" spans="1:9" x14ac:dyDescent="0.45">
      <c r="A592" t="s">
        <v>513</v>
      </c>
      <c r="B592" t="s">
        <v>36</v>
      </c>
      <c r="C592" t="s">
        <v>4</v>
      </c>
      <c r="D592" t="s">
        <v>35</v>
      </c>
      <c r="E592" t="s">
        <v>188</v>
      </c>
      <c r="F592" t="s">
        <v>1</v>
      </c>
      <c r="G592" t="s">
        <v>0</v>
      </c>
      <c r="H592" t="s">
        <v>1</v>
      </c>
      <c r="I592" t="s">
        <v>1</v>
      </c>
    </row>
    <row r="593" spans="1:9" x14ac:dyDescent="0.45">
      <c r="A593" t="s">
        <v>2461</v>
      </c>
      <c r="B593" t="s">
        <v>48</v>
      </c>
      <c r="C593" t="s">
        <v>3</v>
      </c>
      <c r="D593" t="s">
        <v>79</v>
      </c>
      <c r="E593" t="s">
        <v>178</v>
      </c>
      <c r="F593" t="s">
        <v>1</v>
      </c>
      <c r="G593" t="s">
        <v>0</v>
      </c>
      <c r="H593" t="s">
        <v>1</v>
      </c>
      <c r="I593" t="s">
        <v>1</v>
      </c>
    </row>
    <row r="594" spans="1:9" x14ac:dyDescent="0.45">
      <c r="A594" t="s">
        <v>2555</v>
      </c>
      <c r="B594" t="s">
        <v>72</v>
      </c>
      <c r="C594" t="s">
        <v>67</v>
      </c>
      <c r="D594" t="s">
        <v>4</v>
      </c>
      <c r="E594" t="s">
        <v>68</v>
      </c>
      <c r="F594" t="s">
        <v>0</v>
      </c>
      <c r="G594" t="s">
        <v>0</v>
      </c>
      <c r="H594" t="s">
        <v>0</v>
      </c>
    </row>
    <row r="595" spans="1:9" x14ac:dyDescent="0.45">
      <c r="A595" t="s">
        <v>2554</v>
      </c>
      <c r="B595" t="s">
        <v>48</v>
      </c>
      <c r="C595" t="s">
        <v>27</v>
      </c>
      <c r="D595" t="s">
        <v>34</v>
      </c>
      <c r="E595" t="s">
        <v>55</v>
      </c>
      <c r="F595" t="s">
        <v>0</v>
      </c>
      <c r="G595" t="s">
        <v>0</v>
      </c>
      <c r="H595" t="s">
        <v>0</v>
      </c>
    </row>
    <row r="596" spans="1:9" x14ac:dyDescent="0.45">
      <c r="A596" t="s">
        <v>511</v>
      </c>
      <c r="B596" t="s">
        <v>48</v>
      </c>
      <c r="C596" t="s">
        <v>8</v>
      </c>
      <c r="D596" t="s">
        <v>67</v>
      </c>
      <c r="E596" t="s">
        <v>42</v>
      </c>
      <c r="F596" t="s">
        <v>1</v>
      </c>
      <c r="G596" t="s">
        <v>0</v>
      </c>
      <c r="H596" t="s">
        <v>1</v>
      </c>
      <c r="I596" t="s">
        <v>1</v>
      </c>
    </row>
    <row r="597" spans="1:9" x14ac:dyDescent="0.45">
      <c r="A597" t="s">
        <v>371</v>
      </c>
      <c r="B597" t="s">
        <v>36</v>
      </c>
      <c r="C597" t="s">
        <v>92</v>
      </c>
      <c r="D597" t="s">
        <v>67</v>
      </c>
      <c r="E597" t="s">
        <v>103</v>
      </c>
      <c r="F597" t="s">
        <v>0</v>
      </c>
      <c r="G597" t="s">
        <v>0</v>
      </c>
      <c r="H597" t="s">
        <v>0</v>
      </c>
      <c r="I597" t="s">
        <v>1</v>
      </c>
    </row>
    <row r="598" spans="1:9" x14ac:dyDescent="0.45">
      <c r="A598" t="s">
        <v>505</v>
      </c>
      <c r="B598" t="s">
        <v>72</v>
      </c>
      <c r="C598" t="s">
        <v>96</v>
      </c>
      <c r="D598" t="s">
        <v>71</v>
      </c>
      <c r="E598" t="s">
        <v>107</v>
      </c>
      <c r="F598" t="s">
        <v>0</v>
      </c>
      <c r="G598" t="s">
        <v>0</v>
      </c>
      <c r="H598" t="s">
        <v>0</v>
      </c>
      <c r="I598" t="s">
        <v>1</v>
      </c>
    </row>
    <row r="599" spans="1:9" x14ac:dyDescent="0.45">
      <c r="A599" t="s">
        <v>352</v>
      </c>
      <c r="B599" t="s">
        <v>21</v>
      </c>
      <c r="C599" t="s">
        <v>639</v>
      </c>
      <c r="D599" t="s">
        <v>864</v>
      </c>
      <c r="E599" t="s">
        <v>131</v>
      </c>
      <c r="F599" t="s">
        <v>0</v>
      </c>
      <c r="G599" t="s">
        <v>0</v>
      </c>
      <c r="H599" t="s">
        <v>0</v>
      </c>
      <c r="I599" t="s">
        <v>1</v>
      </c>
    </row>
    <row r="600" spans="1:9" x14ac:dyDescent="0.45">
      <c r="A600" t="s">
        <v>318</v>
      </c>
      <c r="B600" t="s">
        <v>48</v>
      </c>
      <c r="C600" t="s">
        <v>119</v>
      </c>
      <c r="D600" t="s">
        <v>43</v>
      </c>
      <c r="E600" t="s">
        <v>216</v>
      </c>
      <c r="F600" t="s">
        <v>0</v>
      </c>
      <c r="G600" t="s">
        <v>0</v>
      </c>
      <c r="H600" t="s">
        <v>0</v>
      </c>
      <c r="I600" t="s">
        <v>1</v>
      </c>
    </row>
    <row r="601" spans="1:9" x14ac:dyDescent="0.45">
      <c r="A601" t="s">
        <v>370</v>
      </c>
      <c r="B601" t="s">
        <v>44</v>
      </c>
      <c r="C601" t="s">
        <v>40</v>
      </c>
      <c r="D601" t="s">
        <v>4</v>
      </c>
      <c r="E601" t="s">
        <v>68</v>
      </c>
      <c r="F601" t="s">
        <v>0</v>
      </c>
      <c r="G601" t="s">
        <v>0</v>
      </c>
      <c r="H601" t="s">
        <v>0</v>
      </c>
      <c r="I601" t="s">
        <v>1</v>
      </c>
    </row>
    <row r="602" spans="1:9" x14ac:dyDescent="0.45">
      <c r="A602" t="s">
        <v>345</v>
      </c>
      <c r="B602" t="s">
        <v>44</v>
      </c>
      <c r="C602" t="s">
        <v>100</v>
      </c>
      <c r="D602" t="s">
        <v>79</v>
      </c>
      <c r="E602" t="s">
        <v>138</v>
      </c>
      <c r="F602" t="s">
        <v>0</v>
      </c>
      <c r="G602" t="s">
        <v>1</v>
      </c>
      <c r="H602" t="s">
        <v>0</v>
      </c>
      <c r="I602" t="s">
        <v>1</v>
      </c>
    </row>
    <row r="603" spans="1:9" x14ac:dyDescent="0.45">
      <c r="A603" t="s">
        <v>341</v>
      </c>
      <c r="B603" t="s">
        <v>44</v>
      </c>
      <c r="C603" t="s">
        <v>124</v>
      </c>
      <c r="D603" t="s">
        <v>148</v>
      </c>
      <c r="E603" t="s">
        <v>77</v>
      </c>
      <c r="F603" t="s">
        <v>0</v>
      </c>
      <c r="G603" t="s">
        <v>0</v>
      </c>
      <c r="H603" t="s">
        <v>0</v>
      </c>
      <c r="I603" t="s">
        <v>1</v>
      </c>
    </row>
    <row r="604" spans="1:9" x14ac:dyDescent="0.45">
      <c r="A604" t="s">
        <v>2553</v>
      </c>
      <c r="B604" t="s">
        <v>72</v>
      </c>
      <c r="C604" t="s">
        <v>1594</v>
      </c>
      <c r="D604" t="s">
        <v>4</v>
      </c>
      <c r="E604" t="s">
        <v>68</v>
      </c>
      <c r="F604" t="s">
        <v>0</v>
      </c>
      <c r="G604" t="s">
        <v>0</v>
      </c>
      <c r="H604" t="s">
        <v>0</v>
      </c>
    </row>
    <row r="605" spans="1:9" x14ac:dyDescent="0.45">
      <c r="A605" t="s">
        <v>315</v>
      </c>
      <c r="B605" t="s">
        <v>36</v>
      </c>
      <c r="C605" t="s">
        <v>119</v>
      </c>
      <c r="D605" t="s">
        <v>67</v>
      </c>
      <c r="E605" t="s">
        <v>20</v>
      </c>
      <c r="F605" t="s">
        <v>1</v>
      </c>
      <c r="G605" t="s">
        <v>0</v>
      </c>
      <c r="H605" t="s">
        <v>1</v>
      </c>
      <c r="I605" t="s">
        <v>1</v>
      </c>
    </row>
    <row r="606" spans="1:9" x14ac:dyDescent="0.45">
      <c r="A606" t="s">
        <v>339</v>
      </c>
      <c r="B606" t="s">
        <v>115</v>
      </c>
      <c r="C606" t="s">
        <v>791</v>
      </c>
      <c r="D606" t="s">
        <v>112</v>
      </c>
      <c r="E606" t="s">
        <v>338</v>
      </c>
      <c r="F606" t="s">
        <v>0</v>
      </c>
      <c r="G606" t="s">
        <v>0</v>
      </c>
      <c r="H606" t="s">
        <v>0</v>
      </c>
    </row>
    <row r="607" spans="1:9" x14ac:dyDescent="0.45">
      <c r="A607" t="s">
        <v>337</v>
      </c>
      <c r="B607" t="s">
        <v>115</v>
      </c>
      <c r="C607" t="s">
        <v>3</v>
      </c>
      <c r="D607" t="s">
        <v>148</v>
      </c>
      <c r="E607" t="s">
        <v>53</v>
      </c>
      <c r="F607" t="s">
        <v>0</v>
      </c>
      <c r="G607" t="s">
        <v>0</v>
      </c>
      <c r="H607" t="s">
        <v>0</v>
      </c>
      <c r="I607" t="s">
        <v>1</v>
      </c>
    </row>
    <row r="608" spans="1:9" x14ac:dyDescent="0.45">
      <c r="A608" t="s">
        <v>314</v>
      </c>
      <c r="B608" t="s">
        <v>36</v>
      </c>
      <c r="C608" t="s">
        <v>100</v>
      </c>
      <c r="D608" t="s">
        <v>8</v>
      </c>
      <c r="E608" t="s">
        <v>99</v>
      </c>
      <c r="F608" t="s">
        <v>0</v>
      </c>
      <c r="G608" t="s">
        <v>0</v>
      </c>
      <c r="H608" t="s">
        <v>0</v>
      </c>
      <c r="I608" t="s">
        <v>1</v>
      </c>
    </row>
    <row r="609" spans="1:9" x14ac:dyDescent="0.45">
      <c r="A609" t="s">
        <v>19</v>
      </c>
      <c r="B609" t="s">
        <v>2302</v>
      </c>
      <c r="C609" t="s">
        <v>17</v>
      </c>
      <c r="D609" t="s">
        <v>16</v>
      </c>
      <c r="E609" t="s">
        <v>15</v>
      </c>
      <c r="F609" t="s">
        <v>14</v>
      </c>
      <c r="G609" t="s">
        <v>13</v>
      </c>
      <c r="H609" t="s">
        <v>12</v>
      </c>
      <c r="I609" t="s">
        <v>11</v>
      </c>
    </row>
    <row r="610" spans="1:9" x14ac:dyDescent="0.45">
      <c r="A610" t="s">
        <v>357</v>
      </c>
      <c r="B610" t="s">
        <v>28</v>
      </c>
      <c r="C610" t="s">
        <v>2552</v>
      </c>
      <c r="D610" t="s">
        <v>2551</v>
      </c>
      <c r="E610" t="s">
        <v>26</v>
      </c>
      <c r="F610" t="s">
        <v>0</v>
      </c>
      <c r="G610" t="s">
        <v>1</v>
      </c>
      <c r="H610" t="s">
        <v>0</v>
      </c>
      <c r="I610" t="s">
        <v>1</v>
      </c>
    </row>
    <row r="611" spans="1:9" x14ac:dyDescent="0.45">
      <c r="A611" t="s">
        <v>309</v>
      </c>
      <c r="B611" t="s">
        <v>5</v>
      </c>
      <c r="C611" t="s">
        <v>2550</v>
      </c>
      <c r="D611" t="s">
        <v>148</v>
      </c>
      <c r="E611" t="s">
        <v>88</v>
      </c>
      <c r="F611" t="s">
        <v>0</v>
      </c>
      <c r="G611" t="s">
        <v>0</v>
      </c>
      <c r="H611" t="s">
        <v>0</v>
      </c>
    </row>
    <row r="612" spans="1:9" x14ac:dyDescent="0.45">
      <c r="A612" t="s">
        <v>404</v>
      </c>
      <c r="B612" t="s">
        <v>520</v>
      </c>
      <c r="C612" t="s">
        <v>47</v>
      </c>
      <c r="D612" t="s">
        <v>234</v>
      </c>
      <c r="E612" t="s">
        <v>143</v>
      </c>
      <c r="F612" t="s">
        <v>174</v>
      </c>
      <c r="G612" t="s">
        <v>174</v>
      </c>
      <c r="H612" t="s">
        <v>174</v>
      </c>
    </row>
    <row r="613" spans="1:9" x14ac:dyDescent="0.45">
      <c r="A613" t="s">
        <v>513</v>
      </c>
      <c r="B613" t="s">
        <v>36</v>
      </c>
      <c r="C613" t="s">
        <v>2549</v>
      </c>
      <c r="D613" t="s">
        <v>772</v>
      </c>
      <c r="E613" t="s">
        <v>188</v>
      </c>
      <c r="F613" t="s">
        <v>1</v>
      </c>
      <c r="G613" t="s">
        <v>0</v>
      </c>
      <c r="H613" t="s">
        <v>1</v>
      </c>
      <c r="I613" t="s">
        <v>1</v>
      </c>
    </row>
    <row r="614" spans="1:9" x14ac:dyDescent="0.45">
      <c r="A614" t="s">
        <v>513</v>
      </c>
      <c r="B614" t="s">
        <v>1419</v>
      </c>
      <c r="C614" t="s">
        <v>234</v>
      </c>
      <c r="D614" t="s">
        <v>2548</v>
      </c>
      <c r="E614" t="s">
        <v>188</v>
      </c>
      <c r="F614" t="s">
        <v>174</v>
      </c>
      <c r="G614" t="s">
        <v>174</v>
      </c>
      <c r="H614" t="s">
        <v>174</v>
      </c>
      <c r="I614" t="s">
        <v>1</v>
      </c>
    </row>
    <row r="615" spans="1:9" x14ac:dyDescent="0.45">
      <c r="A615" t="s">
        <v>356</v>
      </c>
      <c r="B615" t="s">
        <v>36</v>
      </c>
      <c r="C615" t="s">
        <v>2547</v>
      </c>
      <c r="D615" t="s">
        <v>148</v>
      </c>
      <c r="E615" t="s">
        <v>188</v>
      </c>
      <c r="F615" t="s">
        <v>1</v>
      </c>
      <c r="G615" t="s">
        <v>0</v>
      </c>
      <c r="H615" t="s">
        <v>1</v>
      </c>
    </row>
    <row r="616" spans="1:9" x14ac:dyDescent="0.45">
      <c r="A616" t="s">
        <v>497</v>
      </c>
      <c r="B616" t="s">
        <v>28</v>
      </c>
      <c r="C616" t="s">
        <v>2546</v>
      </c>
      <c r="D616" t="s">
        <v>776</v>
      </c>
      <c r="E616" t="s">
        <v>496</v>
      </c>
      <c r="F616" t="s">
        <v>0</v>
      </c>
      <c r="G616" t="s">
        <v>0</v>
      </c>
      <c r="H616" t="s">
        <v>0</v>
      </c>
    </row>
    <row r="617" spans="1:9" x14ac:dyDescent="0.45">
      <c r="A617" t="s">
        <v>320</v>
      </c>
      <c r="B617" t="s">
        <v>31</v>
      </c>
      <c r="C617" t="s">
        <v>2545</v>
      </c>
      <c r="D617" t="s">
        <v>2544</v>
      </c>
      <c r="E617" t="s">
        <v>58</v>
      </c>
      <c r="F617" t="s">
        <v>1</v>
      </c>
      <c r="G617" t="s">
        <v>0</v>
      </c>
      <c r="H617" t="s">
        <v>1</v>
      </c>
    </row>
    <row r="618" spans="1:9" x14ac:dyDescent="0.45">
      <c r="A618" t="s">
        <v>460</v>
      </c>
      <c r="B618" t="s">
        <v>5</v>
      </c>
      <c r="C618" t="s">
        <v>2543</v>
      </c>
      <c r="D618" t="s">
        <v>2542</v>
      </c>
      <c r="E618" t="s">
        <v>88</v>
      </c>
      <c r="F618" t="s">
        <v>0</v>
      </c>
      <c r="G618" t="s">
        <v>0</v>
      </c>
      <c r="H618" t="s">
        <v>0</v>
      </c>
    </row>
    <row r="619" spans="1:9" x14ac:dyDescent="0.45">
      <c r="A619" t="s">
        <v>511</v>
      </c>
      <c r="B619" t="s">
        <v>48</v>
      </c>
      <c r="C619" t="s">
        <v>2541</v>
      </c>
      <c r="D619" t="s">
        <v>2540</v>
      </c>
      <c r="E619" t="s">
        <v>42</v>
      </c>
      <c r="F619" t="s">
        <v>1</v>
      </c>
      <c r="G619" t="s">
        <v>0</v>
      </c>
      <c r="H619" t="s">
        <v>1</v>
      </c>
      <c r="I619" t="s">
        <v>1</v>
      </c>
    </row>
    <row r="620" spans="1:9" x14ac:dyDescent="0.45">
      <c r="A620" t="s">
        <v>371</v>
      </c>
      <c r="B620" t="s">
        <v>36</v>
      </c>
      <c r="C620" t="s">
        <v>2539</v>
      </c>
      <c r="D620" t="s">
        <v>2538</v>
      </c>
      <c r="E620" t="s">
        <v>103</v>
      </c>
      <c r="F620" t="s">
        <v>0</v>
      </c>
      <c r="G620" t="s">
        <v>0</v>
      </c>
      <c r="H620" t="s">
        <v>0</v>
      </c>
      <c r="I620" t="s">
        <v>1</v>
      </c>
    </row>
    <row r="621" spans="1:9" x14ac:dyDescent="0.45">
      <c r="A621" t="s">
        <v>505</v>
      </c>
      <c r="B621" t="s">
        <v>72</v>
      </c>
      <c r="C621" t="s">
        <v>2537</v>
      </c>
      <c r="D621" t="s">
        <v>2536</v>
      </c>
      <c r="E621" t="s">
        <v>107</v>
      </c>
      <c r="F621" t="s">
        <v>0</v>
      </c>
      <c r="G621" t="s">
        <v>0</v>
      </c>
      <c r="H621" t="s">
        <v>0</v>
      </c>
      <c r="I621" t="s">
        <v>1</v>
      </c>
    </row>
    <row r="622" spans="1:9" x14ac:dyDescent="0.45">
      <c r="A622" t="s">
        <v>352</v>
      </c>
      <c r="B622" t="s">
        <v>21</v>
      </c>
      <c r="C622" t="s">
        <v>2535</v>
      </c>
      <c r="D622" t="s">
        <v>2525</v>
      </c>
      <c r="E622" t="s">
        <v>131</v>
      </c>
      <c r="F622" t="s">
        <v>0</v>
      </c>
      <c r="G622" t="s">
        <v>0</v>
      </c>
      <c r="H622" t="s">
        <v>0</v>
      </c>
      <c r="I622" t="s">
        <v>1</v>
      </c>
    </row>
    <row r="623" spans="1:9" x14ac:dyDescent="0.45">
      <c r="A623" t="s">
        <v>370</v>
      </c>
      <c r="B623" t="s">
        <v>44</v>
      </c>
      <c r="C623" t="s">
        <v>2534</v>
      </c>
      <c r="D623" t="s">
        <v>2533</v>
      </c>
      <c r="E623" t="s">
        <v>68</v>
      </c>
      <c r="F623" t="s">
        <v>0</v>
      </c>
      <c r="G623" t="s">
        <v>0</v>
      </c>
      <c r="H623" t="s">
        <v>0</v>
      </c>
      <c r="I623" t="s">
        <v>1</v>
      </c>
    </row>
    <row r="624" spans="1:9" x14ac:dyDescent="0.45">
      <c r="A624" t="s">
        <v>345</v>
      </c>
      <c r="B624" t="s">
        <v>44</v>
      </c>
      <c r="C624" t="s">
        <v>2532</v>
      </c>
      <c r="D624" t="s">
        <v>2531</v>
      </c>
      <c r="E624" t="s">
        <v>138</v>
      </c>
      <c r="F624" t="s">
        <v>0</v>
      </c>
      <c r="G624" t="s">
        <v>1</v>
      </c>
      <c r="H624" t="s">
        <v>0</v>
      </c>
      <c r="I624" t="s">
        <v>1</v>
      </c>
    </row>
    <row r="625" spans="1:9" x14ac:dyDescent="0.45">
      <c r="A625" t="s">
        <v>341</v>
      </c>
      <c r="B625" t="s">
        <v>44</v>
      </c>
      <c r="C625" t="s">
        <v>2530</v>
      </c>
      <c r="D625" t="s">
        <v>2529</v>
      </c>
      <c r="E625" t="s">
        <v>77</v>
      </c>
      <c r="F625" t="s">
        <v>0</v>
      </c>
      <c r="G625" t="s">
        <v>0</v>
      </c>
      <c r="H625" t="s">
        <v>0</v>
      </c>
      <c r="I625" t="s">
        <v>1</v>
      </c>
    </row>
    <row r="626" spans="1:9" x14ac:dyDescent="0.45">
      <c r="A626" t="s">
        <v>339</v>
      </c>
      <c r="B626" t="s">
        <v>115</v>
      </c>
      <c r="C626" t="s">
        <v>2528</v>
      </c>
      <c r="D626" t="s">
        <v>2527</v>
      </c>
      <c r="E626" t="s">
        <v>338</v>
      </c>
      <c r="F626" t="s">
        <v>0</v>
      </c>
      <c r="G626" t="s">
        <v>0</v>
      </c>
      <c r="H626" t="s">
        <v>0</v>
      </c>
    </row>
    <row r="627" spans="1:9" x14ac:dyDescent="0.45">
      <c r="A627" t="s">
        <v>337</v>
      </c>
      <c r="B627" t="s">
        <v>115</v>
      </c>
      <c r="C627" t="s">
        <v>2526</v>
      </c>
      <c r="D627" t="s">
        <v>2525</v>
      </c>
      <c r="E627" t="s">
        <v>53</v>
      </c>
      <c r="F627" t="s">
        <v>0</v>
      </c>
      <c r="G627" t="s">
        <v>0</v>
      </c>
      <c r="H627" t="s">
        <v>0</v>
      </c>
      <c r="I627" t="s">
        <v>1</v>
      </c>
    </row>
    <row r="628" spans="1:9" x14ac:dyDescent="0.45">
      <c r="A628" t="s">
        <v>19</v>
      </c>
      <c r="B628" t="s">
        <v>2301</v>
      </c>
      <c r="C628" t="s">
        <v>17</v>
      </c>
      <c r="D628" t="s">
        <v>16</v>
      </c>
      <c r="E628" t="s">
        <v>15</v>
      </c>
      <c r="F628" t="s">
        <v>14</v>
      </c>
      <c r="G628" t="s">
        <v>13</v>
      </c>
      <c r="H628" t="s">
        <v>12</v>
      </c>
      <c r="I628" t="s">
        <v>11</v>
      </c>
    </row>
    <row r="629" spans="1:9" x14ac:dyDescent="0.45">
      <c r="A629" t="s">
        <v>359</v>
      </c>
      <c r="B629" t="s">
        <v>89</v>
      </c>
      <c r="C629" t="s">
        <v>292</v>
      </c>
      <c r="D629" t="s">
        <v>2524</v>
      </c>
      <c r="E629" t="s">
        <v>2</v>
      </c>
      <c r="F629" t="s">
        <v>0</v>
      </c>
      <c r="G629" t="s">
        <v>1</v>
      </c>
      <c r="H629" t="s">
        <v>0</v>
      </c>
      <c r="I629" t="s">
        <v>1</v>
      </c>
    </row>
    <row r="630" spans="1:9" x14ac:dyDescent="0.45">
      <c r="A630" t="s">
        <v>358</v>
      </c>
      <c r="B630" t="s">
        <v>36</v>
      </c>
      <c r="C630" t="s">
        <v>170</v>
      </c>
      <c r="D630" t="s">
        <v>446</v>
      </c>
      <c r="E630" t="s">
        <v>103</v>
      </c>
      <c r="F630" t="s">
        <v>0</v>
      </c>
      <c r="G630" t="s">
        <v>0</v>
      </c>
      <c r="H630" t="s">
        <v>0</v>
      </c>
      <c r="I630" t="s">
        <v>1</v>
      </c>
    </row>
    <row r="631" spans="1:9" x14ac:dyDescent="0.45">
      <c r="A631" t="s">
        <v>357</v>
      </c>
      <c r="B631" t="s">
        <v>28</v>
      </c>
      <c r="C631" t="s">
        <v>71</v>
      </c>
      <c r="D631" t="s">
        <v>67</v>
      </c>
      <c r="E631" t="s">
        <v>26</v>
      </c>
      <c r="F631" t="s">
        <v>0</v>
      </c>
      <c r="G631" t="s">
        <v>1</v>
      </c>
      <c r="H631" t="s">
        <v>0</v>
      </c>
      <c r="I631" t="s">
        <v>1</v>
      </c>
    </row>
    <row r="632" spans="1:9" x14ac:dyDescent="0.45">
      <c r="A632" t="s">
        <v>356</v>
      </c>
      <c r="B632" t="s">
        <v>36</v>
      </c>
      <c r="C632" t="s">
        <v>112</v>
      </c>
      <c r="D632" t="s">
        <v>3</v>
      </c>
      <c r="E632" t="s">
        <v>188</v>
      </c>
      <c r="F632" t="s">
        <v>1</v>
      </c>
      <c r="G632" t="s">
        <v>0</v>
      </c>
      <c r="H632" t="s">
        <v>1</v>
      </c>
    </row>
    <row r="633" spans="1:9" x14ac:dyDescent="0.45">
      <c r="A633" t="s">
        <v>355</v>
      </c>
      <c r="B633" t="s">
        <v>72</v>
      </c>
      <c r="C633" t="s">
        <v>112</v>
      </c>
      <c r="D633" t="s">
        <v>3</v>
      </c>
      <c r="E633" t="s">
        <v>185</v>
      </c>
      <c r="F633" t="s">
        <v>1</v>
      </c>
      <c r="G633" t="s">
        <v>0</v>
      </c>
      <c r="H633" t="s">
        <v>1</v>
      </c>
    </row>
    <row r="634" spans="1:9" x14ac:dyDescent="0.45">
      <c r="A634" t="s">
        <v>2523</v>
      </c>
      <c r="B634" t="s">
        <v>36</v>
      </c>
      <c r="C634" t="s">
        <v>61</v>
      </c>
      <c r="D634" t="s">
        <v>3</v>
      </c>
      <c r="E634" t="s">
        <v>188</v>
      </c>
      <c r="F634" t="s">
        <v>1</v>
      </c>
      <c r="G634" t="s">
        <v>0</v>
      </c>
      <c r="H634" t="s">
        <v>1</v>
      </c>
    </row>
    <row r="635" spans="1:9" x14ac:dyDescent="0.45">
      <c r="A635" t="s">
        <v>2522</v>
      </c>
      <c r="B635" t="s">
        <v>72</v>
      </c>
      <c r="C635" t="s">
        <v>61</v>
      </c>
      <c r="D635" t="s">
        <v>3</v>
      </c>
      <c r="E635" t="s">
        <v>185</v>
      </c>
      <c r="F635" t="s">
        <v>1</v>
      </c>
      <c r="G635" t="s">
        <v>0</v>
      </c>
      <c r="H635" t="s">
        <v>1</v>
      </c>
    </row>
    <row r="636" spans="1:9" x14ac:dyDescent="0.45">
      <c r="A636" t="s">
        <v>354</v>
      </c>
      <c r="B636" t="s">
        <v>48</v>
      </c>
      <c r="C636" t="s">
        <v>61</v>
      </c>
      <c r="D636" t="s">
        <v>4</v>
      </c>
      <c r="E636" t="s">
        <v>178</v>
      </c>
      <c r="F636" t="s">
        <v>1</v>
      </c>
      <c r="G636" t="s">
        <v>0</v>
      </c>
      <c r="H636" t="s">
        <v>1</v>
      </c>
      <c r="I636" t="s">
        <v>1</v>
      </c>
    </row>
    <row r="637" spans="1:9" x14ac:dyDescent="0.45">
      <c r="A637" t="s">
        <v>384</v>
      </c>
      <c r="B637" t="s">
        <v>31</v>
      </c>
      <c r="C637" t="s">
        <v>112</v>
      </c>
      <c r="D637" t="s">
        <v>79</v>
      </c>
      <c r="E637" t="s">
        <v>58</v>
      </c>
      <c r="F637" t="s">
        <v>1</v>
      </c>
      <c r="G637" t="s">
        <v>0</v>
      </c>
      <c r="H637" t="s">
        <v>1</v>
      </c>
    </row>
    <row r="638" spans="1:9" x14ac:dyDescent="0.45">
      <c r="A638" t="s">
        <v>452</v>
      </c>
      <c r="B638" t="s">
        <v>28</v>
      </c>
      <c r="C638" t="s">
        <v>170</v>
      </c>
      <c r="D638" t="s">
        <v>508</v>
      </c>
      <c r="E638" t="s">
        <v>114</v>
      </c>
      <c r="F638" t="s">
        <v>0</v>
      </c>
      <c r="G638" t="s">
        <v>0</v>
      </c>
      <c r="H638" t="s">
        <v>0</v>
      </c>
    </row>
    <row r="639" spans="1:9" x14ac:dyDescent="0.45">
      <c r="A639" t="s">
        <v>498</v>
      </c>
      <c r="B639" t="s">
        <v>44</v>
      </c>
      <c r="C639" t="s">
        <v>340</v>
      </c>
      <c r="D639" t="s">
        <v>92</v>
      </c>
      <c r="E639" t="s">
        <v>178</v>
      </c>
      <c r="F639" t="s">
        <v>1</v>
      </c>
      <c r="G639" t="s">
        <v>1</v>
      </c>
      <c r="H639" t="s">
        <v>0</v>
      </c>
    </row>
    <row r="640" spans="1:9" x14ac:dyDescent="0.45">
      <c r="A640" t="s">
        <v>497</v>
      </c>
      <c r="B640" t="s">
        <v>28</v>
      </c>
      <c r="C640" t="s">
        <v>112</v>
      </c>
      <c r="D640" t="s">
        <v>508</v>
      </c>
      <c r="E640" t="s">
        <v>496</v>
      </c>
      <c r="F640" t="s">
        <v>0</v>
      </c>
      <c r="G640" t="s">
        <v>0</v>
      </c>
      <c r="H640" t="s">
        <v>0</v>
      </c>
    </row>
    <row r="641" spans="1:9" x14ac:dyDescent="0.45">
      <c r="A641" t="s">
        <v>320</v>
      </c>
      <c r="B641" t="s">
        <v>31</v>
      </c>
      <c r="C641" t="s">
        <v>119</v>
      </c>
      <c r="D641" t="s">
        <v>92</v>
      </c>
      <c r="E641" t="s">
        <v>58</v>
      </c>
      <c r="F641" t="s">
        <v>1</v>
      </c>
      <c r="G641" t="s">
        <v>0</v>
      </c>
      <c r="H641" t="s">
        <v>1</v>
      </c>
    </row>
    <row r="642" spans="1:9" x14ac:dyDescent="0.45">
      <c r="A642" t="s">
        <v>353</v>
      </c>
      <c r="B642" t="s">
        <v>36</v>
      </c>
      <c r="C642" t="s">
        <v>92</v>
      </c>
      <c r="D642" t="s">
        <v>428</v>
      </c>
      <c r="E642" t="s">
        <v>103</v>
      </c>
      <c r="F642" t="s">
        <v>0</v>
      </c>
      <c r="G642" t="s">
        <v>0</v>
      </c>
      <c r="H642" t="s">
        <v>0</v>
      </c>
      <c r="I642" t="s">
        <v>1</v>
      </c>
    </row>
    <row r="643" spans="1:9" x14ac:dyDescent="0.45">
      <c r="A643" t="s">
        <v>371</v>
      </c>
      <c r="B643" t="s">
        <v>36</v>
      </c>
      <c r="C643" t="s">
        <v>61</v>
      </c>
      <c r="D643" t="s">
        <v>112</v>
      </c>
      <c r="E643" t="s">
        <v>103</v>
      </c>
      <c r="F643" t="s">
        <v>0</v>
      </c>
      <c r="G643" t="s">
        <v>0</v>
      </c>
      <c r="H643" t="s">
        <v>0</v>
      </c>
      <c r="I643" t="s">
        <v>1</v>
      </c>
    </row>
    <row r="644" spans="1:9" x14ac:dyDescent="0.45">
      <c r="A644" t="s">
        <v>352</v>
      </c>
      <c r="B644" t="s">
        <v>21</v>
      </c>
      <c r="C644" t="s">
        <v>61</v>
      </c>
      <c r="D644" t="s">
        <v>267</v>
      </c>
      <c r="E644" t="s">
        <v>131</v>
      </c>
      <c r="F644" t="s">
        <v>0</v>
      </c>
      <c r="G644" t="s">
        <v>0</v>
      </c>
      <c r="H644" t="s">
        <v>0</v>
      </c>
      <c r="I644" t="s">
        <v>1</v>
      </c>
    </row>
    <row r="645" spans="1:9" x14ac:dyDescent="0.45">
      <c r="A645" t="s">
        <v>370</v>
      </c>
      <c r="B645" t="s">
        <v>44</v>
      </c>
      <c r="C645" t="s">
        <v>100</v>
      </c>
      <c r="D645" t="s">
        <v>160</v>
      </c>
      <c r="E645" t="s">
        <v>68</v>
      </c>
      <c r="F645" t="s">
        <v>0</v>
      </c>
      <c r="G645" t="s">
        <v>0</v>
      </c>
      <c r="H645" t="s">
        <v>0</v>
      </c>
      <c r="I645" t="s">
        <v>1</v>
      </c>
    </row>
    <row r="646" spans="1:9" x14ac:dyDescent="0.45">
      <c r="A646" t="s">
        <v>351</v>
      </c>
      <c r="B646" t="s">
        <v>31</v>
      </c>
      <c r="C646" t="s">
        <v>34</v>
      </c>
      <c r="D646" t="s">
        <v>292</v>
      </c>
      <c r="E646" t="s">
        <v>180</v>
      </c>
      <c r="F646" t="s">
        <v>0</v>
      </c>
      <c r="G646" t="s">
        <v>0</v>
      </c>
      <c r="H646" t="s">
        <v>0</v>
      </c>
      <c r="I646" t="s">
        <v>1</v>
      </c>
    </row>
    <row r="647" spans="1:9" x14ac:dyDescent="0.45">
      <c r="A647" t="s">
        <v>350</v>
      </c>
      <c r="B647" t="s">
        <v>89</v>
      </c>
      <c r="C647" t="s">
        <v>40</v>
      </c>
      <c r="D647" t="s">
        <v>259</v>
      </c>
      <c r="E647" t="s">
        <v>346</v>
      </c>
      <c r="F647" t="s">
        <v>0</v>
      </c>
      <c r="G647" t="s">
        <v>0</v>
      </c>
      <c r="H647" t="s">
        <v>0</v>
      </c>
      <c r="I647" t="s">
        <v>1</v>
      </c>
    </row>
    <row r="648" spans="1:9" x14ac:dyDescent="0.45">
      <c r="A648" t="s">
        <v>347</v>
      </c>
      <c r="B648" t="s">
        <v>89</v>
      </c>
      <c r="C648" t="s">
        <v>196</v>
      </c>
      <c r="D648" t="s">
        <v>2521</v>
      </c>
      <c r="E648" t="s">
        <v>346</v>
      </c>
      <c r="F648" t="s">
        <v>0</v>
      </c>
      <c r="G648" t="s">
        <v>0</v>
      </c>
      <c r="H648" t="s">
        <v>0</v>
      </c>
      <c r="I648" t="s">
        <v>1</v>
      </c>
    </row>
    <row r="649" spans="1:9" x14ac:dyDescent="0.45">
      <c r="A649" t="s">
        <v>345</v>
      </c>
      <c r="B649" t="s">
        <v>44</v>
      </c>
      <c r="C649" t="s">
        <v>127</v>
      </c>
      <c r="D649" t="s">
        <v>863</v>
      </c>
      <c r="E649" t="s">
        <v>138</v>
      </c>
      <c r="F649" t="s">
        <v>0</v>
      </c>
      <c r="G649" t="s">
        <v>1</v>
      </c>
      <c r="H649" t="s">
        <v>0</v>
      </c>
      <c r="I649" t="s">
        <v>1</v>
      </c>
    </row>
    <row r="650" spans="1:9" x14ac:dyDescent="0.45">
      <c r="A650" t="s">
        <v>343</v>
      </c>
      <c r="B650" t="s">
        <v>48</v>
      </c>
      <c r="C650" t="s">
        <v>412</v>
      </c>
      <c r="D650" t="s">
        <v>1775</v>
      </c>
      <c r="E650" t="s">
        <v>159</v>
      </c>
      <c r="F650" t="s">
        <v>0</v>
      </c>
      <c r="G650" t="s">
        <v>0</v>
      </c>
      <c r="H650" t="s">
        <v>0</v>
      </c>
      <c r="I650" t="s">
        <v>1</v>
      </c>
    </row>
    <row r="651" spans="1:9" x14ac:dyDescent="0.45">
      <c r="A651" t="s">
        <v>341</v>
      </c>
      <c r="B651" t="s">
        <v>44</v>
      </c>
      <c r="C651" t="s">
        <v>119</v>
      </c>
      <c r="D651" t="s">
        <v>292</v>
      </c>
      <c r="E651" t="s">
        <v>77</v>
      </c>
      <c r="F651" t="s">
        <v>0</v>
      </c>
      <c r="G651" t="s">
        <v>0</v>
      </c>
      <c r="H651" t="s">
        <v>0</v>
      </c>
      <c r="I651" t="s">
        <v>1</v>
      </c>
    </row>
    <row r="652" spans="1:9" x14ac:dyDescent="0.45">
      <c r="A652" t="s">
        <v>580</v>
      </c>
      <c r="B652" t="s">
        <v>89</v>
      </c>
      <c r="C652" t="s">
        <v>35</v>
      </c>
      <c r="D652" t="s">
        <v>56</v>
      </c>
      <c r="E652" t="s">
        <v>81</v>
      </c>
      <c r="F652" t="s">
        <v>0</v>
      </c>
      <c r="G652" t="s">
        <v>0</v>
      </c>
      <c r="H652" t="s">
        <v>0</v>
      </c>
    </row>
    <row r="653" spans="1:9" x14ac:dyDescent="0.45">
      <c r="A653" t="s">
        <v>339</v>
      </c>
      <c r="B653" t="s">
        <v>115</v>
      </c>
      <c r="C653" t="s">
        <v>269</v>
      </c>
      <c r="D653" t="s">
        <v>2452</v>
      </c>
      <c r="E653" t="s">
        <v>338</v>
      </c>
      <c r="F653" t="s">
        <v>0</v>
      </c>
      <c r="G653" t="s">
        <v>0</v>
      </c>
      <c r="H653" t="s">
        <v>0</v>
      </c>
    </row>
    <row r="654" spans="1:9" x14ac:dyDescent="0.45">
      <c r="A654" t="s">
        <v>337</v>
      </c>
      <c r="B654" t="s">
        <v>115</v>
      </c>
      <c r="C654" t="s">
        <v>412</v>
      </c>
      <c r="D654" t="s">
        <v>35</v>
      </c>
      <c r="E654" t="s">
        <v>53</v>
      </c>
      <c r="F654" t="s">
        <v>0</v>
      </c>
      <c r="G654" t="s">
        <v>0</v>
      </c>
      <c r="H654" t="s">
        <v>0</v>
      </c>
      <c r="I654" t="s">
        <v>1</v>
      </c>
    </row>
    <row r="655" spans="1:9" x14ac:dyDescent="0.45">
      <c r="A655" t="s">
        <v>336</v>
      </c>
      <c r="B655" t="s">
        <v>72</v>
      </c>
      <c r="C655" t="s">
        <v>69</v>
      </c>
      <c r="D655" t="s">
        <v>2521</v>
      </c>
      <c r="E655" t="s">
        <v>55</v>
      </c>
      <c r="F655" t="s">
        <v>0</v>
      </c>
      <c r="G655" t="s">
        <v>0</v>
      </c>
      <c r="H655" t="s">
        <v>0</v>
      </c>
      <c r="I655" t="s">
        <v>1</v>
      </c>
    </row>
    <row r="656" spans="1:9" x14ac:dyDescent="0.45">
      <c r="A656" t="s">
        <v>335</v>
      </c>
      <c r="B656" t="s">
        <v>115</v>
      </c>
      <c r="C656" t="s">
        <v>119</v>
      </c>
      <c r="D656" t="s">
        <v>865</v>
      </c>
      <c r="E656" t="s">
        <v>223</v>
      </c>
      <c r="F656" t="s">
        <v>0</v>
      </c>
      <c r="G656" t="s">
        <v>1</v>
      </c>
      <c r="H656" t="s">
        <v>0</v>
      </c>
      <c r="I656" t="s">
        <v>1</v>
      </c>
    </row>
    <row r="657" spans="1:9" x14ac:dyDescent="0.45">
      <c r="A657" t="s">
        <v>19</v>
      </c>
      <c r="B657" t="s">
        <v>2299</v>
      </c>
      <c r="C657" t="s">
        <v>17</v>
      </c>
      <c r="D657" t="s">
        <v>16</v>
      </c>
      <c r="E657" t="s">
        <v>15</v>
      </c>
      <c r="F657" t="s">
        <v>14</v>
      </c>
      <c r="G657" t="s">
        <v>13</v>
      </c>
      <c r="H657" t="s">
        <v>12</v>
      </c>
      <c r="I657" t="s">
        <v>11</v>
      </c>
    </row>
    <row r="658" spans="1:9" x14ac:dyDescent="0.45">
      <c r="A658" t="s">
        <v>2520</v>
      </c>
      <c r="B658" t="s">
        <v>44</v>
      </c>
      <c r="C658" t="s">
        <v>112</v>
      </c>
      <c r="D658" t="s">
        <v>34</v>
      </c>
      <c r="E658" t="s">
        <v>178</v>
      </c>
      <c r="F658" t="s">
        <v>1</v>
      </c>
      <c r="G658" t="s">
        <v>1</v>
      </c>
      <c r="H658" t="s">
        <v>0</v>
      </c>
    </row>
    <row r="659" spans="1:9" x14ac:dyDescent="0.45">
      <c r="A659" t="s">
        <v>1777</v>
      </c>
      <c r="B659" t="s">
        <v>28</v>
      </c>
      <c r="C659" t="s">
        <v>40</v>
      </c>
      <c r="D659" t="s">
        <v>56</v>
      </c>
      <c r="E659" t="s">
        <v>223</v>
      </c>
      <c r="F659" t="s">
        <v>0</v>
      </c>
      <c r="G659" t="s">
        <v>1</v>
      </c>
      <c r="H659" t="s">
        <v>0</v>
      </c>
    </row>
    <row r="660" spans="1:9" x14ac:dyDescent="0.45">
      <c r="A660" t="s">
        <v>452</v>
      </c>
      <c r="B660" t="s">
        <v>28</v>
      </c>
      <c r="C660" t="s">
        <v>260</v>
      </c>
      <c r="D660" t="s">
        <v>92</v>
      </c>
      <c r="E660" t="s">
        <v>114</v>
      </c>
      <c r="F660" t="s">
        <v>0</v>
      </c>
      <c r="G660" t="s">
        <v>0</v>
      </c>
      <c r="H660" t="s">
        <v>0</v>
      </c>
    </row>
    <row r="661" spans="1:9" x14ac:dyDescent="0.45">
      <c r="A661" t="s">
        <v>497</v>
      </c>
      <c r="B661" t="s">
        <v>28</v>
      </c>
      <c r="C661" t="s">
        <v>96</v>
      </c>
      <c r="D661" t="s">
        <v>126</v>
      </c>
      <c r="E661" t="s">
        <v>496</v>
      </c>
      <c r="F661" t="s">
        <v>0</v>
      </c>
      <c r="G661" t="s">
        <v>0</v>
      </c>
      <c r="H661" t="s">
        <v>0</v>
      </c>
    </row>
    <row r="662" spans="1:9" x14ac:dyDescent="0.45">
      <c r="A662" t="s">
        <v>320</v>
      </c>
      <c r="B662" t="s">
        <v>31</v>
      </c>
      <c r="C662" t="s">
        <v>71</v>
      </c>
      <c r="D662" t="s">
        <v>92</v>
      </c>
      <c r="E662" t="s">
        <v>58</v>
      </c>
      <c r="F662" t="s">
        <v>1</v>
      </c>
      <c r="G662" t="s">
        <v>0</v>
      </c>
      <c r="H662" t="s">
        <v>1</v>
      </c>
    </row>
    <row r="663" spans="1:9" x14ac:dyDescent="0.45">
      <c r="A663" t="s">
        <v>2519</v>
      </c>
      <c r="B663" t="s">
        <v>72</v>
      </c>
      <c r="C663" t="s">
        <v>124</v>
      </c>
      <c r="D663" t="s">
        <v>4</v>
      </c>
      <c r="E663" t="s">
        <v>185</v>
      </c>
      <c r="F663" t="s">
        <v>1</v>
      </c>
      <c r="G663" t="s">
        <v>0</v>
      </c>
      <c r="H663" t="s">
        <v>1</v>
      </c>
    </row>
    <row r="664" spans="1:9" x14ac:dyDescent="0.45">
      <c r="A664" t="s">
        <v>488</v>
      </c>
      <c r="B664" t="s">
        <v>21</v>
      </c>
      <c r="C664" t="s">
        <v>100</v>
      </c>
      <c r="D664" t="s">
        <v>61</v>
      </c>
      <c r="E664" t="s">
        <v>39</v>
      </c>
      <c r="F664" t="s">
        <v>0</v>
      </c>
      <c r="G664" t="s">
        <v>0</v>
      </c>
      <c r="H664" t="s">
        <v>0</v>
      </c>
      <c r="I664" t="s">
        <v>1</v>
      </c>
    </row>
    <row r="665" spans="1:9" x14ac:dyDescent="0.45">
      <c r="A665" t="s">
        <v>2518</v>
      </c>
      <c r="B665" t="s">
        <v>21</v>
      </c>
      <c r="C665" t="s">
        <v>199</v>
      </c>
      <c r="D665" t="s">
        <v>3</v>
      </c>
      <c r="E665" t="s">
        <v>188</v>
      </c>
      <c r="F665" t="s">
        <v>1</v>
      </c>
      <c r="G665" t="s">
        <v>0</v>
      </c>
      <c r="H665" t="s">
        <v>1</v>
      </c>
    </row>
    <row r="666" spans="1:9" x14ac:dyDescent="0.45">
      <c r="A666" t="s">
        <v>2517</v>
      </c>
      <c r="B666" t="s">
        <v>21</v>
      </c>
      <c r="C666" t="s">
        <v>831</v>
      </c>
      <c r="D666" t="s">
        <v>79</v>
      </c>
      <c r="E666" t="s">
        <v>203</v>
      </c>
      <c r="F666" t="s">
        <v>0</v>
      </c>
      <c r="G666" t="s">
        <v>0</v>
      </c>
      <c r="H666" t="s">
        <v>0</v>
      </c>
    </row>
    <row r="667" spans="1:9" x14ac:dyDescent="0.45">
      <c r="A667" t="s">
        <v>19</v>
      </c>
      <c r="B667" t="s">
        <v>2297</v>
      </c>
      <c r="C667" t="s">
        <v>17</v>
      </c>
      <c r="D667" t="s">
        <v>16</v>
      </c>
      <c r="E667" t="s">
        <v>15</v>
      </c>
      <c r="F667" t="s">
        <v>14</v>
      </c>
      <c r="G667" t="s">
        <v>13</v>
      </c>
      <c r="H667" t="s">
        <v>12</v>
      </c>
      <c r="I667" t="s">
        <v>11</v>
      </c>
    </row>
    <row r="668" spans="1:9" x14ac:dyDescent="0.45">
      <c r="A668" t="s">
        <v>359</v>
      </c>
      <c r="B668" t="s">
        <v>89</v>
      </c>
      <c r="C668" t="s">
        <v>100</v>
      </c>
      <c r="D668" t="s">
        <v>69</v>
      </c>
      <c r="E668" t="s">
        <v>2</v>
      </c>
      <c r="F668" t="s">
        <v>0</v>
      </c>
      <c r="G668" t="s">
        <v>1</v>
      </c>
      <c r="H668" t="s">
        <v>0</v>
      </c>
      <c r="I668" t="s">
        <v>1</v>
      </c>
    </row>
    <row r="669" spans="1:9" x14ac:dyDescent="0.45">
      <c r="A669" t="s">
        <v>358</v>
      </c>
      <c r="B669" t="s">
        <v>36</v>
      </c>
      <c r="C669" t="s">
        <v>61</v>
      </c>
      <c r="D669" t="s">
        <v>340</v>
      </c>
      <c r="E669" t="s">
        <v>103</v>
      </c>
      <c r="F669" t="s">
        <v>0</v>
      </c>
      <c r="G669" t="s">
        <v>0</v>
      </c>
      <c r="H669" t="s">
        <v>0</v>
      </c>
      <c r="I669" t="s">
        <v>1</v>
      </c>
    </row>
    <row r="670" spans="1:9" x14ac:dyDescent="0.45">
      <c r="A670" t="s">
        <v>357</v>
      </c>
      <c r="B670" t="s">
        <v>28</v>
      </c>
      <c r="C670" t="s">
        <v>3</v>
      </c>
      <c r="D670" t="s">
        <v>446</v>
      </c>
      <c r="E670" t="s">
        <v>26</v>
      </c>
      <c r="F670" t="s">
        <v>0</v>
      </c>
      <c r="G670" t="s">
        <v>1</v>
      </c>
      <c r="H670" t="s">
        <v>0</v>
      </c>
      <c r="I670" t="s">
        <v>1</v>
      </c>
    </row>
    <row r="671" spans="1:9" x14ac:dyDescent="0.45">
      <c r="A671" t="s">
        <v>427</v>
      </c>
      <c r="B671" t="s">
        <v>44</v>
      </c>
      <c r="C671" t="s">
        <v>79</v>
      </c>
      <c r="D671" t="s">
        <v>8</v>
      </c>
      <c r="E671" t="s">
        <v>185</v>
      </c>
      <c r="F671" t="s">
        <v>1</v>
      </c>
      <c r="G671" t="s">
        <v>0</v>
      </c>
      <c r="H671" t="s">
        <v>1</v>
      </c>
    </row>
    <row r="672" spans="1:9" x14ac:dyDescent="0.45">
      <c r="A672" t="s">
        <v>2516</v>
      </c>
      <c r="B672" t="s">
        <v>21</v>
      </c>
      <c r="C672" t="s">
        <v>61</v>
      </c>
      <c r="D672" t="s">
        <v>34</v>
      </c>
      <c r="E672" t="s">
        <v>99</v>
      </c>
      <c r="F672" t="s">
        <v>0</v>
      </c>
      <c r="G672" t="s">
        <v>0</v>
      </c>
      <c r="H672" t="s">
        <v>0</v>
      </c>
    </row>
    <row r="673" spans="1:9" x14ac:dyDescent="0.45">
      <c r="A673" t="s">
        <v>386</v>
      </c>
      <c r="B673" t="s">
        <v>5</v>
      </c>
      <c r="C673" t="s">
        <v>43</v>
      </c>
      <c r="D673" t="s">
        <v>67</v>
      </c>
      <c r="E673" t="s">
        <v>88</v>
      </c>
      <c r="F673" t="s">
        <v>0</v>
      </c>
      <c r="G673" t="s">
        <v>0</v>
      </c>
      <c r="H673" t="s">
        <v>0</v>
      </c>
    </row>
    <row r="674" spans="1:9" x14ac:dyDescent="0.45">
      <c r="A674" t="s">
        <v>404</v>
      </c>
      <c r="B674" t="s">
        <v>520</v>
      </c>
      <c r="C674" t="s">
        <v>47</v>
      </c>
      <c r="D674" t="s">
        <v>4</v>
      </c>
      <c r="E674" t="s">
        <v>143</v>
      </c>
      <c r="F674" t="s">
        <v>174</v>
      </c>
      <c r="G674" t="s">
        <v>174</v>
      </c>
      <c r="H674" t="s">
        <v>174</v>
      </c>
    </row>
    <row r="675" spans="1:9" x14ac:dyDescent="0.45">
      <c r="A675" t="s">
        <v>426</v>
      </c>
      <c r="B675" t="s">
        <v>44</v>
      </c>
      <c r="C675" t="s">
        <v>4</v>
      </c>
      <c r="D675" t="s">
        <v>4</v>
      </c>
      <c r="E675" t="s">
        <v>185</v>
      </c>
      <c r="F675" t="s">
        <v>1</v>
      </c>
      <c r="G675" t="s">
        <v>0</v>
      </c>
      <c r="H675" t="s">
        <v>1</v>
      </c>
    </row>
    <row r="676" spans="1:9" x14ac:dyDescent="0.45">
      <c r="A676" t="s">
        <v>1647</v>
      </c>
      <c r="B676" t="s">
        <v>36</v>
      </c>
      <c r="C676" t="s">
        <v>35</v>
      </c>
      <c r="D676" t="s">
        <v>34</v>
      </c>
      <c r="E676" t="s">
        <v>155</v>
      </c>
      <c r="F676" t="s">
        <v>0</v>
      </c>
      <c r="G676" t="s">
        <v>0</v>
      </c>
      <c r="H676" t="s">
        <v>0</v>
      </c>
    </row>
    <row r="677" spans="1:9" x14ac:dyDescent="0.45">
      <c r="A677" t="s">
        <v>354</v>
      </c>
      <c r="B677" t="s">
        <v>48</v>
      </c>
      <c r="C677" t="s">
        <v>79</v>
      </c>
      <c r="D677" t="s">
        <v>8</v>
      </c>
      <c r="E677" t="s">
        <v>178</v>
      </c>
      <c r="F677" t="s">
        <v>1</v>
      </c>
      <c r="G677" t="s">
        <v>0</v>
      </c>
      <c r="H677" t="s">
        <v>1</v>
      </c>
      <c r="I677" t="s">
        <v>1</v>
      </c>
    </row>
    <row r="678" spans="1:9" x14ac:dyDescent="0.45">
      <c r="A678" t="s">
        <v>2515</v>
      </c>
      <c r="B678" t="s">
        <v>36</v>
      </c>
      <c r="C678" t="s">
        <v>4</v>
      </c>
      <c r="D678" t="s">
        <v>34</v>
      </c>
      <c r="E678" t="s">
        <v>99</v>
      </c>
      <c r="F678" t="s">
        <v>0</v>
      </c>
      <c r="G678" t="s">
        <v>0</v>
      </c>
      <c r="H678" t="s">
        <v>0</v>
      </c>
    </row>
    <row r="679" spans="1:9" x14ac:dyDescent="0.45">
      <c r="A679" t="s">
        <v>606</v>
      </c>
      <c r="B679" t="s">
        <v>31</v>
      </c>
      <c r="C679" t="s">
        <v>59</v>
      </c>
      <c r="D679" t="s">
        <v>56</v>
      </c>
      <c r="E679" t="s">
        <v>58</v>
      </c>
      <c r="F679" t="s">
        <v>1</v>
      </c>
      <c r="G679" t="s">
        <v>0</v>
      </c>
      <c r="H679" t="s">
        <v>1</v>
      </c>
    </row>
    <row r="680" spans="1:9" x14ac:dyDescent="0.45">
      <c r="A680" t="s">
        <v>373</v>
      </c>
      <c r="B680" t="s">
        <v>31</v>
      </c>
      <c r="C680" t="s">
        <v>100</v>
      </c>
      <c r="D680" t="s">
        <v>56</v>
      </c>
      <c r="E680" t="s">
        <v>58</v>
      </c>
      <c r="F680" t="s">
        <v>1</v>
      </c>
      <c r="G680" t="s">
        <v>0</v>
      </c>
      <c r="H680" t="s">
        <v>1</v>
      </c>
    </row>
    <row r="681" spans="1:9" x14ac:dyDescent="0.45">
      <c r="A681" t="s">
        <v>2514</v>
      </c>
      <c r="B681" t="s">
        <v>31</v>
      </c>
      <c r="C681" t="s">
        <v>100</v>
      </c>
      <c r="D681" t="s">
        <v>56</v>
      </c>
      <c r="E681" t="s">
        <v>20</v>
      </c>
      <c r="F681" t="s">
        <v>1</v>
      </c>
      <c r="G681" t="s">
        <v>0</v>
      </c>
      <c r="H681" t="s">
        <v>1</v>
      </c>
    </row>
    <row r="682" spans="1:9" x14ac:dyDescent="0.45">
      <c r="A682" t="s">
        <v>1623</v>
      </c>
      <c r="B682" t="s">
        <v>31</v>
      </c>
      <c r="C682" t="s">
        <v>59</v>
      </c>
      <c r="D682" t="s">
        <v>56</v>
      </c>
      <c r="E682" t="s">
        <v>58</v>
      </c>
      <c r="F682" t="s">
        <v>1</v>
      </c>
      <c r="G682" t="s">
        <v>0</v>
      </c>
      <c r="H682" t="s">
        <v>1</v>
      </c>
    </row>
    <row r="683" spans="1:9" x14ac:dyDescent="0.45">
      <c r="A683" t="s">
        <v>461</v>
      </c>
      <c r="B683" t="s">
        <v>44</v>
      </c>
      <c r="C683" t="s">
        <v>100</v>
      </c>
      <c r="D683" t="s">
        <v>56</v>
      </c>
      <c r="E683" t="s">
        <v>185</v>
      </c>
      <c r="F683" t="s">
        <v>1</v>
      </c>
      <c r="G683" t="s">
        <v>0</v>
      </c>
      <c r="H683" t="s">
        <v>1</v>
      </c>
    </row>
    <row r="684" spans="1:9" x14ac:dyDescent="0.45">
      <c r="A684" t="s">
        <v>460</v>
      </c>
      <c r="B684" t="s">
        <v>5</v>
      </c>
      <c r="C684" t="s">
        <v>100</v>
      </c>
      <c r="D684" t="s">
        <v>56</v>
      </c>
      <c r="E684" t="s">
        <v>88</v>
      </c>
      <c r="F684" t="s">
        <v>0</v>
      </c>
      <c r="G684" t="s">
        <v>0</v>
      </c>
      <c r="H684" t="s">
        <v>0</v>
      </c>
    </row>
    <row r="685" spans="1:9" x14ac:dyDescent="0.45">
      <c r="A685" t="s">
        <v>1607</v>
      </c>
      <c r="B685" t="s">
        <v>21</v>
      </c>
      <c r="C685" t="s">
        <v>160</v>
      </c>
      <c r="D685" t="s">
        <v>34</v>
      </c>
      <c r="E685" t="s">
        <v>188</v>
      </c>
      <c r="F685" t="s">
        <v>1</v>
      </c>
      <c r="G685" t="s">
        <v>0</v>
      </c>
      <c r="H685" t="s">
        <v>1</v>
      </c>
    </row>
    <row r="686" spans="1:9" x14ac:dyDescent="0.45">
      <c r="A686" t="s">
        <v>353</v>
      </c>
      <c r="B686" t="s">
        <v>36</v>
      </c>
      <c r="C686" t="s">
        <v>4</v>
      </c>
      <c r="D686" t="s">
        <v>112</v>
      </c>
      <c r="E686" t="s">
        <v>103</v>
      </c>
      <c r="F686" t="s">
        <v>0</v>
      </c>
      <c r="G686" t="s">
        <v>0</v>
      </c>
      <c r="H686" t="s">
        <v>0</v>
      </c>
      <c r="I686" t="s">
        <v>1</v>
      </c>
    </row>
    <row r="687" spans="1:9" x14ac:dyDescent="0.45">
      <c r="A687" t="s">
        <v>371</v>
      </c>
      <c r="B687" t="s">
        <v>36</v>
      </c>
      <c r="C687" t="s">
        <v>40</v>
      </c>
      <c r="D687" t="s">
        <v>40</v>
      </c>
      <c r="E687" t="s">
        <v>103</v>
      </c>
      <c r="F687" t="s">
        <v>0</v>
      </c>
      <c r="G687" t="s">
        <v>0</v>
      </c>
      <c r="H687" t="s">
        <v>0</v>
      </c>
      <c r="I687" t="s">
        <v>1</v>
      </c>
    </row>
    <row r="688" spans="1:9" x14ac:dyDescent="0.45">
      <c r="A688" t="s">
        <v>352</v>
      </c>
      <c r="B688" t="s">
        <v>21</v>
      </c>
      <c r="C688" t="s">
        <v>639</v>
      </c>
      <c r="D688" t="s">
        <v>112</v>
      </c>
      <c r="E688" t="s">
        <v>131</v>
      </c>
      <c r="F688" t="s">
        <v>0</v>
      </c>
      <c r="G688" t="s">
        <v>0</v>
      </c>
      <c r="H688" t="s">
        <v>0</v>
      </c>
      <c r="I688" t="s">
        <v>1</v>
      </c>
    </row>
    <row r="689" spans="1:9" x14ac:dyDescent="0.45">
      <c r="A689" t="s">
        <v>370</v>
      </c>
      <c r="B689" t="s">
        <v>44</v>
      </c>
      <c r="C689" t="s">
        <v>43</v>
      </c>
      <c r="D689" t="s">
        <v>639</v>
      </c>
      <c r="E689" t="s">
        <v>68</v>
      </c>
      <c r="F689" t="s">
        <v>0</v>
      </c>
      <c r="G689" t="s">
        <v>0</v>
      </c>
      <c r="H689" t="s">
        <v>0</v>
      </c>
      <c r="I689" t="s">
        <v>1</v>
      </c>
    </row>
    <row r="690" spans="1:9" x14ac:dyDescent="0.45">
      <c r="A690" t="s">
        <v>1726</v>
      </c>
      <c r="B690" t="s">
        <v>89</v>
      </c>
      <c r="C690" t="s">
        <v>619</v>
      </c>
      <c r="D690" t="s">
        <v>56</v>
      </c>
      <c r="E690" t="s">
        <v>50</v>
      </c>
      <c r="F690" t="s">
        <v>0</v>
      </c>
      <c r="G690" t="s">
        <v>0</v>
      </c>
      <c r="H690" t="s">
        <v>0</v>
      </c>
    </row>
    <row r="691" spans="1:9" x14ac:dyDescent="0.45">
      <c r="A691" t="s">
        <v>351</v>
      </c>
      <c r="B691" t="s">
        <v>31</v>
      </c>
      <c r="C691" t="s">
        <v>35</v>
      </c>
      <c r="D691" t="s">
        <v>340</v>
      </c>
      <c r="E691" t="s">
        <v>180</v>
      </c>
      <c r="F691" t="s">
        <v>0</v>
      </c>
      <c r="G691" t="s">
        <v>0</v>
      </c>
      <c r="H691" t="s">
        <v>0</v>
      </c>
      <c r="I691" t="s">
        <v>1</v>
      </c>
    </row>
    <row r="692" spans="1:9" x14ac:dyDescent="0.45">
      <c r="A692" t="s">
        <v>350</v>
      </c>
      <c r="B692" t="s">
        <v>89</v>
      </c>
      <c r="C692" t="s">
        <v>69</v>
      </c>
      <c r="D692" t="s">
        <v>112</v>
      </c>
      <c r="E692" t="s">
        <v>346</v>
      </c>
      <c r="F692" t="s">
        <v>0</v>
      </c>
      <c r="G692" t="s">
        <v>0</v>
      </c>
      <c r="H692" t="s">
        <v>0</v>
      </c>
      <c r="I692" t="s">
        <v>1</v>
      </c>
    </row>
    <row r="693" spans="1:9" x14ac:dyDescent="0.45">
      <c r="A693" t="s">
        <v>347</v>
      </c>
      <c r="B693" t="s">
        <v>89</v>
      </c>
      <c r="C693" t="s">
        <v>292</v>
      </c>
      <c r="D693" t="s">
        <v>61</v>
      </c>
      <c r="E693" t="s">
        <v>346</v>
      </c>
      <c r="F693" t="s">
        <v>0</v>
      </c>
      <c r="G693" t="s">
        <v>0</v>
      </c>
      <c r="H693" t="s">
        <v>0</v>
      </c>
      <c r="I693" t="s">
        <v>1</v>
      </c>
    </row>
    <row r="694" spans="1:9" x14ac:dyDescent="0.45">
      <c r="A694" t="s">
        <v>345</v>
      </c>
      <c r="B694" t="s">
        <v>44</v>
      </c>
      <c r="C694" t="s">
        <v>265</v>
      </c>
      <c r="D694" t="s">
        <v>35</v>
      </c>
      <c r="E694" t="s">
        <v>138</v>
      </c>
      <c r="F694" t="s">
        <v>0</v>
      </c>
      <c r="G694" t="s">
        <v>1</v>
      </c>
      <c r="H694" t="s">
        <v>0</v>
      </c>
      <c r="I694" t="s">
        <v>1</v>
      </c>
    </row>
    <row r="695" spans="1:9" x14ac:dyDescent="0.45">
      <c r="A695" t="s">
        <v>2513</v>
      </c>
      <c r="B695" t="s">
        <v>48</v>
      </c>
      <c r="C695" t="s">
        <v>446</v>
      </c>
      <c r="D695" t="s">
        <v>3</v>
      </c>
      <c r="E695" t="s">
        <v>138</v>
      </c>
      <c r="F695" t="s">
        <v>0</v>
      </c>
      <c r="G695" t="s">
        <v>0</v>
      </c>
      <c r="H695" t="s">
        <v>0</v>
      </c>
    </row>
    <row r="696" spans="1:9" x14ac:dyDescent="0.45">
      <c r="A696" t="s">
        <v>343</v>
      </c>
      <c r="B696" t="s">
        <v>48</v>
      </c>
      <c r="C696" t="s">
        <v>8</v>
      </c>
      <c r="D696" t="s">
        <v>69</v>
      </c>
      <c r="E696" t="s">
        <v>159</v>
      </c>
      <c r="F696" t="s">
        <v>0</v>
      </c>
      <c r="G696" t="s">
        <v>0</v>
      </c>
      <c r="H696" t="s">
        <v>0</v>
      </c>
      <c r="I696" t="s">
        <v>1</v>
      </c>
    </row>
    <row r="697" spans="1:9" x14ac:dyDescent="0.45">
      <c r="A697" t="s">
        <v>341</v>
      </c>
      <c r="B697" t="s">
        <v>44</v>
      </c>
      <c r="C697" t="s">
        <v>43</v>
      </c>
      <c r="D697" t="s">
        <v>340</v>
      </c>
      <c r="E697" t="s">
        <v>77</v>
      </c>
      <c r="F697" t="s">
        <v>0</v>
      </c>
      <c r="G697" t="s">
        <v>0</v>
      </c>
      <c r="H697" t="s">
        <v>0</v>
      </c>
      <c r="I697" t="s">
        <v>1</v>
      </c>
    </row>
    <row r="698" spans="1:9" x14ac:dyDescent="0.45">
      <c r="A698" t="s">
        <v>2512</v>
      </c>
      <c r="B698" t="s">
        <v>48</v>
      </c>
      <c r="C698" t="s">
        <v>266</v>
      </c>
      <c r="D698" t="s">
        <v>56</v>
      </c>
      <c r="E698" t="s">
        <v>185</v>
      </c>
      <c r="F698" t="s">
        <v>1</v>
      </c>
      <c r="G698" t="s">
        <v>0</v>
      </c>
      <c r="H698" t="s">
        <v>1</v>
      </c>
    </row>
    <row r="699" spans="1:9" x14ac:dyDescent="0.45">
      <c r="A699" t="s">
        <v>339</v>
      </c>
      <c r="B699" t="s">
        <v>115</v>
      </c>
      <c r="C699" t="s">
        <v>35</v>
      </c>
      <c r="D699" t="s">
        <v>170</v>
      </c>
      <c r="E699" t="s">
        <v>338</v>
      </c>
      <c r="F699" t="s">
        <v>0</v>
      </c>
      <c r="G699" t="s">
        <v>0</v>
      </c>
      <c r="H699" t="s">
        <v>0</v>
      </c>
    </row>
    <row r="700" spans="1:9" x14ac:dyDescent="0.45">
      <c r="A700" t="s">
        <v>337</v>
      </c>
      <c r="B700" t="s">
        <v>115</v>
      </c>
      <c r="C700" t="s">
        <v>43</v>
      </c>
      <c r="D700" t="s">
        <v>67</v>
      </c>
      <c r="E700" t="s">
        <v>53</v>
      </c>
      <c r="F700" t="s">
        <v>0</v>
      </c>
      <c r="G700" t="s">
        <v>0</v>
      </c>
      <c r="H700" t="s">
        <v>0</v>
      </c>
      <c r="I700" t="s">
        <v>1</v>
      </c>
    </row>
    <row r="701" spans="1:9" x14ac:dyDescent="0.45">
      <c r="A701" t="s">
        <v>336</v>
      </c>
      <c r="B701" t="s">
        <v>72</v>
      </c>
      <c r="C701" t="s">
        <v>96</v>
      </c>
      <c r="D701" t="s">
        <v>8</v>
      </c>
      <c r="E701" t="s">
        <v>55</v>
      </c>
      <c r="F701" t="s">
        <v>0</v>
      </c>
      <c r="G701" t="s">
        <v>0</v>
      </c>
      <c r="H701" t="s">
        <v>0</v>
      </c>
      <c r="I701" t="s">
        <v>1</v>
      </c>
    </row>
    <row r="702" spans="1:9" x14ac:dyDescent="0.45">
      <c r="A702" t="s">
        <v>335</v>
      </c>
      <c r="B702" t="s">
        <v>115</v>
      </c>
      <c r="C702" t="s">
        <v>96</v>
      </c>
      <c r="D702" t="s">
        <v>8</v>
      </c>
      <c r="E702" t="s">
        <v>223</v>
      </c>
      <c r="F702" t="s">
        <v>0</v>
      </c>
      <c r="G702" t="s">
        <v>1</v>
      </c>
      <c r="H702" t="s">
        <v>0</v>
      </c>
      <c r="I702" t="s">
        <v>1</v>
      </c>
    </row>
    <row r="703" spans="1:9" x14ac:dyDescent="0.45">
      <c r="A703" t="s">
        <v>2511</v>
      </c>
      <c r="B703" t="s">
        <v>21</v>
      </c>
      <c r="C703" t="s">
        <v>829</v>
      </c>
      <c r="D703" t="s">
        <v>79</v>
      </c>
      <c r="E703" t="s">
        <v>58</v>
      </c>
      <c r="F703" t="s">
        <v>1</v>
      </c>
      <c r="G703" t="s">
        <v>0</v>
      </c>
      <c r="H703" t="s">
        <v>1</v>
      </c>
    </row>
    <row r="704" spans="1:9" x14ac:dyDescent="0.45">
      <c r="A704" t="s">
        <v>19</v>
      </c>
      <c r="B704" t="s">
        <v>2295</v>
      </c>
      <c r="C704" t="s">
        <v>17</v>
      </c>
      <c r="D704" t="s">
        <v>16</v>
      </c>
      <c r="E704" t="s">
        <v>15</v>
      </c>
      <c r="F704" t="s">
        <v>14</v>
      </c>
      <c r="G704" t="s">
        <v>13</v>
      </c>
      <c r="H704" t="s">
        <v>12</v>
      </c>
      <c r="I704" t="s">
        <v>11</v>
      </c>
    </row>
    <row r="705" spans="1:9" x14ac:dyDescent="0.45">
      <c r="A705" t="s">
        <v>359</v>
      </c>
      <c r="B705" t="s">
        <v>89</v>
      </c>
      <c r="C705" t="s">
        <v>40</v>
      </c>
      <c r="D705" t="s">
        <v>8</v>
      </c>
      <c r="E705" t="s">
        <v>2</v>
      </c>
      <c r="F705" t="s">
        <v>0</v>
      </c>
      <c r="G705" t="s">
        <v>1</v>
      </c>
      <c r="H705" t="s">
        <v>0</v>
      </c>
      <c r="I705" t="s">
        <v>1</v>
      </c>
    </row>
    <row r="706" spans="1:9" x14ac:dyDescent="0.45">
      <c r="A706" t="s">
        <v>2510</v>
      </c>
      <c r="B706" t="s">
        <v>72</v>
      </c>
      <c r="C706" t="s">
        <v>35</v>
      </c>
      <c r="D706" t="s">
        <v>34</v>
      </c>
      <c r="E706" t="s">
        <v>271</v>
      </c>
      <c r="F706" t="s">
        <v>0</v>
      </c>
      <c r="G706" t="s">
        <v>0</v>
      </c>
      <c r="H706" t="s">
        <v>0</v>
      </c>
    </row>
    <row r="707" spans="1:9" x14ac:dyDescent="0.45">
      <c r="A707" t="s">
        <v>2509</v>
      </c>
      <c r="B707" t="s">
        <v>44</v>
      </c>
      <c r="C707" t="s">
        <v>3</v>
      </c>
      <c r="D707" t="s">
        <v>3</v>
      </c>
      <c r="E707" t="s">
        <v>366</v>
      </c>
      <c r="F707" t="s">
        <v>0</v>
      </c>
      <c r="G707" t="s">
        <v>0</v>
      </c>
      <c r="H707" t="s">
        <v>0</v>
      </c>
    </row>
    <row r="708" spans="1:9" x14ac:dyDescent="0.45">
      <c r="A708" t="s">
        <v>358</v>
      </c>
      <c r="B708" t="s">
        <v>36</v>
      </c>
      <c r="C708" t="s">
        <v>47</v>
      </c>
      <c r="D708" t="s">
        <v>3</v>
      </c>
      <c r="E708" t="s">
        <v>103</v>
      </c>
      <c r="F708" t="s">
        <v>0</v>
      </c>
      <c r="G708" t="s">
        <v>0</v>
      </c>
      <c r="H708" t="s">
        <v>0</v>
      </c>
      <c r="I708" t="s">
        <v>1</v>
      </c>
    </row>
    <row r="709" spans="1:9" x14ac:dyDescent="0.45">
      <c r="A709" t="s">
        <v>357</v>
      </c>
      <c r="B709" t="s">
        <v>28</v>
      </c>
      <c r="C709" t="s">
        <v>4</v>
      </c>
      <c r="D709" t="s">
        <v>56</v>
      </c>
      <c r="E709" t="s">
        <v>26</v>
      </c>
      <c r="F709" t="s">
        <v>0</v>
      </c>
      <c r="G709" t="s">
        <v>1</v>
      </c>
      <c r="H709" t="s">
        <v>0</v>
      </c>
      <c r="I709" t="s">
        <v>1</v>
      </c>
    </row>
    <row r="710" spans="1:9" x14ac:dyDescent="0.45">
      <c r="A710" t="s">
        <v>371</v>
      </c>
      <c r="B710" t="s">
        <v>189</v>
      </c>
      <c r="C710" t="s">
        <v>47</v>
      </c>
      <c r="D710" t="s">
        <v>92</v>
      </c>
      <c r="E710" t="s">
        <v>103</v>
      </c>
      <c r="F710" t="s">
        <v>0</v>
      </c>
      <c r="G710" t="s">
        <v>0</v>
      </c>
      <c r="H710" t="s">
        <v>0</v>
      </c>
      <c r="I710" t="s">
        <v>1</v>
      </c>
    </row>
    <row r="711" spans="1:9" x14ac:dyDescent="0.45">
      <c r="A711" t="s">
        <v>352</v>
      </c>
      <c r="B711" t="s">
        <v>21</v>
      </c>
      <c r="C711" t="s">
        <v>3</v>
      </c>
      <c r="D711" t="s">
        <v>67</v>
      </c>
      <c r="E711" t="s">
        <v>131</v>
      </c>
      <c r="F711" t="s">
        <v>0</v>
      </c>
      <c r="G711" t="s">
        <v>0</v>
      </c>
      <c r="H711" t="s">
        <v>0</v>
      </c>
      <c r="I711" t="s">
        <v>1</v>
      </c>
    </row>
    <row r="712" spans="1:9" x14ac:dyDescent="0.45">
      <c r="A712" t="s">
        <v>318</v>
      </c>
      <c r="B712" t="s">
        <v>48</v>
      </c>
      <c r="C712" t="s">
        <v>3</v>
      </c>
      <c r="D712" t="s">
        <v>4</v>
      </c>
      <c r="E712" t="s">
        <v>216</v>
      </c>
      <c r="F712" t="s">
        <v>0</v>
      </c>
      <c r="G712" t="s">
        <v>0</v>
      </c>
      <c r="H712" t="s">
        <v>0</v>
      </c>
      <c r="I712" t="s">
        <v>1</v>
      </c>
    </row>
    <row r="713" spans="1:9" x14ac:dyDescent="0.45">
      <c r="A713" t="s">
        <v>2508</v>
      </c>
      <c r="B713" t="s">
        <v>31</v>
      </c>
      <c r="C713" t="s">
        <v>112</v>
      </c>
      <c r="D713" t="s">
        <v>79</v>
      </c>
      <c r="E713" t="s">
        <v>58</v>
      </c>
      <c r="F713" t="s">
        <v>1</v>
      </c>
      <c r="G713" t="s">
        <v>0</v>
      </c>
      <c r="H713" t="s">
        <v>1</v>
      </c>
    </row>
    <row r="714" spans="1:9" x14ac:dyDescent="0.45">
      <c r="A714" t="s">
        <v>370</v>
      </c>
      <c r="B714" t="s">
        <v>44</v>
      </c>
      <c r="C714" t="s">
        <v>100</v>
      </c>
      <c r="D714" t="s">
        <v>100</v>
      </c>
      <c r="E714" t="s">
        <v>68</v>
      </c>
      <c r="F714" t="s">
        <v>0</v>
      </c>
      <c r="G714" t="s">
        <v>0</v>
      </c>
      <c r="H714" t="s">
        <v>0</v>
      </c>
      <c r="I714" t="s">
        <v>1</v>
      </c>
    </row>
    <row r="715" spans="1:9" x14ac:dyDescent="0.45">
      <c r="A715" t="s">
        <v>351</v>
      </c>
      <c r="B715" t="s">
        <v>31</v>
      </c>
      <c r="C715" t="s">
        <v>100</v>
      </c>
      <c r="D715" t="s">
        <v>34</v>
      </c>
      <c r="E715" t="s">
        <v>180</v>
      </c>
      <c r="F715" t="s">
        <v>0</v>
      </c>
      <c r="G715" t="s">
        <v>0</v>
      </c>
      <c r="H715" t="s">
        <v>0</v>
      </c>
      <c r="I715" t="s">
        <v>1</v>
      </c>
    </row>
    <row r="716" spans="1:9" x14ac:dyDescent="0.45">
      <c r="A716" t="s">
        <v>350</v>
      </c>
      <c r="B716" t="s">
        <v>89</v>
      </c>
      <c r="C716" t="s">
        <v>4</v>
      </c>
      <c r="D716" t="s">
        <v>34</v>
      </c>
      <c r="E716" t="s">
        <v>346</v>
      </c>
      <c r="F716" t="s">
        <v>0</v>
      </c>
      <c r="G716" t="s">
        <v>0</v>
      </c>
      <c r="H716" t="s">
        <v>0</v>
      </c>
      <c r="I716" t="s">
        <v>1</v>
      </c>
    </row>
    <row r="717" spans="1:9" x14ac:dyDescent="0.45">
      <c r="A717" t="s">
        <v>2507</v>
      </c>
      <c r="B717" t="s">
        <v>72</v>
      </c>
      <c r="C717" t="s">
        <v>34</v>
      </c>
      <c r="D717" t="s">
        <v>3</v>
      </c>
      <c r="E717" t="s">
        <v>185</v>
      </c>
      <c r="F717" t="s">
        <v>1</v>
      </c>
      <c r="G717" t="s">
        <v>0</v>
      </c>
      <c r="H717" t="s">
        <v>1</v>
      </c>
    </row>
    <row r="718" spans="1:9" x14ac:dyDescent="0.45">
      <c r="A718" t="s">
        <v>2506</v>
      </c>
      <c r="B718" t="s">
        <v>48</v>
      </c>
      <c r="C718" t="s">
        <v>47</v>
      </c>
      <c r="D718" t="s">
        <v>3</v>
      </c>
      <c r="E718" t="s">
        <v>366</v>
      </c>
      <c r="F718" t="s">
        <v>0</v>
      </c>
      <c r="G718" t="s">
        <v>0</v>
      </c>
      <c r="H718" t="s">
        <v>0</v>
      </c>
    </row>
    <row r="719" spans="1:9" x14ac:dyDescent="0.45">
      <c r="A719" t="s">
        <v>2505</v>
      </c>
      <c r="B719" t="s">
        <v>44</v>
      </c>
      <c r="C719" t="s">
        <v>92</v>
      </c>
      <c r="D719" t="s">
        <v>79</v>
      </c>
      <c r="E719" t="s">
        <v>185</v>
      </c>
      <c r="F719" t="s">
        <v>1</v>
      </c>
      <c r="G719" t="s">
        <v>0</v>
      </c>
      <c r="H719" t="s">
        <v>1</v>
      </c>
    </row>
    <row r="720" spans="1:9" x14ac:dyDescent="0.45">
      <c r="A720" t="s">
        <v>2504</v>
      </c>
      <c r="B720" t="s">
        <v>115</v>
      </c>
      <c r="C720" t="s">
        <v>34</v>
      </c>
      <c r="D720" t="s">
        <v>79</v>
      </c>
      <c r="E720" t="s">
        <v>26</v>
      </c>
      <c r="F720" t="s">
        <v>0</v>
      </c>
      <c r="G720" t="s">
        <v>0</v>
      </c>
      <c r="H720" t="s">
        <v>0</v>
      </c>
    </row>
    <row r="721" spans="1:9" x14ac:dyDescent="0.45">
      <c r="A721" t="s">
        <v>2503</v>
      </c>
      <c r="B721" t="s">
        <v>28</v>
      </c>
      <c r="C721" t="s">
        <v>47</v>
      </c>
      <c r="D721" t="s">
        <v>34</v>
      </c>
      <c r="E721" t="s">
        <v>223</v>
      </c>
      <c r="F721" t="s">
        <v>0</v>
      </c>
      <c r="G721" t="s">
        <v>1</v>
      </c>
      <c r="H721" t="s">
        <v>0</v>
      </c>
    </row>
    <row r="722" spans="1:9" x14ac:dyDescent="0.45">
      <c r="A722" t="s">
        <v>557</v>
      </c>
      <c r="B722" t="s">
        <v>44</v>
      </c>
      <c r="C722" t="s">
        <v>47</v>
      </c>
      <c r="D722" t="s">
        <v>34</v>
      </c>
      <c r="E722" t="s">
        <v>185</v>
      </c>
      <c r="F722" t="s">
        <v>1</v>
      </c>
      <c r="G722" t="s">
        <v>0</v>
      </c>
      <c r="H722" t="s">
        <v>1</v>
      </c>
    </row>
    <row r="723" spans="1:9" x14ac:dyDescent="0.45">
      <c r="A723" t="s">
        <v>345</v>
      </c>
      <c r="B723" t="s">
        <v>44</v>
      </c>
      <c r="C723" t="s">
        <v>56</v>
      </c>
      <c r="D723" t="s">
        <v>34</v>
      </c>
      <c r="E723" t="s">
        <v>138</v>
      </c>
      <c r="F723" t="s">
        <v>0</v>
      </c>
      <c r="G723" t="s">
        <v>1</v>
      </c>
      <c r="H723" t="s">
        <v>0</v>
      </c>
      <c r="I723" t="s">
        <v>1</v>
      </c>
    </row>
    <row r="724" spans="1:9" x14ac:dyDescent="0.45">
      <c r="A724" t="s">
        <v>343</v>
      </c>
      <c r="B724" t="s">
        <v>48</v>
      </c>
      <c r="C724" t="s">
        <v>4</v>
      </c>
      <c r="D724" t="s">
        <v>4</v>
      </c>
      <c r="E724" t="s">
        <v>159</v>
      </c>
      <c r="F724" t="s">
        <v>0</v>
      </c>
      <c r="G724" t="s">
        <v>0</v>
      </c>
      <c r="H724" t="s">
        <v>0</v>
      </c>
      <c r="I724" t="s">
        <v>1</v>
      </c>
    </row>
    <row r="725" spans="1:9" x14ac:dyDescent="0.45">
      <c r="A725" t="s">
        <v>2502</v>
      </c>
      <c r="B725" t="s">
        <v>28</v>
      </c>
      <c r="C725" t="s">
        <v>92</v>
      </c>
      <c r="D725" t="s">
        <v>92</v>
      </c>
      <c r="E725" t="s">
        <v>114</v>
      </c>
      <c r="F725" t="s">
        <v>0</v>
      </c>
      <c r="G725" t="s">
        <v>0</v>
      </c>
      <c r="H725" t="s">
        <v>0</v>
      </c>
    </row>
    <row r="726" spans="1:9" x14ac:dyDescent="0.45">
      <c r="A726" t="s">
        <v>1691</v>
      </c>
      <c r="B726" t="s">
        <v>28</v>
      </c>
      <c r="C726" t="s">
        <v>43</v>
      </c>
      <c r="D726" t="s">
        <v>4</v>
      </c>
      <c r="E726" t="s">
        <v>114</v>
      </c>
      <c r="F726" t="s">
        <v>0</v>
      </c>
      <c r="G726" t="s">
        <v>0</v>
      </c>
      <c r="H726" t="s">
        <v>0</v>
      </c>
    </row>
    <row r="727" spans="1:9" x14ac:dyDescent="0.45">
      <c r="A727" t="s">
        <v>341</v>
      </c>
      <c r="B727" t="s">
        <v>44</v>
      </c>
      <c r="C727" t="s">
        <v>61</v>
      </c>
      <c r="D727" t="s">
        <v>8</v>
      </c>
      <c r="E727" t="s">
        <v>77</v>
      </c>
      <c r="F727" t="s">
        <v>0</v>
      </c>
      <c r="G727" t="s">
        <v>0</v>
      </c>
      <c r="H727" t="s">
        <v>0</v>
      </c>
      <c r="I727" t="s">
        <v>1</v>
      </c>
    </row>
    <row r="728" spans="1:9" x14ac:dyDescent="0.45">
      <c r="A728" t="s">
        <v>2501</v>
      </c>
      <c r="B728" t="s">
        <v>9</v>
      </c>
      <c r="C728" t="s">
        <v>92</v>
      </c>
      <c r="D728" t="s">
        <v>34</v>
      </c>
      <c r="E728" t="s">
        <v>81</v>
      </c>
      <c r="F728" t="s">
        <v>0</v>
      </c>
      <c r="G728" t="s">
        <v>0</v>
      </c>
      <c r="H728" t="s">
        <v>0</v>
      </c>
    </row>
    <row r="729" spans="1:9" x14ac:dyDescent="0.45">
      <c r="A729" t="s">
        <v>315</v>
      </c>
      <c r="B729" t="s">
        <v>36</v>
      </c>
      <c r="C729" t="s">
        <v>100</v>
      </c>
      <c r="D729" t="s">
        <v>79</v>
      </c>
      <c r="E729" t="s">
        <v>20</v>
      </c>
      <c r="F729" t="s">
        <v>1</v>
      </c>
      <c r="G729" t="s">
        <v>0</v>
      </c>
      <c r="H729" t="s">
        <v>1</v>
      </c>
      <c r="I729" t="s">
        <v>1</v>
      </c>
    </row>
    <row r="730" spans="1:9" x14ac:dyDescent="0.45">
      <c r="A730" t="s">
        <v>339</v>
      </c>
      <c r="B730" t="s">
        <v>115</v>
      </c>
      <c r="C730" t="s">
        <v>96</v>
      </c>
      <c r="D730" t="s">
        <v>69</v>
      </c>
      <c r="E730" t="s">
        <v>338</v>
      </c>
      <c r="F730" t="s">
        <v>0</v>
      </c>
      <c r="G730" t="s">
        <v>0</v>
      </c>
      <c r="H730" t="s">
        <v>0</v>
      </c>
    </row>
    <row r="731" spans="1:9" x14ac:dyDescent="0.45">
      <c r="A731" t="s">
        <v>337</v>
      </c>
      <c r="B731" t="s">
        <v>115</v>
      </c>
      <c r="C731" t="s">
        <v>56</v>
      </c>
      <c r="D731" t="s">
        <v>8</v>
      </c>
      <c r="E731" t="s">
        <v>53</v>
      </c>
      <c r="F731" t="s">
        <v>0</v>
      </c>
      <c r="G731" t="s">
        <v>0</v>
      </c>
      <c r="H731" t="s">
        <v>0</v>
      </c>
      <c r="I731" t="s">
        <v>1</v>
      </c>
    </row>
    <row r="732" spans="1:9" x14ac:dyDescent="0.45">
      <c r="A732" t="s">
        <v>314</v>
      </c>
      <c r="B732" t="s">
        <v>36</v>
      </c>
      <c r="C732" t="s">
        <v>3</v>
      </c>
      <c r="D732" t="s">
        <v>79</v>
      </c>
      <c r="E732" t="s">
        <v>99</v>
      </c>
      <c r="F732" t="s">
        <v>0</v>
      </c>
      <c r="G732" t="s">
        <v>0</v>
      </c>
      <c r="H732" t="s">
        <v>0</v>
      </c>
      <c r="I732" t="s">
        <v>1</v>
      </c>
    </row>
    <row r="733" spans="1:9" x14ac:dyDescent="0.45">
      <c r="A733" t="s">
        <v>1673</v>
      </c>
      <c r="B733" t="s">
        <v>28</v>
      </c>
      <c r="C733" t="s">
        <v>3</v>
      </c>
      <c r="D733" t="s">
        <v>56</v>
      </c>
      <c r="E733" t="s">
        <v>419</v>
      </c>
      <c r="F733" t="s">
        <v>0</v>
      </c>
      <c r="G733" t="s">
        <v>0</v>
      </c>
      <c r="H733" t="s">
        <v>0</v>
      </c>
    </row>
    <row r="734" spans="1:9" x14ac:dyDescent="0.45">
      <c r="A734" t="s">
        <v>19</v>
      </c>
      <c r="B734" t="s">
        <v>2292</v>
      </c>
      <c r="C734" t="s">
        <v>17</v>
      </c>
      <c r="D734" t="s">
        <v>16</v>
      </c>
      <c r="E734" t="s">
        <v>15</v>
      </c>
      <c r="F734" t="s">
        <v>14</v>
      </c>
      <c r="G734" t="s">
        <v>13</v>
      </c>
      <c r="H734" t="s">
        <v>12</v>
      </c>
      <c r="I734" t="s">
        <v>11</v>
      </c>
    </row>
    <row r="735" spans="1:9" x14ac:dyDescent="0.45">
      <c r="A735" t="s">
        <v>409</v>
      </c>
      <c r="B735" t="s">
        <v>9</v>
      </c>
      <c r="C735" t="s">
        <v>47</v>
      </c>
      <c r="D735" t="s">
        <v>3</v>
      </c>
      <c r="E735" t="s">
        <v>408</v>
      </c>
      <c r="F735" t="s">
        <v>0</v>
      </c>
      <c r="G735" t="s">
        <v>0</v>
      </c>
      <c r="H735" t="s">
        <v>0</v>
      </c>
    </row>
    <row r="736" spans="1:9" x14ac:dyDescent="0.45">
      <c r="A736" t="s">
        <v>2500</v>
      </c>
      <c r="B736" t="s">
        <v>72</v>
      </c>
      <c r="C736" t="s">
        <v>3</v>
      </c>
      <c r="D736" t="s">
        <v>3</v>
      </c>
      <c r="E736" t="s">
        <v>178</v>
      </c>
      <c r="F736" t="s">
        <v>1</v>
      </c>
      <c r="G736" t="s">
        <v>0</v>
      </c>
      <c r="H736" t="s">
        <v>1</v>
      </c>
    </row>
    <row r="737" spans="1:9" x14ac:dyDescent="0.45">
      <c r="A737" t="s">
        <v>318</v>
      </c>
      <c r="B737" t="s">
        <v>48</v>
      </c>
      <c r="C737" t="s">
        <v>34</v>
      </c>
      <c r="D737" t="s">
        <v>34</v>
      </c>
      <c r="E737" t="s">
        <v>216</v>
      </c>
      <c r="F737" t="s">
        <v>0</v>
      </c>
      <c r="G737" t="s">
        <v>0</v>
      </c>
      <c r="H737" t="s">
        <v>0</v>
      </c>
      <c r="I737" t="s">
        <v>1</v>
      </c>
    </row>
    <row r="738" spans="1:9" x14ac:dyDescent="0.45">
      <c r="A738" t="s">
        <v>2499</v>
      </c>
      <c r="B738" t="s">
        <v>115</v>
      </c>
      <c r="C738" t="s">
        <v>47</v>
      </c>
      <c r="D738" t="s">
        <v>34</v>
      </c>
      <c r="E738" t="s">
        <v>114</v>
      </c>
      <c r="F738" t="s">
        <v>0</v>
      </c>
      <c r="G738" t="s">
        <v>1</v>
      </c>
      <c r="H738" t="s">
        <v>0</v>
      </c>
    </row>
    <row r="739" spans="1:9" x14ac:dyDescent="0.45">
      <c r="A739" t="s">
        <v>2498</v>
      </c>
      <c r="B739" t="s">
        <v>31</v>
      </c>
      <c r="C739" t="s">
        <v>47</v>
      </c>
      <c r="D739" t="s">
        <v>3</v>
      </c>
      <c r="E739" t="s">
        <v>397</v>
      </c>
      <c r="F739" t="s">
        <v>0</v>
      </c>
      <c r="G739" t="s">
        <v>0</v>
      </c>
      <c r="H739" t="s">
        <v>0</v>
      </c>
    </row>
    <row r="740" spans="1:9" x14ac:dyDescent="0.45">
      <c r="A740" t="s">
        <v>2497</v>
      </c>
      <c r="B740" t="s">
        <v>72</v>
      </c>
      <c r="C740" t="s">
        <v>3</v>
      </c>
      <c r="D740" t="s">
        <v>3</v>
      </c>
      <c r="E740" t="s">
        <v>271</v>
      </c>
      <c r="F740" t="s">
        <v>0</v>
      </c>
      <c r="G740" t="s">
        <v>0</v>
      </c>
      <c r="H740" t="s">
        <v>0</v>
      </c>
    </row>
    <row r="741" spans="1:9" x14ac:dyDescent="0.45">
      <c r="A741" t="s">
        <v>2496</v>
      </c>
      <c r="B741" t="s">
        <v>21</v>
      </c>
      <c r="C741" t="s">
        <v>56</v>
      </c>
      <c r="D741" t="s">
        <v>34</v>
      </c>
      <c r="E741" t="s">
        <v>155</v>
      </c>
      <c r="F741" t="s">
        <v>0</v>
      </c>
      <c r="G741" t="s">
        <v>0</v>
      </c>
      <c r="H741" t="s">
        <v>0</v>
      </c>
    </row>
    <row r="742" spans="1:9" x14ac:dyDescent="0.45">
      <c r="A742" t="s">
        <v>351</v>
      </c>
      <c r="B742" t="s">
        <v>31</v>
      </c>
      <c r="C742" t="s">
        <v>79</v>
      </c>
      <c r="D742" t="s">
        <v>79</v>
      </c>
      <c r="E742" t="s">
        <v>180</v>
      </c>
      <c r="F742" t="s">
        <v>0</v>
      </c>
      <c r="G742" t="s">
        <v>0</v>
      </c>
      <c r="H742" t="s">
        <v>0</v>
      </c>
      <c r="I742" t="s">
        <v>1</v>
      </c>
    </row>
    <row r="743" spans="1:9" x14ac:dyDescent="0.45">
      <c r="A743" t="s">
        <v>350</v>
      </c>
      <c r="B743" t="s">
        <v>89</v>
      </c>
      <c r="C743" t="s">
        <v>34</v>
      </c>
      <c r="D743" t="s">
        <v>4</v>
      </c>
      <c r="E743" t="s">
        <v>346</v>
      </c>
      <c r="F743" t="s">
        <v>0</v>
      </c>
      <c r="G743" t="s">
        <v>0</v>
      </c>
      <c r="H743" t="s">
        <v>0</v>
      </c>
      <c r="I743" t="s">
        <v>1</v>
      </c>
    </row>
    <row r="744" spans="1:9" x14ac:dyDescent="0.45">
      <c r="A744" t="s">
        <v>2495</v>
      </c>
      <c r="B744" t="s">
        <v>44</v>
      </c>
      <c r="C744" t="s">
        <v>4</v>
      </c>
      <c r="D744" t="s">
        <v>34</v>
      </c>
      <c r="E744" t="s">
        <v>68</v>
      </c>
      <c r="F744" t="s">
        <v>0</v>
      </c>
      <c r="G744" t="s">
        <v>0</v>
      </c>
      <c r="H744" t="s">
        <v>0</v>
      </c>
    </row>
    <row r="745" spans="1:9" x14ac:dyDescent="0.45">
      <c r="A745" t="s">
        <v>2494</v>
      </c>
      <c r="B745" t="s">
        <v>21</v>
      </c>
      <c r="C745" t="s">
        <v>8</v>
      </c>
      <c r="D745" t="s">
        <v>3</v>
      </c>
      <c r="E745" t="s">
        <v>143</v>
      </c>
      <c r="F745" t="s">
        <v>0</v>
      </c>
      <c r="G745" t="s">
        <v>0</v>
      </c>
      <c r="H745" t="s">
        <v>0</v>
      </c>
    </row>
    <row r="746" spans="1:9" x14ac:dyDescent="0.45">
      <c r="A746" t="s">
        <v>336</v>
      </c>
      <c r="B746" t="s">
        <v>72</v>
      </c>
      <c r="C746" t="s">
        <v>3</v>
      </c>
      <c r="D746" t="s">
        <v>3</v>
      </c>
      <c r="E746" t="s">
        <v>55</v>
      </c>
      <c r="F746" t="s">
        <v>0</v>
      </c>
      <c r="G746" t="s">
        <v>0</v>
      </c>
      <c r="H746" t="s">
        <v>0</v>
      </c>
      <c r="I746" t="s">
        <v>1</v>
      </c>
    </row>
    <row r="747" spans="1:9" x14ac:dyDescent="0.45">
      <c r="A747" t="s">
        <v>2493</v>
      </c>
      <c r="B747" t="s">
        <v>31</v>
      </c>
      <c r="C747" t="s">
        <v>47</v>
      </c>
      <c r="D747" t="s">
        <v>3</v>
      </c>
      <c r="E747" t="s">
        <v>103</v>
      </c>
      <c r="F747" t="s">
        <v>0</v>
      </c>
      <c r="G747" t="s">
        <v>0</v>
      </c>
      <c r="H747" t="s">
        <v>0</v>
      </c>
    </row>
    <row r="748" spans="1:9" x14ac:dyDescent="0.45">
      <c r="A748" t="s">
        <v>19</v>
      </c>
      <c r="B748" t="s">
        <v>2288</v>
      </c>
      <c r="C748" t="s">
        <v>17</v>
      </c>
      <c r="D748" t="s">
        <v>16</v>
      </c>
      <c r="E748" t="s">
        <v>15</v>
      </c>
      <c r="F748" t="s">
        <v>14</v>
      </c>
      <c r="G748" t="s">
        <v>13</v>
      </c>
      <c r="H748" t="s">
        <v>12</v>
      </c>
      <c r="I748" t="s">
        <v>11</v>
      </c>
    </row>
    <row r="749" spans="1:9" x14ac:dyDescent="0.45">
      <c r="A749" t="s">
        <v>2492</v>
      </c>
      <c r="B749" t="s">
        <v>89</v>
      </c>
      <c r="C749" t="s">
        <v>160</v>
      </c>
      <c r="D749" t="s">
        <v>3</v>
      </c>
      <c r="E749" t="s">
        <v>50</v>
      </c>
      <c r="F749" t="s">
        <v>0</v>
      </c>
      <c r="G749" t="s">
        <v>0</v>
      </c>
      <c r="H749" t="s">
        <v>0</v>
      </c>
    </row>
    <row r="750" spans="1:9" x14ac:dyDescent="0.45">
      <c r="A750" t="s">
        <v>2491</v>
      </c>
      <c r="B750" t="s">
        <v>31</v>
      </c>
      <c r="C750" t="s">
        <v>148</v>
      </c>
      <c r="D750" t="s">
        <v>56</v>
      </c>
      <c r="E750" t="s">
        <v>103</v>
      </c>
      <c r="F750" t="s">
        <v>0</v>
      </c>
      <c r="G750" t="s">
        <v>0</v>
      </c>
      <c r="H750" t="s">
        <v>0</v>
      </c>
    </row>
    <row r="751" spans="1:9" x14ac:dyDescent="0.45">
      <c r="A751" t="s">
        <v>2490</v>
      </c>
      <c r="B751" t="s">
        <v>28</v>
      </c>
      <c r="C751" t="s">
        <v>160</v>
      </c>
      <c r="D751" t="s">
        <v>34</v>
      </c>
      <c r="E751" t="s">
        <v>223</v>
      </c>
      <c r="F751" t="s">
        <v>0</v>
      </c>
      <c r="G751" t="s">
        <v>1</v>
      </c>
      <c r="H751" t="s">
        <v>0</v>
      </c>
    </row>
    <row r="752" spans="1:9" x14ac:dyDescent="0.45">
      <c r="A752" t="s">
        <v>2489</v>
      </c>
      <c r="B752" t="s">
        <v>48</v>
      </c>
      <c r="C752" t="s">
        <v>4</v>
      </c>
      <c r="D752" t="s">
        <v>34</v>
      </c>
      <c r="E752" t="s">
        <v>68</v>
      </c>
      <c r="F752" t="s">
        <v>0</v>
      </c>
      <c r="G752" t="s">
        <v>0</v>
      </c>
      <c r="H752" t="s">
        <v>0</v>
      </c>
    </row>
    <row r="753" spans="1:9" x14ac:dyDescent="0.45">
      <c r="A753" t="s">
        <v>427</v>
      </c>
      <c r="B753" t="s">
        <v>44</v>
      </c>
      <c r="C753" t="s">
        <v>56</v>
      </c>
      <c r="D753" t="s">
        <v>4</v>
      </c>
      <c r="E753" t="s">
        <v>185</v>
      </c>
      <c r="F753" t="s">
        <v>1</v>
      </c>
      <c r="G753" t="s">
        <v>0</v>
      </c>
      <c r="H753" t="s">
        <v>1</v>
      </c>
    </row>
    <row r="754" spans="1:9" x14ac:dyDescent="0.45">
      <c r="A754" t="s">
        <v>356</v>
      </c>
      <c r="B754" t="s">
        <v>36</v>
      </c>
      <c r="C754" t="s">
        <v>34</v>
      </c>
      <c r="D754" t="s">
        <v>3</v>
      </c>
      <c r="E754" t="s">
        <v>188</v>
      </c>
      <c r="F754" t="s">
        <v>1</v>
      </c>
      <c r="G754" t="s">
        <v>0</v>
      </c>
      <c r="H754" t="s">
        <v>1</v>
      </c>
    </row>
    <row r="755" spans="1:9" x14ac:dyDescent="0.45">
      <c r="A755" t="s">
        <v>1623</v>
      </c>
      <c r="B755" t="s">
        <v>189</v>
      </c>
      <c r="C755" t="s">
        <v>47</v>
      </c>
      <c r="D755" t="s">
        <v>79</v>
      </c>
      <c r="E755" t="s">
        <v>58</v>
      </c>
      <c r="F755" t="s">
        <v>1</v>
      </c>
      <c r="G755" t="s">
        <v>0</v>
      </c>
      <c r="H755" t="s">
        <v>1</v>
      </c>
    </row>
    <row r="756" spans="1:9" x14ac:dyDescent="0.45">
      <c r="A756" t="s">
        <v>2488</v>
      </c>
      <c r="B756" t="s">
        <v>36</v>
      </c>
      <c r="C756" t="s">
        <v>8</v>
      </c>
      <c r="D756" t="s">
        <v>67</v>
      </c>
      <c r="E756" t="s">
        <v>188</v>
      </c>
      <c r="F756" t="s">
        <v>1</v>
      </c>
      <c r="G756" t="s">
        <v>0</v>
      </c>
      <c r="H756" t="s">
        <v>1</v>
      </c>
    </row>
    <row r="757" spans="1:9" x14ac:dyDescent="0.45">
      <c r="A757" t="s">
        <v>2469</v>
      </c>
      <c r="B757" t="s">
        <v>36</v>
      </c>
      <c r="C757" t="s">
        <v>79</v>
      </c>
      <c r="D757" t="s">
        <v>34</v>
      </c>
      <c r="E757" t="s">
        <v>103</v>
      </c>
      <c r="F757" t="s">
        <v>0</v>
      </c>
      <c r="G757" t="s">
        <v>0</v>
      </c>
      <c r="H757" t="s">
        <v>0</v>
      </c>
    </row>
    <row r="758" spans="1:9" x14ac:dyDescent="0.45">
      <c r="A758" t="s">
        <v>2487</v>
      </c>
      <c r="B758" t="s">
        <v>48</v>
      </c>
      <c r="C758" t="s">
        <v>160</v>
      </c>
      <c r="D758" t="s">
        <v>34</v>
      </c>
      <c r="E758" t="s">
        <v>178</v>
      </c>
      <c r="F758" t="s">
        <v>1</v>
      </c>
      <c r="G758" t="s">
        <v>0</v>
      </c>
      <c r="H758" t="s">
        <v>1</v>
      </c>
    </row>
    <row r="759" spans="1:9" x14ac:dyDescent="0.45">
      <c r="A759" t="s">
        <v>1735</v>
      </c>
      <c r="B759" t="s">
        <v>5</v>
      </c>
      <c r="C759" t="s">
        <v>61</v>
      </c>
      <c r="D759" t="s">
        <v>4</v>
      </c>
      <c r="E759" t="s">
        <v>408</v>
      </c>
      <c r="F759" t="s">
        <v>0</v>
      </c>
      <c r="G759" t="s">
        <v>0</v>
      </c>
      <c r="H759" t="s">
        <v>0</v>
      </c>
    </row>
    <row r="760" spans="1:9" x14ac:dyDescent="0.45">
      <c r="A760" t="s">
        <v>364</v>
      </c>
      <c r="B760" t="s">
        <v>28</v>
      </c>
      <c r="C760" t="s">
        <v>67</v>
      </c>
      <c r="D760" t="s">
        <v>4</v>
      </c>
      <c r="E760" t="s">
        <v>114</v>
      </c>
      <c r="F760" t="s">
        <v>0</v>
      </c>
      <c r="G760" t="s">
        <v>0</v>
      </c>
      <c r="H760" t="s">
        <v>0</v>
      </c>
    </row>
    <row r="761" spans="1:9" x14ac:dyDescent="0.45">
      <c r="A761" t="s">
        <v>2486</v>
      </c>
      <c r="B761" t="s">
        <v>44</v>
      </c>
      <c r="C761" t="s">
        <v>8</v>
      </c>
      <c r="D761" t="s">
        <v>79</v>
      </c>
      <c r="E761" t="s">
        <v>107</v>
      </c>
      <c r="F761" t="s">
        <v>0</v>
      </c>
      <c r="G761" t="s">
        <v>0</v>
      </c>
      <c r="H761" t="s">
        <v>0</v>
      </c>
    </row>
    <row r="762" spans="1:9" x14ac:dyDescent="0.45">
      <c r="A762" t="s">
        <v>19</v>
      </c>
      <c r="B762" t="s">
        <v>2283</v>
      </c>
      <c r="C762" t="s">
        <v>17</v>
      </c>
      <c r="D762" t="s">
        <v>16</v>
      </c>
      <c r="E762" t="s">
        <v>15</v>
      </c>
      <c r="F762" t="s">
        <v>14</v>
      </c>
      <c r="G762" t="s">
        <v>13</v>
      </c>
      <c r="H762" t="s">
        <v>12</v>
      </c>
      <c r="I762" t="s">
        <v>11</v>
      </c>
    </row>
    <row r="763" spans="1:9" x14ac:dyDescent="0.45">
      <c r="A763" t="s">
        <v>391</v>
      </c>
      <c r="B763" t="s">
        <v>72</v>
      </c>
      <c r="C763" t="s">
        <v>34</v>
      </c>
      <c r="D763" t="s">
        <v>3</v>
      </c>
      <c r="E763" t="s">
        <v>138</v>
      </c>
      <c r="F763" t="s">
        <v>0</v>
      </c>
      <c r="G763" t="s">
        <v>0</v>
      </c>
      <c r="H763" t="s">
        <v>0</v>
      </c>
    </row>
    <row r="764" spans="1:9" x14ac:dyDescent="0.45">
      <c r="A764" t="s">
        <v>309</v>
      </c>
      <c r="B764" t="s">
        <v>229</v>
      </c>
      <c r="C764" t="s">
        <v>47</v>
      </c>
      <c r="D764" t="s">
        <v>56</v>
      </c>
      <c r="E764" t="s">
        <v>88</v>
      </c>
      <c r="F764" t="s">
        <v>0</v>
      </c>
      <c r="G764" t="s">
        <v>0</v>
      </c>
      <c r="H764" t="s">
        <v>0</v>
      </c>
    </row>
    <row r="765" spans="1:9" x14ac:dyDescent="0.45">
      <c r="A765" t="s">
        <v>423</v>
      </c>
      <c r="B765" t="s">
        <v>44</v>
      </c>
      <c r="C765" t="s">
        <v>4</v>
      </c>
      <c r="D765" t="s">
        <v>56</v>
      </c>
      <c r="E765" t="s">
        <v>185</v>
      </c>
      <c r="F765" t="s">
        <v>1</v>
      </c>
      <c r="G765" t="s">
        <v>0</v>
      </c>
      <c r="H765" t="s">
        <v>1</v>
      </c>
    </row>
    <row r="766" spans="1:9" x14ac:dyDescent="0.45">
      <c r="A766" t="s">
        <v>665</v>
      </c>
      <c r="B766" t="s">
        <v>5</v>
      </c>
      <c r="C766" t="s">
        <v>34</v>
      </c>
      <c r="D766" t="s">
        <v>56</v>
      </c>
      <c r="E766" t="s">
        <v>50</v>
      </c>
      <c r="F766" t="s">
        <v>0</v>
      </c>
      <c r="G766" t="s">
        <v>0</v>
      </c>
      <c r="H766" t="s">
        <v>0</v>
      </c>
    </row>
    <row r="767" spans="1:9" x14ac:dyDescent="0.45">
      <c r="A767" t="s">
        <v>1617</v>
      </c>
      <c r="B767" t="s">
        <v>44</v>
      </c>
      <c r="C767" t="s">
        <v>34</v>
      </c>
      <c r="D767" t="s">
        <v>56</v>
      </c>
      <c r="E767" t="s">
        <v>185</v>
      </c>
      <c r="F767" t="s">
        <v>1</v>
      </c>
      <c r="G767" t="s">
        <v>0</v>
      </c>
      <c r="H767" t="s">
        <v>1</v>
      </c>
    </row>
    <row r="768" spans="1:9" x14ac:dyDescent="0.45">
      <c r="A768" t="s">
        <v>2485</v>
      </c>
      <c r="B768" t="s">
        <v>21</v>
      </c>
      <c r="C768" t="s">
        <v>3</v>
      </c>
      <c r="D768" t="s">
        <v>34</v>
      </c>
      <c r="E768" t="s">
        <v>39</v>
      </c>
      <c r="F768" t="s">
        <v>0</v>
      </c>
      <c r="G768" t="s">
        <v>0</v>
      </c>
      <c r="H768" t="s">
        <v>0</v>
      </c>
    </row>
    <row r="769" spans="1:9" x14ac:dyDescent="0.45">
      <c r="A769" t="s">
        <v>383</v>
      </c>
      <c r="B769" t="s">
        <v>31</v>
      </c>
      <c r="C769" t="s">
        <v>56</v>
      </c>
      <c r="D769" t="s">
        <v>79</v>
      </c>
      <c r="E769" t="s">
        <v>58</v>
      </c>
      <c r="F769" t="s">
        <v>1</v>
      </c>
      <c r="G769" t="s">
        <v>0</v>
      </c>
      <c r="H769" t="s">
        <v>1</v>
      </c>
    </row>
    <row r="770" spans="1:9" x14ac:dyDescent="0.45">
      <c r="A770" t="s">
        <v>2484</v>
      </c>
      <c r="B770" t="s">
        <v>21</v>
      </c>
      <c r="C770" t="s">
        <v>8</v>
      </c>
      <c r="D770" t="s">
        <v>3</v>
      </c>
      <c r="E770" t="s">
        <v>58</v>
      </c>
      <c r="F770" t="s">
        <v>1</v>
      </c>
      <c r="G770" t="s">
        <v>0</v>
      </c>
      <c r="H770" t="s">
        <v>1</v>
      </c>
    </row>
    <row r="771" spans="1:9" x14ac:dyDescent="0.45">
      <c r="A771" t="s">
        <v>2483</v>
      </c>
      <c r="B771" t="s">
        <v>28</v>
      </c>
      <c r="C771" t="s">
        <v>8</v>
      </c>
      <c r="D771" t="s">
        <v>56</v>
      </c>
      <c r="E771" t="s">
        <v>223</v>
      </c>
      <c r="F771" t="s">
        <v>0</v>
      </c>
      <c r="G771" t="s">
        <v>1</v>
      </c>
      <c r="H771" t="s">
        <v>0</v>
      </c>
    </row>
    <row r="772" spans="1:9" x14ac:dyDescent="0.45">
      <c r="A772" t="s">
        <v>400</v>
      </c>
      <c r="B772" t="s">
        <v>5</v>
      </c>
      <c r="C772" t="s">
        <v>3</v>
      </c>
      <c r="D772" t="s">
        <v>56</v>
      </c>
      <c r="E772" t="s">
        <v>399</v>
      </c>
      <c r="F772" t="s">
        <v>0</v>
      </c>
      <c r="G772" t="s">
        <v>0</v>
      </c>
      <c r="H772" t="s">
        <v>0</v>
      </c>
    </row>
    <row r="773" spans="1:9" x14ac:dyDescent="0.45">
      <c r="A773" t="s">
        <v>628</v>
      </c>
      <c r="B773" t="s">
        <v>31</v>
      </c>
      <c r="C773" t="s">
        <v>4</v>
      </c>
      <c r="D773" t="s">
        <v>56</v>
      </c>
      <c r="E773" t="s">
        <v>58</v>
      </c>
      <c r="F773" t="s">
        <v>1</v>
      </c>
      <c r="G773" t="s">
        <v>0</v>
      </c>
      <c r="H773" t="s">
        <v>1</v>
      </c>
    </row>
    <row r="774" spans="1:9" x14ac:dyDescent="0.45">
      <c r="A774" t="s">
        <v>19</v>
      </c>
      <c r="B774" t="s">
        <v>2282</v>
      </c>
      <c r="C774" t="s">
        <v>17</v>
      </c>
      <c r="D774" t="s">
        <v>16</v>
      </c>
      <c r="E774" t="s">
        <v>15</v>
      </c>
      <c r="F774" t="s">
        <v>14</v>
      </c>
      <c r="G774" t="s">
        <v>13</v>
      </c>
      <c r="H774" t="s">
        <v>12</v>
      </c>
      <c r="I774" t="s">
        <v>11</v>
      </c>
    </row>
    <row r="775" spans="1:9" x14ac:dyDescent="0.45">
      <c r="A775" t="s">
        <v>306</v>
      </c>
      <c r="B775" t="s">
        <v>31</v>
      </c>
      <c r="C775" t="s">
        <v>47</v>
      </c>
      <c r="D775" t="s">
        <v>34</v>
      </c>
      <c r="E775" t="s">
        <v>58</v>
      </c>
      <c r="F775" t="s">
        <v>1</v>
      </c>
      <c r="G775" t="s">
        <v>0</v>
      </c>
      <c r="H775" t="s">
        <v>1</v>
      </c>
    </row>
    <row r="776" spans="1:9" x14ac:dyDescent="0.45">
      <c r="A776" t="s">
        <v>1790</v>
      </c>
      <c r="B776" t="s">
        <v>28</v>
      </c>
      <c r="C776" t="s">
        <v>47</v>
      </c>
      <c r="D776" t="s">
        <v>34</v>
      </c>
      <c r="E776" t="s">
        <v>496</v>
      </c>
      <c r="F776" t="s">
        <v>0</v>
      </c>
      <c r="G776" t="s">
        <v>0</v>
      </c>
      <c r="H776" t="s">
        <v>0</v>
      </c>
    </row>
    <row r="777" spans="1:9" x14ac:dyDescent="0.45">
      <c r="A777" t="s">
        <v>2482</v>
      </c>
      <c r="B777" t="s">
        <v>72</v>
      </c>
      <c r="C777" t="s">
        <v>47</v>
      </c>
      <c r="D777" t="s">
        <v>34</v>
      </c>
      <c r="E777" t="s">
        <v>46</v>
      </c>
      <c r="F777" t="s">
        <v>0</v>
      </c>
      <c r="G777" t="s">
        <v>0</v>
      </c>
      <c r="H777" t="s">
        <v>0</v>
      </c>
    </row>
    <row r="778" spans="1:9" x14ac:dyDescent="0.45">
      <c r="A778" t="s">
        <v>625</v>
      </c>
      <c r="B778" t="s">
        <v>31</v>
      </c>
      <c r="C778" t="s">
        <v>47</v>
      </c>
      <c r="D778" t="s">
        <v>3</v>
      </c>
      <c r="E778" t="s">
        <v>20</v>
      </c>
      <c r="F778" t="s">
        <v>1</v>
      </c>
      <c r="G778" t="s">
        <v>0</v>
      </c>
      <c r="H778" t="s">
        <v>1</v>
      </c>
    </row>
    <row r="779" spans="1:9" x14ac:dyDescent="0.45">
      <c r="A779" t="s">
        <v>2481</v>
      </c>
      <c r="B779" t="s">
        <v>72</v>
      </c>
      <c r="C779" t="s">
        <v>47</v>
      </c>
      <c r="D779" t="s">
        <v>34</v>
      </c>
      <c r="E779" t="s">
        <v>138</v>
      </c>
      <c r="F779" t="s">
        <v>0</v>
      </c>
      <c r="G779" t="s">
        <v>0</v>
      </c>
      <c r="H779" t="s">
        <v>0</v>
      </c>
    </row>
    <row r="780" spans="1:9" x14ac:dyDescent="0.45">
      <c r="A780" t="s">
        <v>2480</v>
      </c>
      <c r="B780" t="s">
        <v>89</v>
      </c>
      <c r="C780" t="s">
        <v>47</v>
      </c>
      <c r="D780" t="s">
        <v>3</v>
      </c>
      <c r="E780" t="s">
        <v>2</v>
      </c>
      <c r="F780" t="s">
        <v>0</v>
      </c>
      <c r="G780" t="s">
        <v>1</v>
      </c>
      <c r="H780" t="s">
        <v>0</v>
      </c>
    </row>
    <row r="781" spans="1:9" x14ac:dyDescent="0.45">
      <c r="A781" t="s">
        <v>450</v>
      </c>
      <c r="B781" t="s">
        <v>31</v>
      </c>
      <c r="C781" t="s">
        <v>47</v>
      </c>
      <c r="D781" t="s">
        <v>3</v>
      </c>
      <c r="E781" t="s">
        <v>58</v>
      </c>
      <c r="F781" t="s">
        <v>1</v>
      </c>
      <c r="G781" t="s">
        <v>0</v>
      </c>
      <c r="H781" t="s">
        <v>1</v>
      </c>
    </row>
    <row r="782" spans="1:9" x14ac:dyDescent="0.45">
      <c r="A782" t="s">
        <v>488</v>
      </c>
      <c r="B782" t="s">
        <v>342</v>
      </c>
      <c r="C782" t="s">
        <v>47</v>
      </c>
      <c r="D782" t="s">
        <v>40</v>
      </c>
      <c r="E782" t="s">
        <v>39</v>
      </c>
      <c r="F782" t="s">
        <v>0</v>
      </c>
      <c r="G782" t="s">
        <v>0</v>
      </c>
      <c r="H782" t="s">
        <v>0</v>
      </c>
      <c r="I782" t="s">
        <v>1</v>
      </c>
    </row>
    <row r="783" spans="1:9" x14ac:dyDescent="0.45">
      <c r="A783" t="s">
        <v>350</v>
      </c>
      <c r="B783" t="s">
        <v>89</v>
      </c>
      <c r="C783" t="s">
        <v>3</v>
      </c>
      <c r="D783" t="s">
        <v>34</v>
      </c>
      <c r="E783" t="s">
        <v>346</v>
      </c>
      <c r="F783" t="s">
        <v>0</v>
      </c>
      <c r="G783" t="s">
        <v>0</v>
      </c>
      <c r="H783" t="s">
        <v>0</v>
      </c>
      <c r="I783" t="s">
        <v>1</v>
      </c>
    </row>
    <row r="784" spans="1:9" x14ac:dyDescent="0.45">
      <c r="A784" t="s">
        <v>2479</v>
      </c>
      <c r="B784" t="s">
        <v>21</v>
      </c>
      <c r="C784" t="s">
        <v>82</v>
      </c>
      <c r="D784" t="s">
        <v>3</v>
      </c>
      <c r="E784" t="s">
        <v>33</v>
      </c>
      <c r="F784" t="s">
        <v>0</v>
      </c>
      <c r="G784" t="s">
        <v>0</v>
      </c>
      <c r="H784" t="s">
        <v>0</v>
      </c>
    </row>
    <row r="785" spans="1:9" x14ac:dyDescent="0.45">
      <c r="A785" t="s">
        <v>2478</v>
      </c>
      <c r="B785" t="s">
        <v>21</v>
      </c>
      <c r="C785" t="s">
        <v>446</v>
      </c>
      <c r="D785" t="s">
        <v>3</v>
      </c>
      <c r="E785" t="s">
        <v>155</v>
      </c>
      <c r="F785" t="s">
        <v>0</v>
      </c>
      <c r="G785" t="s">
        <v>0</v>
      </c>
      <c r="H785" t="s">
        <v>0</v>
      </c>
    </row>
    <row r="786" spans="1:9" x14ac:dyDescent="0.45">
      <c r="A786" t="s">
        <v>2477</v>
      </c>
      <c r="B786" t="s">
        <v>36</v>
      </c>
      <c r="C786" t="s">
        <v>446</v>
      </c>
      <c r="D786" t="s">
        <v>3</v>
      </c>
      <c r="E786" t="s">
        <v>33</v>
      </c>
      <c r="F786" t="s">
        <v>0</v>
      </c>
      <c r="G786" t="s">
        <v>0</v>
      </c>
      <c r="H786" t="s">
        <v>0</v>
      </c>
    </row>
    <row r="787" spans="1:9" x14ac:dyDescent="0.45">
      <c r="A787" t="s">
        <v>2476</v>
      </c>
      <c r="B787" t="s">
        <v>115</v>
      </c>
      <c r="C787" t="s">
        <v>100</v>
      </c>
      <c r="D787" t="s">
        <v>56</v>
      </c>
      <c r="E787" t="s">
        <v>477</v>
      </c>
      <c r="F787" t="s">
        <v>0</v>
      </c>
      <c r="G787" t="s">
        <v>0</v>
      </c>
      <c r="H787" t="s">
        <v>0</v>
      </c>
      <c r="I787" t="s">
        <v>1</v>
      </c>
    </row>
    <row r="788" spans="1:9" x14ac:dyDescent="0.45">
      <c r="A788" t="s">
        <v>515</v>
      </c>
      <c r="B788" t="s">
        <v>44</v>
      </c>
      <c r="C788" t="s">
        <v>3</v>
      </c>
      <c r="D788" t="s">
        <v>34</v>
      </c>
      <c r="E788" t="s">
        <v>42</v>
      </c>
      <c r="F788" t="s">
        <v>1</v>
      </c>
      <c r="G788" t="s">
        <v>0</v>
      </c>
      <c r="H788" t="s">
        <v>1</v>
      </c>
    </row>
    <row r="789" spans="1:9" x14ac:dyDescent="0.45">
      <c r="A789" t="s">
        <v>2475</v>
      </c>
      <c r="B789" t="s">
        <v>5</v>
      </c>
      <c r="C789" t="s">
        <v>47</v>
      </c>
      <c r="D789" t="s">
        <v>34</v>
      </c>
      <c r="E789" t="s">
        <v>88</v>
      </c>
      <c r="F789" t="s">
        <v>0</v>
      </c>
      <c r="G789" t="s">
        <v>0</v>
      </c>
      <c r="H789" t="s">
        <v>0</v>
      </c>
    </row>
    <row r="790" spans="1:9" x14ac:dyDescent="0.45">
      <c r="A790" t="s">
        <v>336</v>
      </c>
      <c r="B790" t="s">
        <v>72</v>
      </c>
      <c r="C790" t="s">
        <v>67</v>
      </c>
      <c r="D790" t="s">
        <v>3</v>
      </c>
      <c r="E790" t="s">
        <v>55</v>
      </c>
      <c r="F790" t="s">
        <v>0</v>
      </c>
      <c r="G790" t="s">
        <v>0</v>
      </c>
      <c r="H790" t="s">
        <v>0</v>
      </c>
      <c r="I790" t="s">
        <v>1</v>
      </c>
    </row>
    <row r="791" spans="1:9" x14ac:dyDescent="0.45">
      <c r="A791" t="s">
        <v>335</v>
      </c>
      <c r="B791" t="s">
        <v>115</v>
      </c>
      <c r="C791" t="s">
        <v>67</v>
      </c>
      <c r="D791" t="s">
        <v>3</v>
      </c>
      <c r="E791" t="s">
        <v>223</v>
      </c>
      <c r="F791" t="s">
        <v>0</v>
      </c>
      <c r="G791" t="s">
        <v>1</v>
      </c>
      <c r="H791" t="s">
        <v>0</v>
      </c>
      <c r="I791" t="s">
        <v>1</v>
      </c>
    </row>
    <row r="792" spans="1:9" x14ac:dyDescent="0.45">
      <c r="A792" t="s">
        <v>2474</v>
      </c>
      <c r="B792" t="s">
        <v>5</v>
      </c>
      <c r="C792" t="s">
        <v>34</v>
      </c>
      <c r="D792" t="s">
        <v>3</v>
      </c>
      <c r="E792" t="s">
        <v>88</v>
      </c>
      <c r="F792" t="s">
        <v>0</v>
      </c>
      <c r="G792" t="s">
        <v>0</v>
      </c>
      <c r="H792" t="s">
        <v>0</v>
      </c>
    </row>
    <row r="793" spans="1:9" x14ac:dyDescent="0.45">
      <c r="A793" t="s">
        <v>19</v>
      </c>
      <c r="B793" t="s">
        <v>2277</v>
      </c>
      <c r="C793" t="s">
        <v>17</v>
      </c>
      <c r="D793" t="s">
        <v>16</v>
      </c>
      <c r="E793" t="s">
        <v>15</v>
      </c>
      <c r="F793" t="s">
        <v>14</v>
      </c>
      <c r="G793" t="s">
        <v>13</v>
      </c>
      <c r="H793" t="s">
        <v>12</v>
      </c>
      <c r="I793" t="s">
        <v>11</v>
      </c>
    </row>
    <row r="794" spans="1:9" x14ac:dyDescent="0.45">
      <c r="A794" t="s">
        <v>2473</v>
      </c>
      <c r="B794" t="s">
        <v>48</v>
      </c>
      <c r="C794" t="s">
        <v>3</v>
      </c>
      <c r="D794" t="s">
        <v>3</v>
      </c>
      <c r="E794" t="s">
        <v>42</v>
      </c>
      <c r="F794" t="s">
        <v>1</v>
      </c>
      <c r="G794" t="s">
        <v>0</v>
      </c>
      <c r="H794" t="s">
        <v>1</v>
      </c>
    </row>
    <row r="795" spans="1:9" x14ac:dyDescent="0.45">
      <c r="A795" t="s">
        <v>2472</v>
      </c>
      <c r="B795" t="s">
        <v>72</v>
      </c>
      <c r="C795" t="s">
        <v>47</v>
      </c>
      <c r="D795" t="s">
        <v>34</v>
      </c>
      <c r="E795" t="s">
        <v>178</v>
      </c>
      <c r="F795" t="s">
        <v>1</v>
      </c>
      <c r="G795" t="s">
        <v>0</v>
      </c>
      <c r="H795" t="s">
        <v>1</v>
      </c>
    </row>
    <row r="796" spans="1:9" x14ac:dyDescent="0.45">
      <c r="A796" t="s">
        <v>1625</v>
      </c>
      <c r="B796" t="s">
        <v>115</v>
      </c>
      <c r="C796" t="s">
        <v>47</v>
      </c>
      <c r="D796" t="s">
        <v>3</v>
      </c>
      <c r="E796" t="s">
        <v>53</v>
      </c>
      <c r="F796" t="s">
        <v>0</v>
      </c>
      <c r="G796" t="s">
        <v>0</v>
      </c>
      <c r="H796" t="s">
        <v>0</v>
      </c>
    </row>
    <row r="797" spans="1:9" x14ac:dyDescent="0.45">
      <c r="A797" t="s">
        <v>2471</v>
      </c>
      <c r="B797" t="s">
        <v>21</v>
      </c>
      <c r="C797" t="s">
        <v>3</v>
      </c>
      <c r="D797" t="s">
        <v>34</v>
      </c>
      <c r="E797" t="s">
        <v>203</v>
      </c>
      <c r="F797" t="s">
        <v>0</v>
      </c>
      <c r="G797" t="s">
        <v>0</v>
      </c>
      <c r="H797" t="s">
        <v>0</v>
      </c>
    </row>
    <row r="798" spans="1:9" x14ac:dyDescent="0.45">
      <c r="A798" t="s">
        <v>2470</v>
      </c>
      <c r="B798" t="s">
        <v>200</v>
      </c>
      <c r="C798" t="s">
        <v>56</v>
      </c>
      <c r="D798" t="s">
        <v>3</v>
      </c>
      <c r="E798" t="s">
        <v>917</v>
      </c>
      <c r="F798" t="s">
        <v>0</v>
      </c>
      <c r="G798" t="s">
        <v>0</v>
      </c>
      <c r="H798" t="s">
        <v>0</v>
      </c>
    </row>
    <row r="799" spans="1:9" x14ac:dyDescent="0.45">
      <c r="A799" t="s">
        <v>488</v>
      </c>
      <c r="B799" t="s">
        <v>21</v>
      </c>
      <c r="C799" t="s">
        <v>8</v>
      </c>
      <c r="D799" t="s">
        <v>8</v>
      </c>
      <c r="E799" t="s">
        <v>39</v>
      </c>
      <c r="F799" t="s">
        <v>0</v>
      </c>
      <c r="G799" t="s">
        <v>0</v>
      </c>
      <c r="H799" t="s">
        <v>0</v>
      </c>
      <c r="I799" t="s">
        <v>1</v>
      </c>
    </row>
    <row r="800" spans="1:9" x14ac:dyDescent="0.45">
      <c r="A800" t="s">
        <v>2469</v>
      </c>
      <c r="B800" t="s">
        <v>21</v>
      </c>
      <c r="C800" t="s">
        <v>40</v>
      </c>
      <c r="D800" t="s">
        <v>3</v>
      </c>
      <c r="E800" t="s">
        <v>103</v>
      </c>
      <c r="F800" t="s">
        <v>0</v>
      </c>
      <c r="G800" t="s">
        <v>0</v>
      </c>
      <c r="H800" t="s">
        <v>0</v>
      </c>
    </row>
    <row r="801" spans="1:9" x14ac:dyDescent="0.45">
      <c r="A801" t="s">
        <v>2468</v>
      </c>
      <c r="B801" t="s">
        <v>36</v>
      </c>
      <c r="C801" t="s">
        <v>79</v>
      </c>
      <c r="D801" t="s">
        <v>4</v>
      </c>
      <c r="E801" t="s">
        <v>103</v>
      </c>
      <c r="F801" t="s">
        <v>0</v>
      </c>
      <c r="G801" t="s">
        <v>0</v>
      </c>
      <c r="H801" t="s">
        <v>0</v>
      </c>
    </row>
    <row r="802" spans="1:9" x14ac:dyDescent="0.45">
      <c r="A802" t="s">
        <v>2467</v>
      </c>
      <c r="B802" t="s">
        <v>72</v>
      </c>
      <c r="C802" t="s">
        <v>170</v>
      </c>
      <c r="D802" t="s">
        <v>3</v>
      </c>
      <c r="E802" t="s">
        <v>481</v>
      </c>
      <c r="F802" t="s">
        <v>0</v>
      </c>
      <c r="G802" t="s">
        <v>0</v>
      </c>
      <c r="H802" t="s">
        <v>0</v>
      </c>
    </row>
    <row r="803" spans="1:9" x14ac:dyDescent="0.45">
      <c r="A803" t="s">
        <v>2466</v>
      </c>
      <c r="B803" t="s">
        <v>31</v>
      </c>
      <c r="C803" t="s">
        <v>47</v>
      </c>
      <c r="D803" t="s">
        <v>34</v>
      </c>
      <c r="E803" t="s">
        <v>131</v>
      </c>
      <c r="F803" t="s">
        <v>0</v>
      </c>
      <c r="G803" t="s">
        <v>0</v>
      </c>
      <c r="H803" t="s">
        <v>0</v>
      </c>
    </row>
    <row r="804" spans="1:9" x14ac:dyDescent="0.45">
      <c r="A804" t="s">
        <v>19</v>
      </c>
      <c r="B804" t="s">
        <v>2276</v>
      </c>
      <c r="C804" t="s">
        <v>17</v>
      </c>
      <c r="D804" t="s">
        <v>16</v>
      </c>
      <c r="E804" t="s">
        <v>15</v>
      </c>
      <c r="F804" t="s">
        <v>14</v>
      </c>
      <c r="G804" t="s">
        <v>13</v>
      </c>
      <c r="H804" t="s">
        <v>12</v>
      </c>
      <c r="I804" t="s">
        <v>11</v>
      </c>
    </row>
    <row r="805" spans="1:9" x14ac:dyDescent="0.45">
      <c r="A805" t="s">
        <v>2465</v>
      </c>
      <c r="B805" t="s">
        <v>44</v>
      </c>
      <c r="C805" t="s">
        <v>43</v>
      </c>
      <c r="D805" t="s">
        <v>3</v>
      </c>
      <c r="E805" t="s">
        <v>178</v>
      </c>
      <c r="F805" t="s">
        <v>1</v>
      </c>
      <c r="G805" t="s">
        <v>1</v>
      </c>
      <c r="H805" t="s">
        <v>0</v>
      </c>
    </row>
    <row r="806" spans="1:9" x14ac:dyDescent="0.45">
      <c r="A806" t="s">
        <v>2464</v>
      </c>
      <c r="B806" t="s">
        <v>21</v>
      </c>
      <c r="C806" t="s">
        <v>100</v>
      </c>
      <c r="D806" t="s">
        <v>3</v>
      </c>
      <c r="E806" t="s">
        <v>103</v>
      </c>
      <c r="F806" t="s">
        <v>0</v>
      </c>
      <c r="G806" t="s">
        <v>0</v>
      </c>
      <c r="H806" t="s">
        <v>0</v>
      </c>
    </row>
    <row r="807" spans="1:9" x14ac:dyDescent="0.45">
      <c r="A807" t="s">
        <v>2463</v>
      </c>
      <c r="B807" t="s">
        <v>72</v>
      </c>
      <c r="C807" t="s">
        <v>59</v>
      </c>
      <c r="D807" t="s">
        <v>3</v>
      </c>
      <c r="E807" t="s">
        <v>138</v>
      </c>
      <c r="F807" t="s">
        <v>0</v>
      </c>
      <c r="G807" t="s">
        <v>0</v>
      </c>
      <c r="H807" t="s">
        <v>0</v>
      </c>
    </row>
    <row r="808" spans="1:9" x14ac:dyDescent="0.45">
      <c r="A808" t="s">
        <v>1417</v>
      </c>
      <c r="B808" t="s">
        <v>21</v>
      </c>
      <c r="C808" t="s">
        <v>79</v>
      </c>
      <c r="D808" t="s">
        <v>34</v>
      </c>
      <c r="E808" t="s">
        <v>188</v>
      </c>
      <c r="F808" t="s">
        <v>1</v>
      </c>
      <c r="G808" t="s">
        <v>0</v>
      </c>
      <c r="H808" t="s">
        <v>1</v>
      </c>
    </row>
    <row r="809" spans="1:9" x14ac:dyDescent="0.45">
      <c r="A809" t="s">
        <v>426</v>
      </c>
      <c r="B809" t="s">
        <v>44</v>
      </c>
      <c r="C809" t="s">
        <v>79</v>
      </c>
      <c r="D809" t="s">
        <v>34</v>
      </c>
      <c r="E809" t="s">
        <v>185</v>
      </c>
      <c r="F809" t="s">
        <v>1</v>
      </c>
      <c r="G809" t="s">
        <v>0</v>
      </c>
      <c r="H809" t="s">
        <v>1</v>
      </c>
    </row>
    <row r="810" spans="1:9" x14ac:dyDescent="0.45">
      <c r="A810" t="s">
        <v>2462</v>
      </c>
      <c r="B810" t="s">
        <v>72</v>
      </c>
      <c r="C810" t="s">
        <v>112</v>
      </c>
      <c r="D810" t="s">
        <v>34</v>
      </c>
      <c r="E810" t="s">
        <v>68</v>
      </c>
      <c r="F810" t="s">
        <v>0</v>
      </c>
      <c r="G810" t="s">
        <v>0</v>
      </c>
      <c r="H810" t="s">
        <v>0</v>
      </c>
    </row>
    <row r="811" spans="1:9" x14ac:dyDescent="0.45">
      <c r="A811" t="s">
        <v>454</v>
      </c>
      <c r="B811" t="s">
        <v>1615</v>
      </c>
      <c r="C811" t="s">
        <v>43</v>
      </c>
      <c r="D811" t="s">
        <v>67</v>
      </c>
      <c r="E811" t="s">
        <v>2</v>
      </c>
      <c r="F811" t="s">
        <v>174</v>
      </c>
      <c r="G811" t="s">
        <v>174</v>
      </c>
      <c r="H811" t="s">
        <v>174</v>
      </c>
    </row>
    <row r="812" spans="1:9" x14ac:dyDescent="0.45">
      <c r="A812" t="s">
        <v>2461</v>
      </c>
      <c r="B812" t="s">
        <v>48</v>
      </c>
      <c r="C812" t="s">
        <v>43</v>
      </c>
      <c r="D812" t="s">
        <v>3</v>
      </c>
      <c r="E812" t="s">
        <v>178</v>
      </c>
      <c r="F812" t="s">
        <v>1</v>
      </c>
      <c r="G812" t="s">
        <v>0</v>
      </c>
      <c r="H812" t="s">
        <v>1</v>
      </c>
      <c r="I812" t="s">
        <v>1</v>
      </c>
    </row>
    <row r="813" spans="1:9" x14ac:dyDescent="0.45">
      <c r="A813" t="s">
        <v>498</v>
      </c>
      <c r="B813" t="s">
        <v>44</v>
      </c>
      <c r="C813" t="s">
        <v>2460</v>
      </c>
      <c r="D813" t="s">
        <v>92</v>
      </c>
      <c r="E813" t="s">
        <v>178</v>
      </c>
      <c r="F813" t="s">
        <v>1</v>
      </c>
      <c r="G813" t="s">
        <v>1</v>
      </c>
      <c r="H813" t="s">
        <v>0</v>
      </c>
    </row>
    <row r="814" spans="1:9" x14ac:dyDescent="0.45">
      <c r="A814" t="s">
        <v>320</v>
      </c>
      <c r="B814" t="s">
        <v>31</v>
      </c>
      <c r="C814" t="s">
        <v>82</v>
      </c>
      <c r="D814" t="s">
        <v>79</v>
      </c>
      <c r="E814" t="s">
        <v>58</v>
      </c>
      <c r="F814" t="s">
        <v>1</v>
      </c>
      <c r="G814" t="s">
        <v>0</v>
      </c>
      <c r="H814" t="s">
        <v>1</v>
      </c>
    </row>
    <row r="815" spans="1:9" x14ac:dyDescent="0.45">
      <c r="A815" t="s">
        <v>373</v>
      </c>
      <c r="B815" t="s">
        <v>21</v>
      </c>
      <c r="C815" t="s">
        <v>43</v>
      </c>
      <c r="D815" t="s">
        <v>34</v>
      </c>
      <c r="E815" t="s">
        <v>58</v>
      </c>
      <c r="F815" t="s">
        <v>1</v>
      </c>
      <c r="G815" t="s">
        <v>0</v>
      </c>
      <c r="H815" t="s">
        <v>1</v>
      </c>
    </row>
    <row r="816" spans="1:9" x14ac:dyDescent="0.45">
      <c r="A816" t="s">
        <v>318</v>
      </c>
      <c r="B816" t="s">
        <v>48</v>
      </c>
      <c r="C816" t="s">
        <v>3</v>
      </c>
      <c r="D816" t="s">
        <v>35</v>
      </c>
      <c r="E816" t="s">
        <v>216</v>
      </c>
      <c r="F816" t="s">
        <v>0</v>
      </c>
      <c r="G816" t="s">
        <v>0</v>
      </c>
      <c r="H816" t="s">
        <v>0</v>
      </c>
      <c r="I816" t="s">
        <v>1</v>
      </c>
    </row>
    <row r="817" spans="1:9" x14ac:dyDescent="0.45">
      <c r="A817" t="s">
        <v>1291</v>
      </c>
      <c r="B817" t="s">
        <v>72</v>
      </c>
      <c r="C817" t="s">
        <v>82</v>
      </c>
      <c r="D817" t="s">
        <v>79</v>
      </c>
      <c r="E817" t="s">
        <v>55</v>
      </c>
      <c r="F817" t="s">
        <v>0</v>
      </c>
      <c r="G817" t="s">
        <v>0</v>
      </c>
      <c r="H817" t="s">
        <v>0</v>
      </c>
    </row>
    <row r="818" spans="1:9" x14ac:dyDescent="0.45">
      <c r="A818" t="s">
        <v>2459</v>
      </c>
      <c r="B818" t="s">
        <v>48</v>
      </c>
      <c r="C818" t="s">
        <v>8</v>
      </c>
      <c r="D818" t="s">
        <v>3</v>
      </c>
      <c r="E818" t="s">
        <v>185</v>
      </c>
      <c r="F818" t="s">
        <v>1</v>
      </c>
      <c r="G818" t="s">
        <v>0</v>
      </c>
      <c r="H818" t="s">
        <v>1</v>
      </c>
    </row>
    <row r="819" spans="1:9" x14ac:dyDescent="0.45">
      <c r="A819" t="s">
        <v>315</v>
      </c>
      <c r="B819" t="s">
        <v>36</v>
      </c>
      <c r="C819" t="s">
        <v>112</v>
      </c>
      <c r="D819" t="s">
        <v>35</v>
      </c>
      <c r="E819" t="s">
        <v>20</v>
      </c>
      <c r="F819" t="s">
        <v>1</v>
      </c>
      <c r="G819" t="s">
        <v>0</v>
      </c>
      <c r="H819" t="s">
        <v>1</v>
      </c>
      <c r="I819" t="s">
        <v>1</v>
      </c>
    </row>
    <row r="820" spans="1:9" x14ac:dyDescent="0.45">
      <c r="A820" t="s">
        <v>2458</v>
      </c>
      <c r="B820" t="s">
        <v>21</v>
      </c>
      <c r="C820" t="s">
        <v>831</v>
      </c>
      <c r="D820" t="s">
        <v>79</v>
      </c>
      <c r="E820" t="s">
        <v>103</v>
      </c>
      <c r="F820" t="s">
        <v>0</v>
      </c>
      <c r="G820" t="s">
        <v>0</v>
      </c>
      <c r="H820" t="s">
        <v>0</v>
      </c>
    </row>
    <row r="821" spans="1:9" x14ac:dyDescent="0.45">
      <c r="A821" t="s">
        <v>314</v>
      </c>
      <c r="B821" t="s">
        <v>36</v>
      </c>
      <c r="C821" t="s">
        <v>1774</v>
      </c>
      <c r="D821" t="s">
        <v>160</v>
      </c>
      <c r="E821" t="s">
        <v>99</v>
      </c>
      <c r="F821" t="s">
        <v>0</v>
      </c>
      <c r="G821" t="s">
        <v>0</v>
      </c>
      <c r="H821" t="s">
        <v>0</v>
      </c>
      <c r="I821" t="s">
        <v>1</v>
      </c>
    </row>
    <row r="822" spans="1:9" x14ac:dyDescent="0.45">
      <c r="A822" t="s">
        <v>302</v>
      </c>
      <c r="B822" t="s">
        <v>72</v>
      </c>
      <c r="C822" t="s">
        <v>2452</v>
      </c>
      <c r="D822" t="s">
        <v>79</v>
      </c>
      <c r="E822" t="s">
        <v>107</v>
      </c>
      <c r="F822" t="s">
        <v>0</v>
      </c>
      <c r="G822" t="s">
        <v>0</v>
      </c>
      <c r="H822" t="s">
        <v>0</v>
      </c>
    </row>
    <row r="823" spans="1:9" x14ac:dyDescent="0.45">
      <c r="A823" t="s">
        <v>19</v>
      </c>
      <c r="B823" t="s">
        <v>2273</v>
      </c>
      <c r="C823" t="s">
        <v>17</v>
      </c>
      <c r="D823" t="s">
        <v>16</v>
      </c>
      <c r="E823" t="s">
        <v>15</v>
      </c>
      <c r="F823" t="s">
        <v>14</v>
      </c>
      <c r="G823" t="s">
        <v>13</v>
      </c>
      <c r="H823" t="s">
        <v>12</v>
      </c>
      <c r="I823" t="s">
        <v>11</v>
      </c>
    </row>
    <row r="824" spans="1:9" x14ac:dyDescent="0.45">
      <c r="A824" t="s">
        <v>2457</v>
      </c>
      <c r="B824" t="s">
        <v>21</v>
      </c>
      <c r="C824" t="s">
        <v>2456</v>
      </c>
      <c r="D824" t="s">
        <v>56</v>
      </c>
      <c r="E824" t="s">
        <v>99</v>
      </c>
      <c r="F824" t="s">
        <v>0</v>
      </c>
      <c r="G824" t="s">
        <v>0</v>
      </c>
      <c r="H824" t="s">
        <v>0</v>
      </c>
    </row>
    <row r="825" spans="1:9" x14ac:dyDescent="0.45">
      <c r="A825" t="s">
        <v>2455</v>
      </c>
      <c r="B825" t="s">
        <v>72</v>
      </c>
      <c r="C825" t="s">
        <v>2454</v>
      </c>
      <c r="D825" t="s">
        <v>79</v>
      </c>
      <c r="E825" t="s">
        <v>138</v>
      </c>
      <c r="F825" t="s">
        <v>0</v>
      </c>
      <c r="G825" t="s">
        <v>0</v>
      </c>
      <c r="H825" t="s">
        <v>0</v>
      </c>
    </row>
    <row r="826" spans="1:9" x14ac:dyDescent="0.45">
      <c r="A826" t="s">
        <v>326</v>
      </c>
      <c r="B826" t="s">
        <v>89</v>
      </c>
      <c r="C826" t="s">
        <v>830</v>
      </c>
      <c r="D826" t="s">
        <v>170</v>
      </c>
      <c r="E826" t="s">
        <v>81</v>
      </c>
      <c r="F826" t="s">
        <v>0</v>
      </c>
      <c r="G826" t="s">
        <v>0</v>
      </c>
      <c r="H826" t="s">
        <v>0</v>
      </c>
    </row>
    <row r="827" spans="1:9" x14ac:dyDescent="0.45">
      <c r="A827" t="s">
        <v>427</v>
      </c>
      <c r="B827" t="s">
        <v>44</v>
      </c>
      <c r="C827" t="s">
        <v>788</v>
      </c>
      <c r="D827" t="s">
        <v>112</v>
      </c>
      <c r="E827" t="s">
        <v>185</v>
      </c>
      <c r="F827" t="s">
        <v>1</v>
      </c>
      <c r="G827" t="s">
        <v>0</v>
      </c>
      <c r="H827" t="s">
        <v>1</v>
      </c>
    </row>
    <row r="828" spans="1:9" x14ac:dyDescent="0.45">
      <c r="A828" t="s">
        <v>1662</v>
      </c>
      <c r="B828" t="s">
        <v>21</v>
      </c>
      <c r="C828" t="s">
        <v>43</v>
      </c>
      <c r="D828" t="s">
        <v>3</v>
      </c>
      <c r="E828" t="s">
        <v>99</v>
      </c>
      <c r="F828" t="s">
        <v>0</v>
      </c>
      <c r="G828" t="s">
        <v>0</v>
      </c>
      <c r="H828" t="s">
        <v>0</v>
      </c>
    </row>
    <row r="829" spans="1:9" x14ac:dyDescent="0.45">
      <c r="A829" t="s">
        <v>309</v>
      </c>
      <c r="B829" t="s">
        <v>5</v>
      </c>
      <c r="C829" t="s">
        <v>56</v>
      </c>
      <c r="D829" t="s">
        <v>92</v>
      </c>
      <c r="E829" t="s">
        <v>88</v>
      </c>
      <c r="F829" t="s">
        <v>0</v>
      </c>
      <c r="G829" t="s">
        <v>0</v>
      </c>
      <c r="H829" t="s">
        <v>0</v>
      </c>
    </row>
    <row r="830" spans="1:9" x14ac:dyDescent="0.45">
      <c r="A830" t="s">
        <v>426</v>
      </c>
      <c r="B830" t="s">
        <v>229</v>
      </c>
      <c r="C830" t="s">
        <v>47</v>
      </c>
      <c r="D830" t="s">
        <v>79</v>
      </c>
      <c r="E830" t="s">
        <v>185</v>
      </c>
      <c r="F830" t="s">
        <v>1</v>
      </c>
      <c r="G830" t="s">
        <v>0</v>
      </c>
      <c r="H830" t="s">
        <v>1</v>
      </c>
    </row>
    <row r="831" spans="1:9" x14ac:dyDescent="0.45">
      <c r="A831" t="s">
        <v>2453</v>
      </c>
      <c r="B831" t="s">
        <v>72</v>
      </c>
      <c r="C831" t="s">
        <v>786</v>
      </c>
      <c r="D831" t="s">
        <v>79</v>
      </c>
      <c r="E831" t="s">
        <v>55</v>
      </c>
      <c r="F831" t="s">
        <v>0</v>
      </c>
      <c r="G831" t="s">
        <v>0</v>
      </c>
      <c r="H831" t="s">
        <v>0</v>
      </c>
    </row>
    <row r="832" spans="1:9" x14ac:dyDescent="0.45">
      <c r="A832" t="s">
        <v>454</v>
      </c>
      <c r="B832" t="s">
        <v>1615</v>
      </c>
      <c r="C832" t="s">
        <v>79</v>
      </c>
      <c r="D832" t="s">
        <v>79</v>
      </c>
      <c r="E832" t="s">
        <v>2</v>
      </c>
      <c r="F832" t="s">
        <v>174</v>
      </c>
      <c r="G832" t="s">
        <v>174</v>
      </c>
      <c r="H832" t="s">
        <v>174</v>
      </c>
    </row>
    <row r="833" spans="1:9" x14ac:dyDescent="0.45">
      <c r="A833" t="s">
        <v>322</v>
      </c>
      <c r="B833" t="s">
        <v>48</v>
      </c>
      <c r="C833" t="s">
        <v>71</v>
      </c>
      <c r="D833" t="s">
        <v>92</v>
      </c>
      <c r="E833" t="s">
        <v>138</v>
      </c>
      <c r="F833" t="s">
        <v>0</v>
      </c>
      <c r="G833" t="s">
        <v>0</v>
      </c>
      <c r="H833" t="s">
        <v>0</v>
      </c>
    </row>
    <row r="834" spans="1:9" x14ac:dyDescent="0.45">
      <c r="A834" t="s">
        <v>321</v>
      </c>
      <c r="B834" t="s">
        <v>89</v>
      </c>
      <c r="C834" t="s">
        <v>82</v>
      </c>
      <c r="D834" t="s">
        <v>79</v>
      </c>
      <c r="E834" t="s">
        <v>91</v>
      </c>
      <c r="F834" t="s">
        <v>0</v>
      </c>
      <c r="G834" t="s">
        <v>0</v>
      </c>
      <c r="H834" t="s">
        <v>0</v>
      </c>
    </row>
    <row r="835" spans="1:9" x14ac:dyDescent="0.45">
      <c r="A835" t="s">
        <v>605</v>
      </c>
      <c r="B835" t="s">
        <v>5</v>
      </c>
      <c r="C835" t="s">
        <v>340</v>
      </c>
      <c r="D835" t="s">
        <v>170</v>
      </c>
      <c r="E835" t="s">
        <v>408</v>
      </c>
      <c r="F835" t="s">
        <v>0</v>
      </c>
      <c r="G835" t="s">
        <v>0</v>
      </c>
      <c r="H835" t="s">
        <v>0</v>
      </c>
    </row>
    <row r="836" spans="1:9" x14ac:dyDescent="0.45">
      <c r="A836" t="s">
        <v>1626</v>
      </c>
      <c r="B836" t="s">
        <v>21</v>
      </c>
      <c r="C836" t="s">
        <v>2452</v>
      </c>
      <c r="D836" t="s">
        <v>4</v>
      </c>
      <c r="E836" t="s">
        <v>103</v>
      </c>
      <c r="F836" t="s">
        <v>0</v>
      </c>
      <c r="G836" t="s">
        <v>0</v>
      </c>
      <c r="H836" t="s">
        <v>0</v>
      </c>
    </row>
    <row r="837" spans="1:9" x14ac:dyDescent="0.45">
      <c r="A837" t="s">
        <v>318</v>
      </c>
      <c r="B837" t="s">
        <v>48</v>
      </c>
      <c r="C837" t="s">
        <v>61</v>
      </c>
      <c r="D837" t="s">
        <v>2403</v>
      </c>
      <c r="E837" t="s">
        <v>216</v>
      </c>
      <c r="F837" t="s">
        <v>0</v>
      </c>
      <c r="G837" t="s">
        <v>0</v>
      </c>
      <c r="H837" t="s">
        <v>0</v>
      </c>
      <c r="I837" t="s">
        <v>1</v>
      </c>
    </row>
    <row r="838" spans="1:9" x14ac:dyDescent="0.45">
      <c r="A838" t="s">
        <v>2451</v>
      </c>
      <c r="B838" t="s">
        <v>31</v>
      </c>
      <c r="C838" t="s">
        <v>1246</v>
      </c>
      <c r="D838" t="s">
        <v>56</v>
      </c>
      <c r="E838" t="s">
        <v>103</v>
      </c>
      <c r="F838" t="s">
        <v>0</v>
      </c>
      <c r="G838" t="s">
        <v>0</v>
      </c>
      <c r="H838" t="s">
        <v>0</v>
      </c>
    </row>
    <row r="839" spans="1:9" x14ac:dyDescent="0.45">
      <c r="A839" t="s">
        <v>315</v>
      </c>
      <c r="B839" t="s">
        <v>36</v>
      </c>
      <c r="C839" t="s">
        <v>124</v>
      </c>
      <c r="D839" t="s">
        <v>266</v>
      </c>
      <c r="E839" t="s">
        <v>20</v>
      </c>
      <c r="F839" t="s">
        <v>1</v>
      </c>
      <c r="G839" t="s">
        <v>0</v>
      </c>
      <c r="H839" t="s">
        <v>1</v>
      </c>
      <c r="I839" t="s">
        <v>1</v>
      </c>
    </row>
    <row r="840" spans="1:9" x14ac:dyDescent="0.45">
      <c r="A840" t="s">
        <v>2450</v>
      </c>
      <c r="B840" t="s">
        <v>21</v>
      </c>
      <c r="C840" t="s">
        <v>2449</v>
      </c>
      <c r="D840" t="s">
        <v>100</v>
      </c>
      <c r="E840" t="s">
        <v>74</v>
      </c>
      <c r="F840" t="s">
        <v>0</v>
      </c>
      <c r="G840" t="s">
        <v>0</v>
      </c>
      <c r="H840" t="s">
        <v>0</v>
      </c>
    </row>
    <row r="841" spans="1:9" x14ac:dyDescent="0.45">
      <c r="A841" t="s">
        <v>2448</v>
      </c>
      <c r="B841" t="s">
        <v>21</v>
      </c>
      <c r="C841" t="s">
        <v>2395</v>
      </c>
      <c r="D841" t="s">
        <v>56</v>
      </c>
      <c r="E841" t="s">
        <v>103</v>
      </c>
      <c r="F841" t="s">
        <v>0</v>
      </c>
      <c r="G841" t="s">
        <v>0</v>
      </c>
      <c r="H841" t="s">
        <v>0</v>
      </c>
    </row>
    <row r="842" spans="1:9" x14ac:dyDescent="0.45">
      <c r="A842" t="s">
        <v>314</v>
      </c>
      <c r="B842" t="s">
        <v>36</v>
      </c>
      <c r="C842" t="s">
        <v>112</v>
      </c>
      <c r="D842" t="s">
        <v>791</v>
      </c>
      <c r="E842" t="s">
        <v>99</v>
      </c>
      <c r="F842" t="s">
        <v>0</v>
      </c>
      <c r="G842" t="s">
        <v>0</v>
      </c>
      <c r="H842" t="s">
        <v>0</v>
      </c>
      <c r="I842" t="s">
        <v>1</v>
      </c>
    </row>
    <row r="843" spans="1:9" x14ac:dyDescent="0.45">
      <c r="A843" t="s">
        <v>19</v>
      </c>
      <c r="B843" t="s">
        <v>2270</v>
      </c>
      <c r="C843" t="s">
        <v>17</v>
      </c>
      <c r="D843" t="s">
        <v>16</v>
      </c>
      <c r="E843" t="s">
        <v>15</v>
      </c>
      <c r="F843" t="s">
        <v>14</v>
      </c>
      <c r="G843" t="s">
        <v>13</v>
      </c>
      <c r="H843" t="s">
        <v>12</v>
      </c>
      <c r="I843" t="s">
        <v>11</v>
      </c>
    </row>
    <row r="844" spans="1:9" x14ac:dyDescent="0.45">
      <c r="A844" t="s">
        <v>521</v>
      </c>
      <c r="B844" t="s">
        <v>48</v>
      </c>
      <c r="C844" t="s">
        <v>2447</v>
      </c>
      <c r="D844" t="s">
        <v>56</v>
      </c>
      <c r="E844" t="s">
        <v>68</v>
      </c>
      <c r="F844" t="s">
        <v>0</v>
      </c>
      <c r="G844" t="s">
        <v>0</v>
      </c>
      <c r="H844" t="s">
        <v>0</v>
      </c>
    </row>
    <row r="845" spans="1:9" x14ac:dyDescent="0.45">
      <c r="A845" t="s">
        <v>404</v>
      </c>
      <c r="B845" t="s">
        <v>2446</v>
      </c>
      <c r="C845" t="s">
        <v>67</v>
      </c>
      <c r="D845" t="s">
        <v>4</v>
      </c>
      <c r="E845" t="s">
        <v>143</v>
      </c>
      <c r="F845" t="s">
        <v>174</v>
      </c>
      <c r="G845" t="s">
        <v>174</v>
      </c>
      <c r="H845" t="s">
        <v>174</v>
      </c>
    </row>
    <row r="846" spans="1:9" x14ac:dyDescent="0.45">
      <c r="A846" t="s">
        <v>2445</v>
      </c>
      <c r="B846" t="s">
        <v>31</v>
      </c>
      <c r="C846" t="s">
        <v>69</v>
      </c>
      <c r="D846" t="s">
        <v>4</v>
      </c>
      <c r="E846" t="s">
        <v>58</v>
      </c>
      <c r="F846" t="s">
        <v>1</v>
      </c>
      <c r="G846" t="s">
        <v>0</v>
      </c>
      <c r="H846" t="s">
        <v>1</v>
      </c>
    </row>
    <row r="847" spans="1:9" x14ac:dyDescent="0.45">
      <c r="A847" t="s">
        <v>452</v>
      </c>
      <c r="B847" t="s">
        <v>28</v>
      </c>
      <c r="C847" t="s">
        <v>1824</v>
      </c>
      <c r="D847" t="s">
        <v>27</v>
      </c>
      <c r="E847" t="s">
        <v>114</v>
      </c>
      <c r="F847" t="s">
        <v>0</v>
      </c>
      <c r="G847" t="s">
        <v>0</v>
      </c>
      <c r="H847" t="s">
        <v>0</v>
      </c>
    </row>
    <row r="848" spans="1:9" x14ac:dyDescent="0.45">
      <c r="A848" t="s">
        <v>497</v>
      </c>
      <c r="B848" t="s">
        <v>28</v>
      </c>
      <c r="C848" t="s">
        <v>2444</v>
      </c>
      <c r="D848" t="s">
        <v>126</v>
      </c>
      <c r="E848" t="s">
        <v>496</v>
      </c>
      <c r="F848" t="s">
        <v>0</v>
      </c>
      <c r="G848" t="s">
        <v>0</v>
      </c>
      <c r="H848" t="s">
        <v>0</v>
      </c>
    </row>
    <row r="849" spans="1:9" x14ac:dyDescent="0.45">
      <c r="A849" t="s">
        <v>501</v>
      </c>
      <c r="B849" t="s">
        <v>48</v>
      </c>
      <c r="C849" t="s">
        <v>148</v>
      </c>
      <c r="D849" t="s">
        <v>1228</v>
      </c>
      <c r="E849" t="s">
        <v>138</v>
      </c>
      <c r="F849" t="s">
        <v>0</v>
      </c>
      <c r="G849" t="s">
        <v>0</v>
      </c>
      <c r="H849" t="s">
        <v>0</v>
      </c>
      <c r="I849" t="s">
        <v>1</v>
      </c>
    </row>
    <row r="850" spans="1:9" x14ac:dyDescent="0.45">
      <c r="A850" t="s">
        <v>2443</v>
      </c>
      <c r="B850" t="s">
        <v>48</v>
      </c>
      <c r="C850" t="s">
        <v>2442</v>
      </c>
      <c r="D850" t="s">
        <v>56</v>
      </c>
      <c r="E850" t="s">
        <v>111</v>
      </c>
      <c r="F850" t="s">
        <v>1</v>
      </c>
      <c r="G850" t="s">
        <v>0</v>
      </c>
      <c r="H850" t="s">
        <v>1</v>
      </c>
    </row>
    <row r="851" spans="1:9" x14ac:dyDescent="0.45">
      <c r="A851" t="s">
        <v>19</v>
      </c>
      <c r="B851" t="s">
        <v>2265</v>
      </c>
      <c r="C851" t="s">
        <v>17</v>
      </c>
      <c r="D851" t="s">
        <v>16</v>
      </c>
      <c r="E851" t="s">
        <v>15</v>
      </c>
      <c r="F851" t="s">
        <v>14</v>
      </c>
      <c r="G851" t="s">
        <v>13</v>
      </c>
      <c r="H851" t="s">
        <v>12</v>
      </c>
      <c r="I851" t="s">
        <v>11</v>
      </c>
    </row>
    <row r="852" spans="1:9" x14ac:dyDescent="0.45">
      <c r="A852" t="s">
        <v>2441</v>
      </c>
      <c r="B852" t="s">
        <v>5</v>
      </c>
      <c r="C852" t="s">
        <v>4</v>
      </c>
      <c r="D852" t="s">
        <v>56</v>
      </c>
      <c r="E852" t="s">
        <v>88</v>
      </c>
      <c r="F852" t="s">
        <v>0</v>
      </c>
      <c r="G852" t="s">
        <v>0</v>
      </c>
      <c r="H852" t="s">
        <v>0</v>
      </c>
    </row>
    <row r="853" spans="1:9" x14ac:dyDescent="0.45">
      <c r="A853" t="s">
        <v>499</v>
      </c>
      <c r="B853" t="s">
        <v>48</v>
      </c>
      <c r="C853" t="s">
        <v>3</v>
      </c>
      <c r="D853" t="s">
        <v>34</v>
      </c>
      <c r="E853" t="s">
        <v>46</v>
      </c>
      <c r="F853" t="s">
        <v>0</v>
      </c>
      <c r="G853" t="s">
        <v>0</v>
      </c>
      <c r="H853" t="s">
        <v>0</v>
      </c>
      <c r="I853" t="s">
        <v>1</v>
      </c>
    </row>
    <row r="854" spans="1:9" x14ac:dyDescent="0.45">
      <c r="A854" t="s">
        <v>2440</v>
      </c>
      <c r="B854" t="s">
        <v>21</v>
      </c>
      <c r="C854" t="s">
        <v>47</v>
      </c>
      <c r="D854" t="s">
        <v>34</v>
      </c>
      <c r="E854" t="s">
        <v>397</v>
      </c>
      <c r="F854" t="s">
        <v>0</v>
      </c>
      <c r="G854" t="s">
        <v>0</v>
      </c>
      <c r="H854" t="s">
        <v>0</v>
      </c>
    </row>
    <row r="855" spans="1:9" x14ac:dyDescent="0.45">
      <c r="A855" t="s">
        <v>511</v>
      </c>
      <c r="B855" t="s">
        <v>48</v>
      </c>
      <c r="C855" t="s">
        <v>67</v>
      </c>
      <c r="D855" t="s">
        <v>34</v>
      </c>
      <c r="E855" t="s">
        <v>42</v>
      </c>
      <c r="F855" t="s">
        <v>1</v>
      </c>
      <c r="G855" t="s">
        <v>0</v>
      </c>
      <c r="H855" t="s">
        <v>1</v>
      </c>
      <c r="I855" t="s">
        <v>1</v>
      </c>
    </row>
    <row r="856" spans="1:9" x14ac:dyDescent="0.45">
      <c r="A856" t="s">
        <v>371</v>
      </c>
      <c r="B856" t="s">
        <v>36</v>
      </c>
      <c r="C856" t="s">
        <v>34</v>
      </c>
      <c r="D856" t="s">
        <v>79</v>
      </c>
      <c r="E856" t="s">
        <v>103</v>
      </c>
      <c r="F856" t="s">
        <v>0</v>
      </c>
      <c r="G856" t="s">
        <v>0</v>
      </c>
      <c r="H856" t="s">
        <v>0</v>
      </c>
      <c r="I856" t="s">
        <v>1</v>
      </c>
    </row>
    <row r="857" spans="1:9" x14ac:dyDescent="0.45">
      <c r="A857" t="s">
        <v>370</v>
      </c>
      <c r="B857" t="s">
        <v>229</v>
      </c>
      <c r="C857" t="s">
        <v>47</v>
      </c>
      <c r="D857" t="s">
        <v>79</v>
      </c>
      <c r="E857" t="s">
        <v>68</v>
      </c>
      <c r="F857" t="s">
        <v>0</v>
      </c>
      <c r="G857" t="s">
        <v>0</v>
      </c>
      <c r="H857" t="s">
        <v>0</v>
      </c>
      <c r="I857" t="s">
        <v>1</v>
      </c>
    </row>
    <row r="858" spans="1:9" x14ac:dyDescent="0.45">
      <c r="A858" t="s">
        <v>2439</v>
      </c>
      <c r="B858" t="s">
        <v>9</v>
      </c>
      <c r="C858" t="s">
        <v>4</v>
      </c>
      <c r="D858" t="s">
        <v>34</v>
      </c>
      <c r="E858" t="s">
        <v>675</v>
      </c>
      <c r="F858" t="s">
        <v>0</v>
      </c>
      <c r="G858" t="s">
        <v>0</v>
      </c>
      <c r="H858" t="s">
        <v>0</v>
      </c>
    </row>
    <row r="859" spans="1:9" x14ac:dyDescent="0.45">
      <c r="A859" t="s">
        <v>2438</v>
      </c>
      <c r="B859" t="s">
        <v>36</v>
      </c>
      <c r="C859" t="s">
        <v>40</v>
      </c>
      <c r="D859" t="s">
        <v>3</v>
      </c>
      <c r="E859" t="s">
        <v>103</v>
      </c>
      <c r="F859" t="s">
        <v>0</v>
      </c>
      <c r="G859" t="s">
        <v>0</v>
      </c>
      <c r="H859" t="s">
        <v>0</v>
      </c>
    </row>
    <row r="860" spans="1:9" x14ac:dyDescent="0.45">
      <c r="A860" t="s">
        <v>339</v>
      </c>
      <c r="B860" t="s">
        <v>115</v>
      </c>
      <c r="C860" t="s">
        <v>67</v>
      </c>
      <c r="D860" t="s">
        <v>3</v>
      </c>
      <c r="E860" t="s">
        <v>338</v>
      </c>
      <c r="F860" t="s">
        <v>0</v>
      </c>
      <c r="G860" t="s">
        <v>0</v>
      </c>
      <c r="H860" t="s">
        <v>0</v>
      </c>
    </row>
    <row r="861" spans="1:9" x14ac:dyDescent="0.45">
      <c r="A861" t="s">
        <v>2437</v>
      </c>
      <c r="B861" t="s">
        <v>200</v>
      </c>
      <c r="C861" t="s">
        <v>92</v>
      </c>
      <c r="D861" t="s">
        <v>4</v>
      </c>
      <c r="E861" t="s">
        <v>26</v>
      </c>
      <c r="F861" t="s">
        <v>0</v>
      </c>
      <c r="G861" t="s">
        <v>0</v>
      </c>
      <c r="H861" t="s">
        <v>0</v>
      </c>
    </row>
    <row r="862" spans="1:9" x14ac:dyDescent="0.45">
      <c r="A862" t="s">
        <v>2436</v>
      </c>
      <c r="B862" t="s">
        <v>21</v>
      </c>
      <c r="C862" t="s">
        <v>61</v>
      </c>
      <c r="D862" t="s">
        <v>3</v>
      </c>
      <c r="E862" t="s">
        <v>58</v>
      </c>
      <c r="F862" t="s">
        <v>1</v>
      </c>
      <c r="G862" t="s">
        <v>0</v>
      </c>
      <c r="H862" t="s">
        <v>1</v>
      </c>
    </row>
  </sheetData>
  <conditionalFormatting sqref="F1:I50">
    <cfRule type="cellIs" dxfId="72" priority="12" operator="equal">
      <formula>"Y"</formula>
    </cfRule>
    <cfRule type="cellIs" dxfId="71" priority="13" operator="equal">
      <formula>"N"</formula>
    </cfRule>
  </conditionalFormatting>
  <conditionalFormatting sqref="F1:I864">
    <cfRule type="cellIs" dxfId="70" priority="10" operator="equal">
      <formula>"Y"</formula>
    </cfRule>
    <cfRule type="cellIs" dxfId="69" priority="11" operator="equal">
      <formula>"N"</formula>
    </cfRule>
  </conditionalFormatting>
  <conditionalFormatting sqref="F1:I864">
    <cfRule type="cellIs" dxfId="68" priority="8" operator="equal">
      <formula>"Y"</formula>
    </cfRule>
    <cfRule type="cellIs" dxfId="67" priority="9" operator="equal">
      <formula>"N"</formula>
    </cfRule>
  </conditionalFormatting>
  <conditionalFormatting sqref="F1:I864">
    <cfRule type="cellIs" dxfId="66" priority="6" operator="equal">
      <formula>"Y"</formula>
    </cfRule>
    <cfRule type="cellIs" dxfId="65" priority="7" operator="equal">
      <formula>"N"</formula>
    </cfRule>
  </conditionalFormatting>
  <conditionalFormatting sqref="F1:I864">
    <cfRule type="cellIs" dxfId="64" priority="4" operator="equal">
      <formula>"Y"</formula>
    </cfRule>
    <cfRule type="cellIs" dxfId="63" priority="5" operator="equal">
      <formula>"N"</formula>
    </cfRule>
  </conditionalFormatting>
  <conditionalFormatting sqref="A1:A1048576">
    <cfRule type="duplicateValues" dxfId="62" priority="3"/>
  </conditionalFormatting>
  <conditionalFormatting sqref="J1:J2">
    <cfRule type="cellIs" dxfId="61" priority="1" operator="equal">
      <formula>"Y"</formula>
    </cfRule>
    <cfRule type="cellIs" dxfId="60" priority="2" operator="equal">
      <formula>"N"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1"/>
  <sheetViews>
    <sheetView workbookViewId="0">
      <selection activeCell="J5" sqref="J5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135</v>
      </c>
    </row>
    <row r="2" spans="1:11" x14ac:dyDescent="0.45">
      <c r="A2" t="s">
        <v>3097</v>
      </c>
      <c r="B2" t="s">
        <v>36</v>
      </c>
      <c r="C2" t="s">
        <v>507</v>
      </c>
      <c r="D2" t="s">
        <v>56</v>
      </c>
      <c r="E2" t="s">
        <v>39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32</v>
      </c>
    </row>
    <row r="3" spans="1:11" x14ac:dyDescent="0.45">
      <c r="A3" t="s">
        <v>3096</v>
      </c>
      <c r="B3" t="s">
        <v>72</v>
      </c>
      <c r="C3" t="s">
        <v>61</v>
      </c>
      <c r="D3" t="s">
        <v>34</v>
      </c>
      <c r="E3" t="s">
        <v>648</v>
      </c>
      <c r="F3" t="s">
        <v>0</v>
      </c>
      <c r="G3" t="s">
        <v>0</v>
      </c>
      <c r="H3" t="s">
        <v>0</v>
      </c>
    </row>
    <row r="4" spans="1:11" x14ac:dyDescent="0.45">
      <c r="A4" t="s">
        <v>1971</v>
      </c>
      <c r="B4" t="s">
        <v>5</v>
      </c>
      <c r="C4" t="s">
        <v>69</v>
      </c>
      <c r="D4" t="s">
        <v>56</v>
      </c>
      <c r="E4" t="s">
        <v>88</v>
      </c>
      <c r="F4" t="s">
        <v>0</v>
      </c>
      <c r="G4" t="s">
        <v>0</v>
      </c>
      <c r="H4" t="s">
        <v>0</v>
      </c>
    </row>
    <row r="5" spans="1:11" x14ac:dyDescent="0.45">
      <c r="A5" t="s">
        <v>3095</v>
      </c>
      <c r="B5" t="s">
        <v>72</v>
      </c>
      <c r="C5" t="s">
        <v>112</v>
      </c>
      <c r="D5" t="s">
        <v>34</v>
      </c>
      <c r="E5" t="s">
        <v>216</v>
      </c>
      <c r="F5" t="s">
        <v>0</v>
      </c>
      <c r="G5" t="s">
        <v>0</v>
      </c>
      <c r="H5" t="s">
        <v>0</v>
      </c>
    </row>
    <row r="6" spans="1:11" x14ac:dyDescent="0.45">
      <c r="A6" t="s">
        <v>3094</v>
      </c>
      <c r="B6" t="s">
        <v>72</v>
      </c>
      <c r="C6" t="s">
        <v>43</v>
      </c>
      <c r="D6" t="s">
        <v>34</v>
      </c>
      <c r="E6" t="s">
        <v>111</v>
      </c>
      <c r="F6" t="s">
        <v>1</v>
      </c>
      <c r="G6" t="s">
        <v>0</v>
      </c>
      <c r="H6" t="s">
        <v>1</v>
      </c>
    </row>
    <row r="7" spans="1:11" x14ac:dyDescent="0.45">
      <c r="A7" t="s">
        <v>767</v>
      </c>
      <c r="B7" t="s">
        <v>89</v>
      </c>
      <c r="C7" t="s">
        <v>269</v>
      </c>
      <c r="D7" t="s">
        <v>92</v>
      </c>
      <c r="E7" t="s">
        <v>7</v>
      </c>
      <c r="F7" t="s">
        <v>0</v>
      </c>
      <c r="G7" t="s">
        <v>0</v>
      </c>
      <c r="H7" t="s">
        <v>0</v>
      </c>
    </row>
    <row r="8" spans="1:11" x14ac:dyDescent="0.45">
      <c r="A8" t="s">
        <v>881</v>
      </c>
      <c r="B8" t="s">
        <v>89</v>
      </c>
      <c r="C8" t="s">
        <v>269</v>
      </c>
      <c r="D8" t="s">
        <v>92</v>
      </c>
      <c r="E8" t="s">
        <v>91</v>
      </c>
      <c r="F8" t="s">
        <v>0</v>
      </c>
      <c r="G8" t="s">
        <v>0</v>
      </c>
      <c r="H8" t="s">
        <v>0</v>
      </c>
    </row>
    <row r="9" spans="1:11" x14ac:dyDescent="0.45">
      <c r="A9" t="s">
        <v>792</v>
      </c>
      <c r="B9" t="s">
        <v>89</v>
      </c>
      <c r="C9" t="s">
        <v>269</v>
      </c>
      <c r="D9" t="s">
        <v>92</v>
      </c>
      <c r="E9" t="s">
        <v>91</v>
      </c>
      <c r="F9" t="s">
        <v>0</v>
      </c>
      <c r="G9" t="s">
        <v>0</v>
      </c>
      <c r="H9" t="s">
        <v>0</v>
      </c>
    </row>
    <row r="10" spans="1:11" x14ac:dyDescent="0.45">
      <c r="A10" t="s">
        <v>1833</v>
      </c>
      <c r="B10" t="s">
        <v>89</v>
      </c>
      <c r="C10" t="s">
        <v>906</v>
      </c>
      <c r="D10" t="s">
        <v>92</v>
      </c>
      <c r="E10" t="s">
        <v>867</v>
      </c>
      <c r="F10" t="s">
        <v>0</v>
      </c>
      <c r="G10" t="s">
        <v>0</v>
      </c>
      <c r="H10" t="s">
        <v>0</v>
      </c>
    </row>
    <row r="11" spans="1:11" x14ac:dyDescent="0.45">
      <c r="A11" t="s">
        <v>3093</v>
      </c>
      <c r="B11" t="s">
        <v>21</v>
      </c>
      <c r="C11" t="s">
        <v>40</v>
      </c>
      <c r="D11" t="s">
        <v>56</v>
      </c>
      <c r="E11" t="s">
        <v>155</v>
      </c>
      <c r="F11" t="s">
        <v>0</v>
      </c>
      <c r="G11" t="s">
        <v>0</v>
      </c>
      <c r="H11" t="s">
        <v>0</v>
      </c>
    </row>
    <row r="12" spans="1:11" x14ac:dyDescent="0.45">
      <c r="A12" t="s">
        <v>729</v>
      </c>
      <c r="B12" t="s">
        <v>5</v>
      </c>
      <c r="C12" t="s">
        <v>4</v>
      </c>
      <c r="D12" t="s">
        <v>56</v>
      </c>
      <c r="E12" t="s">
        <v>88</v>
      </c>
      <c r="F12" t="s">
        <v>0</v>
      </c>
      <c r="G12" t="s">
        <v>0</v>
      </c>
      <c r="H12" t="s">
        <v>0</v>
      </c>
    </row>
    <row r="13" spans="1:11" x14ac:dyDescent="0.45">
      <c r="A13" t="s">
        <v>3092</v>
      </c>
      <c r="B13" t="s">
        <v>48</v>
      </c>
      <c r="C13" t="s">
        <v>61</v>
      </c>
      <c r="D13" t="s">
        <v>34</v>
      </c>
      <c r="E13" t="s">
        <v>68</v>
      </c>
      <c r="F13" t="s">
        <v>0</v>
      </c>
      <c r="G13" t="s">
        <v>0</v>
      </c>
      <c r="H13" t="s">
        <v>0</v>
      </c>
    </row>
    <row r="14" spans="1:11" x14ac:dyDescent="0.45">
      <c r="A14" t="s">
        <v>3091</v>
      </c>
      <c r="B14" t="s">
        <v>72</v>
      </c>
      <c r="C14" t="s">
        <v>71</v>
      </c>
      <c r="D14" t="s">
        <v>79</v>
      </c>
      <c r="E14" t="s">
        <v>77</v>
      </c>
      <c r="F14" t="s">
        <v>0</v>
      </c>
      <c r="G14" t="s">
        <v>0</v>
      </c>
      <c r="H14" t="s">
        <v>0</v>
      </c>
    </row>
    <row r="15" spans="1:11" x14ac:dyDescent="0.45">
      <c r="A15" t="s">
        <v>3090</v>
      </c>
      <c r="B15" t="s">
        <v>21</v>
      </c>
      <c r="C15" t="s">
        <v>160</v>
      </c>
      <c r="D15" t="s">
        <v>3</v>
      </c>
      <c r="E15" t="s">
        <v>180</v>
      </c>
      <c r="F15" t="s">
        <v>0</v>
      </c>
      <c r="G15" t="s">
        <v>0</v>
      </c>
      <c r="H15" t="s">
        <v>0</v>
      </c>
    </row>
    <row r="16" spans="1:11" x14ac:dyDescent="0.45">
      <c r="A16" t="s">
        <v>3089</v>
      </c>
      <c r="B16" t="s">
        <v>21</v>
      </c>
      <c r="C16" t="s">
        <v>40</v>
      </c>
      <c r="D16" t="s">
        <v>34</v>
      </c>
      <c r="E16" t="s">
        <v>99</v>
      </c>
      <c r="F16" t="s">
        <v>0</v>
      </c>
      <c r="G16" t="s">
        <v>0</v>
      </c>
      <c r="H16" t="s">
        <v>0</v>
      </c>
    </row>
    <row r="17" spans="1:9" x14ac:dyDescent="0.45">
      <c r="A17" t="s">
        <v>699</v>
      </c>
      <c r="B17" t="s">
        <v>28</v>
      </c>
      <c r="C17" t="s">
        <v>40</v>
      </c>
      <c r="D17" t="s">
        <v>3</v>
      </c>
      <c r="E17" t="s">
        <v>324</v>
      </c>
      <c r="F17" t="s">
        <v>0</v>
      </c>
      <c r="G17" t="s">
        <v>0</v>
      </c>
      <c r="H17" t="s">
        <v>0</v>
      </c>
    </row>
    <row r="18" spans="1:9" x14ac:dyDescent="0.45">
      <c r="A18" t="s">
        <v>3088</v>
      </c>
      <c r="B18" t="s">
        <v>5</v>
      </c>
      <c r="C18" t="s">
        <v>67</v>
      </c>
      <c r="D18" t="s">
        <v>79</v>
      </c>
      <c r="E18" t="s">
        <v>91</v>
      </c>
      <c r="F18" t="s">
        <v>0</v>
      </c>
      <c r="G18" t="s">
        <v>1</v>
      </c>
      <c r="H18" t="s">
        <v>0</v>
      </c>
    </row>
    <row r="19" spans="1:9" x14ac:dyDescent="0.45">
      <c r="A19" t="s">
        <v>3087</v>
      </c>
      <c r="B19" t="s">
        <v>72</v>
      </c>
      <c r="C19" t="s">
        <v>82</v>
      </c>
      <c r="D19" t="s">
        <v>3</v>
      </c>
      <c r="E19" t="s">
        <v>366</v>
      </c>
      <c r="F19" t="s">
        <v>0</v>
      </c>
      <c r="G19" t="s">
        <v>0</v>
      </c>
      <c r="H19" t="s">
        <v>0</v>
      </c>
    </row>
    <row r="20" spans="1:9" x14ac:dyDescent="0.45">
      <c r="A20" t="s">
        <v>2988</v>
      </c>
      <c r="B20" t="s">
        <v>48</v>
      </c>
      <c r="C20" t="s">
        <v>196</v>
      </c>
      <c r="D20" t="s">
        <v>79</v>
      </c>
      <c r="E20" t="s">
        <v>46</v>
      </c>
      <c r="F20" t="s">
        <v>0</v>
      </c>
      <c r="G20" t="s">
        <v>0</v>
      </c>
      <c r="H20" t="s">
        <v>0</v>
      </c>
    </row>
    <row r="21" spans="1:9" x14ac:dyDescent="0.45">
      <c r="A21" t="s">
        <v>19</v>
      </c>
      <c r="B21" t="s">
        <v>2391</v>
      </c>
      <c r="C21" t="s">
        <v>17</v>
      </c>
      <c r="D21" t="s">
        <v>16</v>
      </c>
      <c r="E21" t="s">
        <v>15</v>
      </c>
      <c r="F21" t="s">
        <v>14</v>
      </c>
      <c r="G21" t="s">
        <v>13</v>
      </c>
      <c r="H21" t="s">
        <v>12</v>
      </c>
      <c r="I21" t="s">
        <v>11</v>
      </c>
    </row>
    <row r="22" spans="1:9" x14ac:dyDescent="0.45">
      <c r="A22" t="s">
        <v>683</v>
      </c>
      <c r="B22" t="s">
        <v>72</v>
      </c>
      <c r="C22" t="s">
        <v>507</v>
      </c>
      <c r="D22" t="s">
        <v>3086</v>
      </c>
      <c r="E22" t="s">
        <v>178</v>
      </c>
      <c r="F22" t="s">
        <v>1</v>
      </c>
      <c r="G22" t="s">
        <v>0</v>
      </c>
      <c r="H22" t="s">
        <v>1</v>
      </c>
      <c r="I22" t="s">
        <v>1</v>
      </c>
    </row>
    <row r="23" spans="1:9" x14ac:dyDescent="0.45">
      <c r="A23" t="s">
        <v>701</v>
      </c>
      <c r="B23" t="s">
        <v>28</v>
      </c>
      <c r="C23" t="s">
        <v>3085</v>
      </c>
      <c r="D23" t="s">
        <v>3084</v>
      </c>
      <c r="E23" t="s">
        <v>114</v>
      </c>
      <c r="F23" t="s">
        <v>0</v>
      </c>
      <c r="G23" t="s">
        <v>0</v>
      </c>
      <c r="H23" t="s">
        <v>0</v>
      </c>
    </row>
    <row r="24" spans="1:9" x14ac:dyDescent="0.45">
      <c r="A24" t="s">
        <v>1433</v>
      </c>
      <c r="B24" t="s">
        <v>48</v>
      </c>
      <c r="C24" t="s">
        <v>199</v>
      </c>
      <c r="D24" t="s">
        <v>3083</v>
      </c>
      <c r="E24" t="s">
        <v>68</v>
      </c>
      <c r="F24" t="s">
        <v>0</v>
      </c>
      <c r="G24" t="s">
        <v>0</v>
      </c>
      <c r="H24" t="s">
        <v>0</v>
      </c>
    </row>
    <row r="25" spans="1:9" x14ac:dyDescent="0.45">
      <c r="A25" t="s">
        <v>19</v>
      </c>
      <c r="B25" t="s">
        <v>2389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3082</v>
      </c>
      <c r="B26" t="s">
        <v>21</v>
      </c>
      <c r="C26" t="s">
        <v>4</v>
      </c>
      <c r="D26" t="s">
        <v>3</v>
      </c>
      <c r="E26" t="s">
        <v>188</v>
      </c>
      <c r="F26" t="s">
        <v>1</v>
      </c>
      <c r="G26" t="s">
        <v>0</v>
      </c>
      <c r="H26" t="s">
        <v>1</v>
      </c>
    </row>
    <row r="27" spans="1:9" x14ac:dyDescent="0.45">
      <c r="A27" t="s">
        <v>3081</v>
      </c>
      <c r="B27" t="s">
        <v>200</v>
      </c>
      <c r="C27" t="s">
        <v>34</v>
      </c>
      <c r="D27" t="s">
        <v>3</v>
      </c>
      <c r="E27" t="s">
        <v>26</v>
      </c>
      <c r="F27" t="s">
        <v>0</v>
      </c>
      <c r="G27" t="s">
        <v>0</v>
      </c>
      <c r="H27" t="s">
        <v>0</v>
      </c>
    </row>
    <row r="28" spans="1:9" x14ac:dyDescent="0.45">
      <c r="A28" t="s">
        <v>835</v>
      </c>
      <c r="B28" t="s">
        <v>36</v>
      </c>
      <c r="C28" t="s">
        <v>34</v>
      </c>
      <c r="D28" t="s">
        <v>34</v>
      </c>
      <c r="E28" t="s">
        <v>188</v>
      </c>
      <c r="F28" t="s">
        <v>1</v>
      </c>
      <c r="G28" t="s">
        <v>0</v>
      </c>
      <c r="H28" t="s">
        <v>1</v>
      </c>
    </row>
    <row r="29" spans="1:9" x14ac:dyDescent="0.45">
      <c r="A29" t="s">
        <v>3080</v>
      </c>
      <c r="B29" t="s">
        <v>21</v>
      </c>
      <c r="C29" t="s">
        <v>3</v>
      </c>
      <c r="D29" t="s">
        <v>34</v>
      </c>
      <c r="E29" t="s">
        <v>99</v>
      </c>
      <c r="F29" t="s">
        <v>0</v>
      </c>
      <c r="G29" t="s">
        <v>0</v>
      </c>
      <c r="H29" t="s">
        <v>0</v>
      </c>
    </row>
    <row r="30" spans="1:9" x14ac:dyDescent="0.45">
      <c r="A30" t="s">
        <v>3079</v>
      </c>
      <c r="B30" t="s">
        <v>89</v>
      </c>
      <c r="C30" t="s">
        <v>8</v>
      </c>
      <c r="D30" t="s">
        <v>34</v>
      </c>
      <c r="E30" t="s">
        <v>3078</v>
      </c>
      <c r="F30" t="s">
        <v>0</v>
      </c>
      <c r="G30" t="s">
        <v>0</v>
      </c>
      <c r="H30" t="s">
        <v>0</v>
      </c>
    </row>
    <row r="31" spans="1:9" x14ac:dyDescent="0.45">
      <c r="A31" t="s">
        <v>2994</v>
      </c>
      <c r="B31" t="s">
        <v>21</v>
      </c>
      <c r="C31" t="s">
        <v>47</v>
      </c>
      <c r="D31" t="s">
        <v>34</v>
      </c>
      <c r="E31" t="s">
        <v>103</v>
      </c>
      <c r="F31" t="s">
        <v>0</v>
      </c>
      <c r="G31" t="s">
        <v>0</v>
      </c>
      <c r="H31" t="s">
        <v>0</v>
      </c>
    </row>
    <row r="32" spans="1:9" x14ac:dyDescent="0.45">
      <c r="A32" t="s">
        <v>3077</v>
      </c>
      <c r="B32" t="s">
        <v>21</v>
      </c>
      <c r="C32" t="s">
        <v>3</v>
      </c>
      <c r="D32" t="s">
        <v>3</v>
      </c>
      <c r="E32" t="s">
        <v>99</v>
      </c>
      <c r="F32" t="s">
        <v>0</v>
      </c>
      <c r="G32" t="s">
        <v>0</v>
      </c>
      <c r="H32" t="s">
        <v>0</v>
      </c>
    </row>
    <row r="33" spans="1:9" x14ac:dyDescent="0.45">
      <c r="A33" t="s">
        <v>2920</v>
      </c>
      <c r="B33" t="s">
        <v>72</v>
      </c>
      <c r="C33" t="s">
        <v>4</v>
      </c>
      <c r="D33" t="s">
        <v>3</v>
      </c>
      <c r="E33" t="s">
        <v>178</v>
      </c>
      <c r="F33" t="s">
        <v>1</v>
      </c>
      <c r="G33" t="s">
        <v>0</v>
      </c>
      <c r="H33" t="s">
        <v>1</v>
      </c>
    </row>
    <row r="34" spans="1:9" x14ac:dyDescent="0.45">
      <c r="A34" t="s">
        <v>3076</v>
      </c>
      <c r="B34" t="s">
        <v>9</v>
      </c>
      <c r="C34" t="s">
        <v>92</v>
      </c>
      <c r="D34" t="s">
        <v>34</v>
      </c>
      <c r="E34" t="s">
        <v>81</v>
      </c>
      <c r="F34" t="s">
        <v>0</v>
      </c>
      <c r="G34" t="s">
        <v>0</v>
      </c>
      <c r="H34" t="s">
        <v>0</v>
      </c>
    </row>
    <row r="35" spans="1:9" x14ac:dyDescent="0.45">
      <c r="A35" t="s">
        <v>3075</v>
      </c>
      <c r="B35" t="s">
        <v>72</v>
      </c>
      <c r="C35" t="s">
        <v>4</v>
      </c>
      <c r="D35" t="s">
        <v>34</v>
      </c>
      <c r="E35" t="s">
        <v>159</v>
      </c>
      <c r="F35" t="s">
        <v>0</v>
      </c>
      <c r="G35" t="s">
        <v>0</v>
      </c>
      <c r="H35" t="s">
        <v>0</v>
      </c>
    </row>
    <row r="36" spans="1:9" x14ac:dyDescent="0.45">
      <c r="A36" t="s">
        <v>688</v>
      </c>
      <c r="B36" t="s">
        <v>200</v>
      </c>
      <c r="C36" t="s">
        <v>8</v>
      </c>
      <c r="D36" t="s">
        <v>34</v>
      </c>
      <c r="E36" t="s">
        <v>65</v>
      </c>
      <c r="F36" t="s">
        <v>0</v>
      </c>
      <c r="G36" t="s">
        <v>0</v>
      </c>
      <c r="H36" t="s">
        <v>0</v>
      </c>
      <c r="I36" t="s">
        <v>1</v>
      </c>
    </row>
    <row r="37" spans="1:9" x14ac:dyDescent="0.45">
      <c r="A37" t="s">
        <v>3074</v>
      </c>
      <c r="B37" t="s">
        <v>115</v>
      </c>
      <c r="C37" t="s">
        <v>40</v>
      </c>
      <c r="D37" t="s">
        <v>3</v>
      </c>
      <c r="E37" t="s">
        <v>223</v>
      </c>
      <c r="F37" t="s">
        <v>0</v>
      </c>
      <c r="G37" t="s">
        <v>1</v>
      </c>
      <c r="H37" t="s">
        <v>0</v>
      </c>
    </row>
    <row r="38" spans="1:9" x14ac:dyDescent="0.45">
      <c r="A38" t="s">
        <v>3073</v>
      </c>
      <c r="B38" t="s">
        <v>48</v>
      </c>
      <c r="C38" t="s">
        <v>67</v>
      </c>
      <c r="D38" t="s">
        <v>3</v>
      </c>
      <c r="E38" t="s">
        <v>138</v>
      </c>
      <c r="F38" t="s">
        <v>0</v>
      </c>
      <c r="G38" t="s">
        <v>0</v>
      </c>
      <c r="H38" t="s">
        <v>0</v>
      </c>
    </row>
    <row r="39" spans="1:9" x14ac:dyDescent="0.45">
      <c r="A39" t="s">
        <v>687</v>
      </c>
      <c r="B39" t="s">
        <v>36</v>
      </c>
      <c r="C39" t="s">
        <v>34</v>
      </c>
      <c r="D39" t="s">
        <v>4</v>
      </c>
      <c r="E39" t="s">
        <v>188</v>
      </c>
      <c r="F39" t="s">
        <v>1</v>
      </c>
      <c r="G39" t="s">
        <v>0</v>
      </c>
      <c r="H39" t="s">
        <v>1</v>
      </c>
      <c r="I39" t="s">
        <v>1</v>
      </c>
    </row>
    <row r="40" spans="1:9" x14ac:dyDescent="0.45">
      <c r="A40" t="s">
        <v>3072</v>
      </c>
      <c r="B40" t="s">
        <v>72</v>
      </c>
      <c r="C40" t="s">
        <v>56</v>
      </c>
      <c r="D40" t="s">
        <v>34</v>
      </c>
      <c r="E40" t="s">
        <v>366</v>
      </c>
      <c r="F40" t="s">
        <v>0</v>
      </c>
      <c r="G40" t="s">
        <v>0</v>
      </c>
      <c r="H40" t="s">
        <v>0</v>
      </c>
    </row>
    <row r="41" spans="1:9" x14ac:dyDescent="0.45">
      <c r="A41" t="s">
        <v>3071</v>
      </c>
      <c r="B41" t="s">
        <v>21</v>
      </c>
      <c r="C41" t="s">
        <v>43</v>
      </c>
      <c r="D41" t="s">
        <v>3</v>
      </c>
      <c r="E41" t="s">
        <v>155</v>
      </c>
      <c r="F41" t="s">
        <v>0</v>
      </c>
      <c r="G41" t="s">
        <v>0</v>
      </c>
      <c r="H41" t="s">
        <v>0</v>
      </c>
    </row>
    <row r="42" spans="1:9" x14ac:dyDescent="0.45">
      <c r="A42" t="s">
        <v>686</v>
      </c>
      <c r="B42" t="s">
        <v>31</v>
      </c>
      <c r="C42" t="s">
        <v>92</v>
      </c>
      <c r="D42" t="s">
        <v>8</v>
      </c>
      <c r="E42" t="s">
        <v>58</v>
      </c>
      <c r="F42" t="s">
        <v>1</v>
      </c>
      <c r="G42" t="s">
        <v>0</v>
      </c>
      <c r="H42" t="s">
        <v>1</v>
      </c>
    </row>
    <row r="43" spans="1:9" x14ac:dyDescent="0.45">
      <c r="A43" t="s">
        <v>3070</v>
      </c>
      <c r="B43" t="s">
        <v>72</v>
      </c>
      <c r="C43" t="s">
        <v>34</v>
      </c>
      <c r="D43" t="s">
        <v>34</v>
      </c>
      <c r="E43" t="s">
        <v>107</v>
      </c>
      <c r="F43" t="s">
        <v>0</v>
      </c>
      <c r="G43" t="s">
        <v>0</v>
      </c>
      <c r="H43" t="s">
        <v>0</v>
      </c>
    </row>
    <row r="44" spans="1:9" x14ac:dyDescent="0.45">
      <c r="A44" t="s">
        <v>3069</v>
      </c>
      <c r="B44" t="s">
        <v>21</v>
      </c>
      <c r="C44" t="s">
        <v>47</v>
      </c>
      <c r="D44" t="s">
        <v>3</v>
      </c>
      <c r="E44" t="s">
        <v>20</v>
      </c>
      <c r="F44" t="s">
        <v>1</v>
      </c>
      <c r="G44" t="s">
        <v>0</v>
      </c>
      <c r="H44" t="s">
        <v>1</v>
      </c>
    </row>
    <row r="45" spans="1:9" x14ac:dyDescent="0.45">
      <c r="A45" t="s">
        <v>19</v>
      </c>
      <c r="B45" t="s">
        <v>2388</v>
      </c>
      <c r="C45" t="s">
        <v>17</v>
      </c>
      <c r="D45" t="s">
        <v>16</v>
      </c>
      <c r="E45" t="s">
        <v>15</v>
      </c>
      <c r="F45" t="s">
        <v>14</v>
      </c>
      <c r="G45" t="s">
        <v>13</v>
      </c>
      <c r="H45" t="s">
        <v>12</v>
      </c>
      <c r="I45" t="s">
        <v>11</v>
      </c>
    </row>
    <row r="46" spans="1:9" x14ac:dyDescent="0.45">
      <c r="A46" t="s">
        <v>3068</v>
      </c>
      <c r="B46" t="s">
        <v>115</v>
      </c>
      <c r="C46" t="s">
        <v>34</v>
      </c>
      <c r="D46" t="s">
        <v>56</v>
      </c>
      <c r="E46" t="s">
        <v>26</v>
      </c>
      <c r="F46" t="s">
        <v>0</v>
      </c>
      <c r="G46" t="s">
        <v>0</v>
      </c>
      <c r="H46" t="s">
        <v>0</v>
      </c>
    </row>
    <row r="47" spans="1:9" x14ac:dyDescent="0.45">
      <c r="A47" t="s">
        <v>3067</v>
      </c>
      <c r="B47" t="s">
        <v>48</v>
      </c>
      <c r="C47" t="s">
        <v>67</v>
      </c>
      <c r="D47" t="s">
        <v>34</v>
      </c>
      <c r="E47" t="s">
        <v>178</v>
      </c>
      <c r="F47" t="s">
        <v>1</v>
      </c>
      <c r="G47" t="s">
        <v>0</v>
      </c>
      <c r="H47" t="s">
        <v>1</v>
      </c>
    </row>
    <row r="48" spans="1:9" x14ac:dyDescent="0.45">
      <c r="A48" t="s">
        <v>3066</v>
      </c>
      <c r="B48" t="s">
        <v>9</v>
      </c>
      <c r="C48" t="s">
        <v>27</v>
      </c>
      <c r="D48" t="s">
        <v>34</v>
      </c>
      <c r="E48" t="s">
        <v>346</v>
      </c>
      <c r="F48" t="s">
        <v>0</v>
      </c>
      <c r="G48" t="s">
        <v>0</v>
      </c>
      <c r="H48" t="s">
        <v>0</v>
      </c>
    </row>
    <row r="49" spans="1:9" x14ac:dyDescent="0.45">
      <c r="A49" t="s">
        <v>3065</v>
      </c>
      <c r="B49" t="s">
        <v>31</v>
      </c>
      <c r="C49" t="s">
        <v>34</v>
      </c>
      <c r="D49" t="s">
        <v>3</v>
      </c>
      <c r="E49" t="s">
        <v>58</v>
      </c>
      <c r="F49" t="s">
        <v>1</v>
      </c>
      <c r="G49" t="s">
        <v>0</v>
      </c>
      <c r="H49" t="s">
        <v>1</v>
      </c>
    </row>
    <row r="50" spans="1:9" x14ac:dyDescent="0.45">
      <c r="A50" t="s">
        <v>3064</v>
      </c>
      <c r="B50" t="s">
        <v>5</v>
      </c>
      <c r="C50" t="s">
        <v>47</v>
      </c>
      <c r="D50" t="s">
        <v>3</v>
      </c>
      <c r="E50" t="s">
        <v>2</v>
      </c>
      <c r="F50" t="s">
        <v>0</v>
      </c>
      <c r="G50" t="s">
        <v>1</v>
      </c>
      <c r="H50" t="s">
        <v>0</v>
      </c>
    </row>
    <row r="51" spans="1:9" x14ac:dyDescent="0.45">
      <c r="A51" t="s">
        <v>2801</v>
      </c>
      <c r="B51" t="s">
        <v>5</v>
      </c>
      <c r="C51" t="s">
        <v>47</v>
      </c>
      <c r="D51" t="s">
        <v>3</v>
      </c>
      <c r="E51" t="s">
        <v>408</v>
      </c>
      <c r="F51" t="s">
        <v>0</v>
      </c>
      <c r="G51" t="s">
        <v>0</v>
      </c>
      <c r="H51" t="s">
        <v>0</v>
      </c>
    </row>
    <row r="52" spans="1:9" x14ac:dyDescent="0.45">
      <c r="A52" t="s">
        <v>3063</v>
      </c>
      <c r="B52" t="s">
        <v>89</v>
      </c>
      <c r="C52" t="s">
        <v>47</v>
      </c>
      <c r="D52" t="s">
        <v>34</v>
      </c>
      <c r="E52" t="s">
        <v>91</v>
      </c>
      <c r="F52" t="s">
        <v>0</v>
      </c>
      <c r="G52" t="s">
        <v>0</v>
      </c>
      <c r="H52" t="s">
        <v>0</v>
      </c>
    </row>
    <row r="53" spans="1:9" x14ac:dyDescent="0.45">
      <c r="A53" t="s">
        <v>3062</v>
      </c>
      <c r="B53" t="s">
        <v>28</v>
      </c>
      <c r="C53" t="s">
        <v>47</v>
      </c>
      <c r="D53" t="s">
        <v>3</v>
      </c>
      <c r="E53" t="s">
        <v>338</v>
      </c>
      <c r="F53" t="s">
        <v>0</v>
      </c>
      <c r="G53" t="s">
        <v>0</v>
      </c>
      <c r="H53" t="s">
        <v>0</v>
      </c>
    </row>
    <row r="54" spans="1:9" x14ac:dyDescent="0.45">
      <c r="A54" t="s">
        <v>699</v>
      </c>
      <c r="B54" t="s">
        <v>28</v>
      </c>
      <c r="C54" t="s">
        <v>4</v>
      </c>
      <c r="D54" t="s">
        <v>34</v>
      </c>
      <c r="E54" t="s">
        <v>324</v>
      </c>
      <c r="F54" t="s">
        <v>0</v>
      </c>
      <c r="G54" t="s">
        <v>0</v>
      </c>
      <c r="H54" t="s">
        <v>0</v>
      </c>
    </row>
    <row r="55" spans="1:9" x14ac:dyDescent="0.45">
      <c r="A55" t="s">
        <v>781</v>
      </c>
      <c r="B55" t="s">
        <v>5</v>
      </c>
      <c r="C55" t="s">
        <v>79</v>
      </c>
      <c r="D55" t="s">
        <v>56</v>
      </c>
      <c r="E55" t="s">
        <v>88</v>
      </c>
      <c r="F55" t="s">
        <v>0</v>
      </c>
      <c r="G55" t="s">
        <v>0</v>
      </c>
      <c r="H55" t="s">
        <v>0</v>
      </c>
    </row>
    <row r="56" spans="1:9" x14ac:dyDescent="0.45">
      <c r="A56" t="s">
        <v>3061</v>
      </c>
      <c r="B56" t="s">
        <v>48</v>
      </c>
      <c r="C56" t="s">
        <v>67</v>
      </c>
      <c r="D56" t="s">
        <v>3</v>
      </c>
      <c r="E56" t="s">
        <v>185</v>
      </c>
      <c r="F56" t="s">
        <v>1</v>
      </c>
      <c r="G56" t="s">
        <v>0</v>
      </c>
      <c r="H56" t="s">
        <v>1</v>
      </c>
    </row>
    <row r="57" spans="1:9" x14ac:dyDescent="0.45">
      <c r="A57" t="s">
        <v>19</v>
      </c>
      <c r="B57" t="s">
        <v>2385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</row>
    <row r="58" spans="1:9" x14ac:dyDescent="0.45">
      <c r="A58" t="s">
        <v>3060</v>
      </c>
      <c r="B58" t="s">
        <v>89</v>
      </c>
      <c r="C58" t="s">
        <v>160</v>
      </c>
      <c r="D58" t="s">
        <v>34</v>
      </c>
      <c r="E58" t="s">
        <v>2</v>
      </c>
      <c r="F58" t="s">
        <v>0</v>
      </c>
      <c r="G58" t="s">
        <v>1</v>
      </c>
      <c r="H58" t="s">
        <v>0</v>
      </c>
    </row>
    <row r="59" spans="1:9" x14ac:dyDescent="0.45">
      <c r="A59" t="s">
        <v>3059</v>
      </c>
      <c r="B59" t="s">
        <v>72</v>
      </c>
      <c r="C59" t="s">
        <v>61</v>
      </c>
      <c r="D59" t="s">
        <v>3</v>
      </c>
      <c r="E59" t="s">
        <v>185</v>
      </c>
      <c r="F59" t="s">
        <v>1</v>
      </c>
      <c r="G59" t="s">
        <v>0</v>
      </c>
      <c r="H59" t="s">
        <v>1</v>
      </c>
    </row>
    <row r="60" spans="1:9" x14ac:dyDescent="0.45">
      <c r="A60" t="s">
        <v>2944</v>
      </c>
      <c r="B60" t="s">
        <v>36</v>
      </c>
      <c r="C60" t="s">
        <v>47</v>
      </c>
      <c r="D60" t="s">
        <v>3</v>
      </c>
      <c r="E60" t="s">
        <v>397</v>
      </c>
      <c r="F60" t="s">
        <v>0</v>
      </c>
      <c r="G60" t="s">
        <v>0</v>
      </c>
      <c r="H60" t="s">
        <v>0</v>
      </c>
    </row>
    <row r="61" spans="1:9" x14ac:dyDescent="0.45">
      <c r="A61" t="s">
        <v>3058</v>
      </c>
      <c r="B61" t="s">
        <v>72</v>
      </c>
      <c r="C61" t="s">
        <v>43</v>
      </c>
      <c r="D61" t="s">
        <v>56</v>
      </c>
      <c r="E61" t="s">
        <v>107</v>
      </c>
      <c r="F61" t="s">
        <v>0</v>
      </c>
      <c r="G61" t="s">
        <v>0</v>
      </c>
      <c r="H61" t="s">
        <v>0</v>
      </c>
    </row>
    <row r="62" spans="1:9" x14ac:dyDescent="0.45">
      <c r="A62" t="s">
        <v>19</v>
      </c>
      <c r="B62" t="s">
        <v>2383</v>
      </c>
      <c r="C62" t="s">
        <v>17</v>
      </c>
      <c r="D62" t="s">
        <v>16</v>
      </c>
      <c r="E62" t="s">
        <v>15</v>
      </c>
      <c r="F62" t="s">
        <v>14</v>
      </c>
      <c r="G62" t="s">
        <v>13</v>
      </c>
      <c r="H62" t="s">
        <v>12</v>
      </c>
      <c r="I62" t="s">
        <v>11</v>
      </c>
    </row>
    <row r="63" spans="1:9" x14ac:dyDescent="0.45">
      <c r="A63" t="s">
        <v>3057</v>
      </c>
      <c r="B63" t="s">
        <v>21</v>
      </c>
      <c r="C63" t="s">
        <v>79</v>
      </c>
      <c r="D63" t="s">
        <v>3</v>
      </c>
      <c r="E63" t="s">
        <v>180</v>
      </c>
      <c r="F63" t="s">
        <v>0</v>
      </c>
      <c r="G63" t="s">
        <v>0</v>
      </c>
      <c r="H63" t="s">
        <v>0</v>
      </c>
    </row>
    <row r="64" spans="1:9" x14ac:dyDescent="0.45">
      <c r="A64" t="s">
        <v>767</v>
      </c>
      <c r="B64" t="s">
        <v>89</v>
      </c>
      <c r="C64" t="s">
        <v>69</v>
      </c>
      <c r="D64" t="s">
        <v>79</v>
      </c>
      <c r="E64" t="s">
        <v>7</v>
      </c>
      <c r="F64" t="s">
        <v>0</v>
      </c>
      <c r="G64" t="s">
        <v>0</v>
      </c>
      <c r="H64" t="s">
        <v>0</v>
      </c>
    </row>
    <row r="65" spans="1:9" x14ac:dyDescent="0.45">
      <c r="A65" t="s">
        <v>792</v>
      </c>
      <c r="B65" t="s">
        <v>89</v>
      </c>
      <c r="C65" t="s">
        <v>35</v>
      </c>
      <c r="D65" t="s">
        <v>92</v>
      </c>
      <c r="E65" t="s">
        <v>91</v>
      </c>
      <c r="F65" t="s">
        <v>0</v>
      </c>
      <c r="G65" t="s">
        <v>0</v>
      </c>
      <c r="H65" t="s">
        <v>0</v>
      </c>
    </row>
    <row r="66" spans="1:9" x14ac:dyDescent="0.45">
      <c r="A66" t="s">
        <v>1807</v>
      </c>
      <c r="B66" t="s">
        <v>28</v>
      </c>
      <c r="C66" t="s">
        <v>67</v>
      </c>
      <c r="D66" t="s">
        <v>79</v>
      </c>
      <c r="E66" t="s">
        <v>324</v>
      </c>
      <c r="F66" t="s">
        <v>0</v>
      </c>
      <c r="G66" t="s">
        <v>0</v>
      </c>
      <c r="H66" t="s">
        <v>0</v>
      </c>
    </row>
    <row r="67" spans="1:9" x14ac:dyDescent="0.45">
      <c r="A67" t="s">
        <v>856</v>
      </c>
      <c r="B67" t="s">
        <v>36</v>
      </c>
      <c r="C67" t="s">
        <v>69</v>
      </c>
      <c r="D67" t="s">
        <v>43</v>
      </c>
      <c r="E67" t="s">
        <v>58</v>
      </c>
      <c r="F67" t="s">
        <v>1</v>
      </c>
      <c r="G67" t="s">
        <v>0</v>
      </c>
      <c r="H67" t="s">
        <v>1</v>
      </c>
      <c r="I67" t="s">
        <v>1</v>
      </c>
    </row>
    <row r="68" spans="1:9" x14ac:dyDescent="0.45">
      <c r="A68" t="s">
        <v>3056</v>
      </c>
      <c r="B68" t="s">
        <v>115</v>
      </c>
      <c r="C68" t="s">
        <v>34</v>
      </c>
      <c r="D68" t="s">
        <v>3</v>
      </c>
      <c r="E68" t="s">
        <v>26</v>
      </c>
      <c r="F68" t="s">
        <v>0</v>
      </c>
      <c r="G68" t="s">
        <v>0</v>
      </c>
      <c r="H68" t="s">
        <v>0</v>
      </c>
    </row>
    <row r="69" spans="1:9" x14ac:dyDescent="0.45">
      <c r="A69" t="s">
        <v>728</v>
      </c>
      <c r="B69" t="s">
        <v>115</v>
      </c>
      <c r="C69" t="s">
        <v>4</v>
      </c>
      <c r="D69" t="s">
        <v>56</v>
      </c>
      <c r="E69" t="s">
        <v>182</v>
      </c>
      <c r="F69" t="s">
        <v>0</v>
      </c>
      <c r="G69" t="s">
        <v>0</v>
      </c>
      <c r="H69" t="s">
        <v>0</v>
      </c>
    </row>
    <row r="70" spans="1:9" x14ac:dyDescent="0.45">
      <c r="A70" t="s">
        <v>3055</v>
      </c>
      <c r="B70" t="s">
        <v>115</v>
      </c>
      <c r="C70" t="s">
        <v>40</v>
      </c>
      <c r="D70" t="s">
        <v>3</v>
      </c>
      <c r="E70" t="s">
        <v>182</v>
      </c>
      <c r="F70" t="s">
        <v>0</v>
      </c>
      <c r="G70" t="s">
        <v>0</v>
      </c>
      <c r="H70" t="s">
        <v>0</v>
      </c>
    </row>
    <row r="71" spans="1:9" x14ac:dyDescent="0.45">
      <c r="A71" t="s">
        <v>855</v>
      </c>
      <c r="B71" t="s">
        <v>72</v>
      </c>
      <c r="C71" t="s">
        <v>47</v>
      </c>
      <c r="D71" t="s">
        <v>34</v>
      </c>
      <c r="E71" t="s">
        <v>159</v>
      </c>
      <c r="F71" t="s">
        <v>0</v>
      </c>
      <c r="G71" t="s">
        <v>0</v>
      </c>
      <c r="H71" t="s">
        <v>0</v>
      </c>
      <c r="I71" t="s">
        <v>1</v>
      </c>
    </row>
    <row r="72" spans="1:9" x14ac:dyDescent="0.45">
      <c r="A72" t="s">
        <v>3054</v>
      </c>
      <c r="B72" t="s">
        <v>21</v>
      </c>
      <c r="C72" t="s">
        <v>56</v>
      </c>
      <c r="D72" t="s">
        <v>3</v>
      </c>
      <c r="E72" t="s">
        <v>397</v>
      </c>
      <c r="F72" t="s">
        <v>0</v>
      </c>
      <c r="G72" t="s">
        <v>0</v>
      </c>
      <c r="H72" t="s">
        <v>0</v>
      </c>
    </row>
    <row r="73" spans="1:9" x14ac:dyDescent="0.45">
      <c r="A73" t="s">
        <v>691</v>
      </c>
      <c r="B73" t="s">
        <v>115</v>
      </c>
      <c r="C73" t="s">
        <v>3</v>
      </c>
      <c r="D73" t="s">
        <v>56</v>
      </c>
      <c r="E73" t="s">
        <v>53</v>
      </c>
      <c r="F73" t="s">
        <v>0</v>
      </c>
      <c r="G73" t="s">
        <v>0</v>
      </c>
      <c r="H73" t="s">
        <v>0</v>
      </c>
    </row>
    <row r="74" spans="1:9" x14ac:dyDescent="0.45">
      <c r="A74" t="s">
        <v>1819</v>
      </c>
      <c r="B74" t="s">
        <v>200</v>
      </c>
      <c r="C74" t="s">
        <v>40</v>
      </c>
      <c r="D74" t="s">
        <v>8</v>
      </c>
      <c r="E74" t="s">
        <v>114</v>
      </c>
      <c r="F74" t="s">
        <v>0</v>
      </c>
      <c r="G74" t="s">
        <v>0</v>
      </c>
      <c r="H74" t="s">
        <v>0</v>
      </c>
    </row>
    <row r="75" spans="1:9" x14ac:dyDescent="0.45">
      <c r="A75" t="s">
        <v>825</v>
      </c>
      <c r="B75" t="s">
        <v>48</v>
      </c>
      <c r="C75" t="s">
        <v>79</v>
      </c>
      <c r="D75" t="s">
        <v>79</v>
      </c>
      <c r="E75" t="s">
        <v>178</v>
      </c>
      <c r="F75" t="s">
        <v>1</v>
      </c>
      <c r="G75" t="s">
        <v>0</v>
      </c>
      <c r="H75" t="s">
        <v>1</v>
      </c>
    </row>
    <row r="76" spans="1:9" x14ac:dyDescent="0.45">
      <c r="A76" t="s">
        <v>699</v>
      </c>
      <c r="B76" t="s">
        <v>28</v>
      </c>
      <c r="C76" t="s">
        <v>4</v>
      </c>
      <c r="D76" t="s">
        <v>27</v>
      </c>
      <c r="E76" t="s">
        <v>324</v>
      </c>
      <c r="F76" t="s">
        <v>0</v>
      </c>
      <c r="G76" t="s">
        <v>0</v>
      </c>
      <c r="H76" t="s">
        <v>0</v>
      </c>
    </row>
    <row r="77" spans="1:9" x14ac:dyDescent="0.45">
      <c r="A77" t="s">
        <v>840</v>
      </c>
      <c r="B77" t="s">
        <v>31</v>
      </c>
      <c r="C77" t="s">
        <v>61</v>
      </c>
      <c r="D77" t="s">
        <v>92</v>
      </c>
      <c r="E77" t="s">
        <v>58</v>
      </c>
      <c r="F77" t="s">
        <v>1</v>
      </c>
      <c r="G77" t="s">
        <v>0</v>
      </c>
      <c r="H77" t="s">
        <v>1</v>
      </c>
    </row>
    <row r="78" spans="1:9" x14ac:dyDescent="0.45">
      <c r="A78" t="s">
        <v>688</v>
      </c>
      <c r="B78" t="s">
        <v>342</v>
      </c>
      <c r="C78" t="s">
        <v>47</v>
      </c>
      <c r="D78" t="s">
        <v>864</v>
      </c>
      <c r="E78" t="s">
        <v>65</v>
      </c>
      <c r="F78" t="s">
        <v>0</v>
      </c>
      <c r="G78" t="s">
        <v>0</v>
      </c>
      <c r="H78" t="s">
        <v>0</v>
      </c>
      <c r="I78" t="s">
        <v>1</v>
      </c>
    </row>
    <row r="79" spans="1:9" x14ac:dyDescent="0.45">
      <c r="A79" t="s">
        <v>687</v>
      </c>
      <c r="B79" t="s">
        <v>36</v>
      </c>
      <c r="C79" t="s">
        <v>43</v>
      </c>
      <c r="D79" t="s">
        <v>8</v>
      </c>
      <c r="E79" t="s">
        <v>188</v>
      </c>
      <c r="F79" t="s">
        <v>1</v>
      </c>
      <c r="G79" t="s">
        <v>0</v>
      </c>
      <c r="H79" t="s">
        <v>1</v>
      </c>
      <c r="I79" t="s">
        <v>1</v>
      </c>
    </row>
    <row r="80" spans="1:9" x14ac:dyDescent="0.45">
      <c r="A80" t="s">
        <v>3053</v>
      </c>
      <c r="B80" t="s">
        <v>89</v>
      </c>
      <c r="C80" t="s">
        <v>8</v>
      </c>
      <c r="D80" t="s">
        <v>34</v>
      </c>
      <c r="E80" t="s">
        <v>408</v>
      </c>
      <c r="F80" t="s">
        <v>0</v>
      </c>
      <c r="G80" t="s">
        <v>0</v>
      </c>
      <c r="H80" t="s">
        <v>0</v>
      </c>
    </row>
    <row r="81" spans="1:9" x14ac:dyDescent="0.45">
      <c r="A81" t="s">
        <v>686</v>
      </c>
      <c r="B81" t="s">
        <v>31</v>
      </c>
      <c r="C81" t="s">
        <v>40</v>
      </c>
      <c r="D81" t="s">
        <v>3</v>
      </c>
      <c r="E81" t="s">
        <v>58</v>
      </c>
      <c r="F81" t="s">
        <v>1</v>
      </c>
      <c r="G81" t="s">
        <v>0</v>
      </c>
      <c r="H81" t="s">
        <v>1</v>
      </c>
    </row>
    <row r="82" spans="1:9" x14ac:dyDescent="0.45">
      <c r="A82" t="s">
        <v>742</v>
      </c>
      <c r="B82" t="s">
        <v>5</v>
      </c>
      <c r="C82" t="s">
        <v>43</v>
      </c>
      <c r="D82" t="s">
        <v>56</v>
      </c>
      <c r="E82" t="s">
        <v>88</v>
      </c>
      <c r="F82" t="s">
        <v>0</v>
      </c>
      <c r="G82" t="s">
        <v>0</v>
      </c>
      <c r="H82" t="s">
        <v>0</v>
      </c>
    </row>
    <row r="83" spans="1:9" x14ac:dyDescent="0.45">
      <c r="A83" t="s">
        <v>1858</v>
      </c>
      <c r="B83" t="s">
        <v>36</v>
      </c>
      <c r="C83" t="s">
        <v>82</v>
      </c>
      <c r="D83" t="s">
        <v>4</v>
      </c>
      <c r="E83" t="s">
        <v>180</v>
      </c>
      <c r="F83" t="s">
        <v>0</v>
      </c>
      <c r="G83" t="s">
        <v>0</v>
      </c>
      <c r="H83" t="s">
        <v>0</v>
      </c>
    </row>
    <row r="84" spans="1:9" x14ac:dyDescent="0.45">
      <c r="A84" t="s">
        <v>1891</v>
      </c>
      <c r="B84" t="s">
        <v>5</v>
      </c>
      <c r="C84" t="s">
        <v>67</v>
      </c>
      <c r="D84" t="s">
        <v>56</v>
      </c>
      <c r="E84" t="s">
        <v>50</v>
      </c>
      <c r="F84" t="s">
        <v>0</v>
      </c>
      <c r="G84" t="s">
        <v>0</v>
      </c>
      <c r="H84" t="s">
        <v>0</v>
      </c>
    </row>
    <row r="85" spans="1:9" x14ac:dyDescent="0.45">
      <c r="A85" t="s">
        <v>957</v>
      </c>
      <c r="B85" t="s">
        <v>31</v>
      </c>
      <c r="C85" t="s">
        <v>69</v>
      </c>
      <c r="D85" t="s">
        <v>34</v>
      </c>
      <c r="E85" t="s">
        <v>58</v>
      </c>
      <c r="F85" t="s">
        <v>1</v>
      </c>
      <c r="G85" t="s">
        <v>0</v>
      </c>
      <c r="H85" t="s">
        <v>1</v>
      </c>
    </row>
    <row r="86" spans="1:9" x14ac:dyDescent="0.45">
      <c r="A86" t="s">
        <v>19</v>
      </c>
      <c r="B86" t="s">
        <v>2381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3052</v>
      </c>
      <c r="B87" t="s">
        <v>21</v>
      </c>
      <c r="C87" t="s">
        <v>34</v>
      </c>
      <c r="D87" t="s">
        <v>3</v>
      </c>
      <c r="E87" t="s">
        <v>99</v>
      </c>
      <c r="F87" t="s">
        <v>0</v>
      </c>
      <c r="G87" t="s">
        <v>0</v>
      </c>
      <c r="H87" t="s">
        <v>0</v>
      </c>
    </row>
    <row r="88" spans="1:9" x14ac:dyDescent="0.45">
      <c r="A88" t="s">
        <v>1931</v>
      </c>
      <c r="B88" t="s">
        <v>28</v>
      </c>
      <c r="C88" t="s">
        <v>34</v>
      </c>
      <c r="D88" t="s">
        <v>3</v>
      </c>
      <c r="E88" t="s">
        <v>26</v>
      </c>
      <c r="F88" t="s">
        <v>0</v>
      </c>
      <c r="G88" t="s">
        <v>1</v>
      </c>
      <c r="H88" t="s">
        <v>0</v>
      </c>
    </row>
    <row r="89" spans="1:9" x14ac:dyDescent="0.45">
      <c r="A89" t="s">
        <v>3051</v>
      </c>
      <c r="B89" t="s">
        <v>21</v>
      </c>
      <c r="C89" t="s">
        <v>112</v>
      </c>
      <c r="D89" t="s">
        <v>3</v>
      </c>
      <c r="E89" t="s">
        <v>74</v>
      </c>
      <c r="F89" t="s">
        <v>0</v>
      </c>
      <c r="G89" t="s">
        <v>0</v>
      </c>
      <c r="H89" t="s">
        <v>0</v>
      </c>
    </row>
    <row r="90" spans="1:9" x14ac:dyDescent="0.45">
      <c r="A90" t="s">
        <v>3050</v>
      </c>
      <c r="B90" t="s">
        <v>72</v>
      </c>
      <c r="C90" t="s">
        <v>56</v>
      </c>
      <c r="D90" t="s">
        <v>34</v>
      </c>
      <c r="E90" t="s">
        <v>216</v>
      </c>
      <c r="F90" t="s">
        <v>0</v>
      </c>
      <c r="G90" t="s">
        <v>0</v>
      </c>
      <c r="H90" t="s">
        <v>0</v>
      </c>
    </row>
    <row r="91" spans="1:9" x14ac:dyDescent="0.45">
      <c r="A91" t="s">
        <v>2901</v>
      </c>
      <c r="B91" t="s">
        <v>9</v>
      </c>
      <c r="C91" t="s">
        <v>47</v>
      </c>
      <c r="D91" t="s">
        <v>3</v>
      </c>
      <c r="E91" t="s">
        <v>50</v>
      </c>
      <c r="F91" t="s">
        <v>0</v>
      </c>
      <c r="G91" t="s">
        <v>0</v>
      </c>
      <c r="H91" t="s">
        <v>0</v>
      </c>
    </row>
    <row r="92" spans="1:9" x14ac:dyDescent="0.45">
      <c r="A92" t="s">
        <v>3049</v>
      </c>
      <c r="B92" t="s">
        <v>72</v>
      </c>
      <c r="C92" t="s">
        <v>79</v>
      </c>
      <c r="D92" t="s">
        <v>3</v>
      </c>
      <c r="E92" t="s">
        <v>138</v>
      </c>
      <c r="F92" t="s">
        <v>0</v>
      </c>
      <c r="G92" t="s">
        <v>0</v>
      </c>
      <c r="H92" t="s">
        <v>0</v>
      </c>
    </row>
    <row r="93" spans="1:9" x14ac:dyDescent="0.45">
      <c r="A93" t="s">
        <v>698</v>
      </c>
      <c r="B93" t="s">
        <v>89</v>
      </c>
      <c r="C93" t="s">
        <v>79</v>
      </c>
      <c r="D93" t="s">
        <v>56</v>
      </c>
      <c r="E93" t="s">
        <v>399</v>
      </c>
      <c r="F93" t="s">
        <v>0</v>
      </c>
      <c r="G93" t="s">
        <v>0</v>
      </c>
      <c r="H93" t="s">
        <v>0</v>
      </c>
    </row>
    <row r="94" spans="1:9" x14ac:dyDescent="0.45">
      <c r="A94" t="s">
        <v>2772</v>
      </c>
      <c r="B94" t="s">
        <v>21</v>
      </c>
      <c r="C94" t="s">
        <v>34</v>
      </c>
      <c r="D94" t="s">
        <v>34</v>
      </c>
      <c r="E94" t="s">
        <v>58</v>
      </c>
      <c r="F94" t="s">
        <v>1</v>
      </c>
      <c r="G94" t="s">
        <v>0</v>
      </c>
      <c r="H94" t="s">
        <v>1</v>
      </c>
    </row>
    <row r="95" spans="1:9" x14ac:dyDescent="0.45">
      <c r="A95" t="s">
        <v>1838</v>
      </c>
      <c r="B95" t="s">
        <v>72</v>
      </c>
      <c r="C95" t="s">
        <v>100</v>
      </c>
      <c r="D95" t="s">
        <v>3</v>
      </c>
      <c r="E95" t="s">
        <v>46</v>
      </c>
      <c r="F95" t="s">
        <v>0</v>
      </c>
      <c r="G95" t="s">
        <v>0</v>
      </c>
      <c r="H95" t="s">
        <v>0</v>
      </c>
    </row>
    <row r="96" spans="1:9" x14ac:dyDescent="0.45">
      <c r="A96" t="s">
        <v>780</v>
      </c>
      <c r="B96" t="s">
        <v>72</v>
      </c>
      <c r="C96" t="s">
        <v>100</v>
      </c>
      <c r="D96" t="s">
        <v>3</v>
      </c>
      <c r="E96" t="s">
        <v>271</v>
      </c>
      <c r="F96" t="s">
        <v>0</v>
      </c>
      <c r="G96" t="s">
        <v>0</v>
      </c>
      <c r="H96" t="s">
        <v>0</v>
      </c>
    </row>
    <row r="97" spans="1:9" x14ac:dyDescent="0.45">
      <c r="A97" t="s">
        <v>3048</v>
      </c>
      <c r="B97" t="s">
        <v>5</v>
      </c>
      <c r="C97" t="s">
        <v>47</v>
      </c>
      <c r="D97" t="s">
        <v>34</v>
      </c>
      <c r="E97" t="s">
        <v>91</v>
      </c>
      <c r="F97" t="s">
        <v>0</v>
      </c>
      <c r="G97" t="s">
        <v>1</v>
      </c>
      <c r="H97" t="s">
        <v>0</v>
      </c>
    </row>
    <row r="98" spans="1:9" x14ac:dyDescent="0.45">
      <c r="A98" t="s">
        <v>3047</v>
      </c>
      <c r="B98" t="s">
        <v>72</v>
      </c>
      <c r="C98" t="s">
        <v>47</v>
      </c>
      <c r="D98" t="s">
        <v>3</v>
      </c>
      <c r="E98" t="s">
        <v>111</v>
      </c>
      <c r="F98" t="s">
        <v>1</v>
      </c>
      <c r="G98" t="s">
        <v>0</v>
      </c>
      <c r="H98" t="s">
        <v>1</v>
      </c>
    </row>
    <row r="99" spans="1:9" x14ac:dyDescent="0.45">
      <c r="A99" t="s">
        <v>19</v>
      </c>
      <c r="B99" t="s">
        <v>2379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</row>
    <row r="100" spans="1:9" x14ac:dyDescent="0.45">
      <c r="A100" t="s">
        <v>750</v>
      </c>
      <c r="B100" t="s">
        <v>28</v>
      </c>
      <c r="C100" t="s">
        <v>34</v>
      </c>
      <c r="D100" t="s">
        <v>34</v>
      </c>
      <c r="E100" t="s">
        <v>114</v>
      </c>
      <c r="F100" t="s">
        <v>0</v>
      </c>
      <c r="G100" t="s">
        <v>0</v>
      </c>
      <c r="H100" t="s">
        <v>0</v>
      </c>
    </row>
    <row r="101" spans="1:9" x14ac:dyDescent="0.45">
      <c r="A101" t="s">
        <v>3046</v>
      </c>
      <c r="B101" t="s">
        <v>21</v>
      </c>
      <c r="C101" t="s">
        <v>61</v>
      </c>
      <c r="D101" t="s">
        <v>3</v>
      </c>
      <c r="E101" t="s">
        <v>180</v>
      </c>
      <c r="F101" t="s">
        <v>0</v>
      </c>
      <c r="G101" t="s">
        <v>0</v>
      </c>
      <c r="H101" t="s">
        <v>0</v>
      </c>
    </row>
    <row r="102" spans="1:9" x14ac:dyDescent="0.45">
      <c r="A102" t="s">
        <v>3045</v>
      </c>
      <c r="B102" t="s">
        <v>89</v>
      </c>
      <c r="C102" t="s">
        <v>61</v>
      </c>
      <c r="D102" t="s">
        <v>34</v>
      </c>
      <c r="E102" t="s">
        <v>867</v>
      </c>
      <c r="F102" t="s">
        <v>0</v>
      </c>
      <c r="G102" t="s">
        <v>0</v>
      </c>
      <c r="H102" t="s">
        <v>0</v>
      </c>
    </row>
    <row r="103" spans="1:9" x14ac:dyDescent="0.45">
      <c r="A103" t="s">
        <v>855</v>
      </c>
      <c r="B103" t="s">
        <v>72</v>
      </c>
      <c r="C103" t="s">
        <v>112</v>
      </c>
      <c r="D103" t="s">
        <v>34</v>
      </c>
      <c r="E103" t="s">
        <v>159</v>
      </c>
      <c r="F103" t="s">
        <v>0</v>
      </c>
      <c r="G103" t="s">
        <v>0</v>
      </c>
      <c r="H103" t="s">
        <v>0</v>
      </c>
      <c r="I103" t="s">
        <v>1</v>
      </c>
    </row>
    <row r="104" spans="1:9" x14ac:dyDescent="0.45">
      <c r="A104" t="s">
        <v>3044</v>
      </c>
      <c r="B104" t="s">
        <v>115</v>
      </c>
      <c r="C104" t="s">
        <v>124</v>
      </c>
      <c r="D104" t="s">
        <v>4</v>
      </c>
      <c r="E104" t="s">
        <v>26</v>
      </c>
      <c r="F104" t="s">
        <v>0</v>
      </c>
      <c r="G104" t="s">
        <v>0</v>
      </c>
      <c r="H104" t="s">
        <v>0</v>
      </c>
    </row>
    <row r="105" spans="1:9" x14ac:dyDescent="0.45">
      <c r="A105" t="s">
        <v>1854</v>
      </c>
      <c r="B105" t="s">
        <v>5</v>
      </c>
      <c r="C105" t="s">
        <v>56</v>
      </c>
      <c r="D105" t="s">
        <v>56</v>
      </c>
      <c r="E105" t="s">
        <v>88</v>
      </c>
      <c r="F105" t="s">
        <v>0</v>
      </c>
      <c r="G105" t="s">
        <v>0</v>
      </c>
      <c r="H105" t="s">
        <v>0</v>
      </c>
    </row>
    <row r="106" spans="1:9" x14ac:dyDescent="0.45">
      <c r="A106" t="s">
        <v>691</v>
      </c>
      <c r="B106" t="s">
        <v>115</v>
      </c>
      <c r="C106" t="s">
        <v>265</v>
      </c>
      <c r="D106" t="s">
        <v>56</v>
      </c>
      <c r="E106" t="s">
        <v>53</v>
      </c>
      <c r="F106" t="s">
        <v>0</v>
      </c>
      <c r="G106" t="s">
        <v>0</v>
      </c>
      <c r="H106" t="s">
        <v>0</v>
      </c>
    </row>
    <row r="107" spans="1:9" x14ac:dyDescent="0.45">
      <c r="A107" t="s">
        <v>3043</v>
      </c>
      <c r="B107" t="s">
        <v>89</v>
      </c>
      <c r="C107" t="s">
        <v>69</v>
      </c>
      <c r="D107" t="s">
        <v>3</v>
      </c>
      <c r="E107" t="s">
        <v>2</v>
      </c>
      <c r="F107" t="s">
        <v>0</v>
      </c>
      <c r="G107" t="s">
        <v>1</v>
      </c>
      <c r="H107" t="s">
        <v>0</v>
      </c>
    </row>
    <row r="108" spans="1:9" x14ac:dyDescent="0.45">
      <c r="A108" t="s">
        <v>702</v>
      </c>
      <c r="B108" t="s">
        <v>28</v>
      </c>
      <c r="C108" t="s">
        <v>67</v>
      </c>
      <c r="D108" t="s">
        <v>92</v>
      </c>
      <c r="E108" t="s">
        <v>114</v>
      </c>
      <c r="F108" t="s">
        <v>0</v>
      </c>
      <c r="G108" t="s">
        <v>0</v>
      </c>
      <c r="H108" t="s">
        <v>0</v>
      </c>
    </row>
    <row r="109" spans="1:9" x14ac:dyDescent="0.45">
      <c r="A109" t="s">
        <v>825</v>
      </c>
      <c r="B109" t="s">
        <v>48</v>
      </c>
      <c r="C109" t="s">
        <v>4</v>
      </c>
      <c r="D109" t="s">
        <v>67</v>
      </c>
      <c r="E109" t="s">
        <v>178</v>
      </c>
      <c r="F109" t="s">
        <v>1</v>
      </c>
      <c r="G109" t="s">
        <v>0</v>
      </c>
      <c r="H109" t="s">
        <v>1</v>
      </c>
    </row>
    <row r="110" spans="1:9" x14ac:dyDescent="0.45">
      <c r="A110" t="s">
        <v>699</v>
      </c>
      <c r="B110" t="s">
        <v>28</v>
      </c>
      <c r="C110" t="s">
        <v>34</v>
      </c>
      <c r="D110" t="s">
        <v>79</v>
      </c>
      <c r="E110" t="s">
        <v>324</v>
      </c>
      <c r="F110" t="s">
        <v>0</v>
      </c>
      <c r="G110" t="s">
        <v>0</v>
      </c>
      <c r="H110" t="s">
        <v>0</v>
      </c>
    </row>
    <row r="111" spans="1:9" x14ac:dyDescent="0.45">
      <c r="A111" t="s">
        <v>688</v>
      </c>
      <c r="B111" t="s">
        <v>342</v>
      </c>
      <c r="C111" t="s">
        <v>47</v>
      </c>
      <c r="D111" t="s">
        <v>61</v>
      </c>
      <c r="E111" t="s">
        <v>65</v>
      </c>
      <c r="F111" t="s">
        <v>0</v>
      </c>
      <c r="G111" t="s">
        <v>0</v>
      </c>
      <c r="H111" t="s">
        <v>0</v>
      </c>
      <c r="I111" t="s">
        <v>1</v>
      </c>
    </row>
    <row r="112" spans="1:9" x14ac:dyDescent="0.45">
      <c r="A112" t="s">
        <v>687</v>
      </c>
      <c r="B112" t="s">
        <v>36</v>
      </c>
      <c r="C112" t="s">
        <v>4</v>
      </c>
      <c r="D112" t="s">
        <v>40</v>
      </c>
      <c r="E112" t="s">
        <v>188</v>
      </c>
      <c r="F112" t="s">
        <v>1</v>
      </c>
      <c r="G112" t="s">
        <v>0</v>
      </c>
      <c r="H112" t="s">
        <v>1</v>
      </c>
      <c r="I112" t="s">
        <v>1</v>
      </c>
    </row>
    <row r="113" spans="1:9" x14ac:dyDescent="0.45">
      <c r="A113" t="s">
        <v>686</v>
      </c>
      <c r="B113" t="s">
        <v>31</v>
      </c>
      <c r="C113" t="s">
        <v>34</v>
      </c>
      <c r="D113" t="s">
        <v>34</v>
      </c>
      <c r="E113" t="s">
        <v>58</v>
      </c>
      <c r="F113" t="s">
        <v>1</v>
      </c>
      <c r="G113" t="s">
        <v>0</v>
      </c>
      <c r="H113" t="s">
        <v>1</v>
      </c>
    </row>
    <row r="114" spans="1:9" x14ac:dyDescent="0.45">
      <c r="A114" t="s">
        <v>3042</v>
      </c>
      <c r="B114" t="s">
        <v>36</v>
      </c>
      <c r="C114" t="s">
        <v>67</v>
      </c>
      <c r="D114" t="s">
        <v>3</v>
      </c>
      <c r="E114" t="s">
        <v>131</v>
      </c>
      <c r="F114" t="s">
        <v>0</v>
      </c>
      <c r="G114" t="s">
        <v>0</v>
      </c>
      <c r="H114" t="s">
        <v>0</v>
      </c>
    </row>
    <row r="115" spans="1:9" x14ac:dyDescent="0.45">
      <c r="A115" t="s">
        <v>19</v>
      </c>
      <c r="B115" t="s">
        <v>2377</v>
      </c>
      <c r="C115" t="s">
        <v>17</v>
      </c>
      <c r="D115" t="s">
        <v>16</v>
      </c>
      <c r="E115" t="s">
        <v>15</v>
      </c>
      <c r="F115" t="s">
        <v>14</v>
      </c>
      <c r="G115" t="s">
        <v>13</v>
      </c>
      <c r="H115" t="s">
        <v>12</v>
      </c>
      <c r="I115" t="s">
        <v>11</v>
      </c>
    </row>
    <row r="116" spans="1:9" x14ac:dyDescent="0.45">
      <c r="A116" t="s">
        <v>3041</v>
      </c>
      <c r="B116" t="s">
        <v>72</v>
      </c>
      <c r="C116" t="s">
        <v>47</v>
      </c>
      <c r="D116" t="s">
        <v>3</v>
      </c>
      <c r="E116" t="s">
        <v>68</v>
      </c>
      <c r="F116" t="s">
        <v>0</v>
      </c>
      <c r="G116" t="s">
        <v>0</v>
      </c>
      <c r="H116" t="s">
        <v>0</v>
      </c>
    </row>
    <row r="117" spans="1:9" x14ac:dyDescent="0.45">
      <c r="A117" t="s">
        <v>3040</v>
      </c>
      <c r="B117" t="s">
        <v>72</v>
      </c>
      <c r="C117" t="s">
        <v>47</v>
      </c>
      <c r="D117" t="s">
        <v>34</v>
      </c>
      <c r="E117" t="s">
        <v>138</v>
      </c>
      <c r="F117" t="s">
        <v>0</v>
      </c>
      <c r="G117" t="s">
        <v>0</v>
      </c>
      <c r="H117" t="s">
        <v>0</v>
      </c>
    </row>
    <row r="118" spans="1:9" x14ac:dyDescent="0.45">
      <c r="A118" t="s">
        <v>3039</v>
      </c>
      <c r="B118" t="s">
        <v>21</v>
      </c>
      <c r="C118" t="s">
        <v>82</v>
      </c>
      <c r="D118" t="s">
        <v>34</v>
      </c>
      <c r="E118" t="s">
        <v>99</v>
      </c>
      <c r="F118" t="s">
        <v>0</v>
      </c>
      <c r="G118" t="s">
        <v>0</v>
      </c>
      <c r="H118" t="s">
        <v>0</v>
      </c>
    </row>
    <row r="119" spans="1:9" x14ac:dyDescent="0.45">
      <c r="A119" t="s">
        <v>3038</v>
      </c>
      <c r="B119" t="s">
        <v>115</v>
      </c>
      <c r="C119" t="s">
        <v>61</v>
      </c>
      <c r="D119" t="s">
        <v>34</v>
      </c>
      <c r="E119" t="s">
        <v>114</v>
      </c>
      <c r="F119" t="s">
        <v>0</v>
      </c>
      <c r="G119" t="s">
        <v>1</v>
      </c>
      <c r="H119" t="s">
        <v>0</v>
      </c>
    </row>
    <row r="120" spans="1:9" x14ac:dyDescent="0.45">
      <c r="A120" t="s">
        <v>1878</v>
      </c>
      <c r="B120" t="s">
        <v>72</v>
      </c>
      <c r="C120" t="s">
        <v>79</v>
      </c>
      <c r="D120" t="s">
        <v>3</v>
      </c>
      <c r="E120" t="s">
        <v>42</v>
      </c>
      <c r="F120" t="s">
        <v>1</v>
      </c>
      <c r="G120" t="s">
        <v>0</v>
      </c>
      <c r="H120" t="s">
        <v>1</v>
      </c>
    </row>
    <row r="121" spans="1:9" x14ac:dyDescent="0.45">
      <c r="A121" t="s">
        <v>1849</v>
      </c>
      <c r="B121" t="s">
        <v>44</v>
      </c>
      <c r="C121" t="s">
        <v>67</v>
      </c>
      <c r="D121" t="s">
        <v>79</v>
      </c>
      <c r="E121" t="s">
        <v>178</v>
      </c>
      <c r="F121" t="s">
        <v>1</v>
      </c>
      <c r="G121" t="s">
        <v>1</v>
      </c>
      <c r="H121" t="s">
        <v>0</v>
      </c>
    </row>
    <row r="122" spans="1:9" x14ac:dyDescent="0.45">
      <c r="A122" t="s">
        <v>3037</v>
      </c>
      <c r="B122" t="s">
        <v>21</v>
      </c>
      <c r="C122" t="s">
        <v>40</v>
      </c>
      <c r="D122" t="s">
        <v>79</v>
      </c>
      <c r="E122" t="s">
        <v>103</v>
      </c>
      <c r="F122" t="s">
        <v>0</v>
      </c>
      <c r="G122" t="s">
        <v>0</v>
      </c>
      <c r="H122" t="s">
        <v>0</v>
      </c>
    </row>
    <row r="123" spans="1:9" x14ac:dyDescent="0.45">
      <c r="A123" t="s">
        <v>720</v>
      </c>
      <c r="B123" t="s">
        <v>31</v>
      </c>
      <c r="C123" t="s">
        <v>47</v>
      </c>
      <c r="D123" t="s">
        <v>3</v>
      </c>
      <c r="E123" t="s">
        <v>58</v>
      </c>
      <c r="F123" t="s">
        <v>1</v>
      </c>
      <c r="G123" t="s">
        <v>0</v>
      </c>
      <c r="H123" t="s">
        <v>1</v>
      </c>
    </row>
    <row r="124" spans="1:9" x14ac:dyDescent="0.45">
      <c r="A124" t="s">
        <v>3036</v>
      </c>
      <c r="B124" t="s">
        <v>72</v>
      </c>
      <c r="C124" t="s">
        <v>47</v>
      </c>
      <c r="D124" t="s">
        <v>3</v>
      </c>
      <c r="E124" t="s">
        <v>185</v>
      </c>
      <c r="F124" t="s">
        <v>1</v>
      </c>
      <c r="G124" t="s">
        <v>0</v>
      </c>
      <c r="H124" t="s">
        <v>1</v>
      </c>
    </row>
    <row r="125" spans="1:9" x14ac:dyDescent="0.45">
      <c r="A125" t="s">
        <v>744</v>
      </c>
      <c r="B125" t="s">
        <v>5</v>
      </c>
      <c r="C125" t="s">
        <v>47</v>
      </c>
      <c r="D125" t="s">
        <v>3</v>
      </c>
      <c r="E125" t="s">
        <v>88</v>
      </c>
      <c r="F125" t="s">
        <v>0</v>
      </c>
      <c r="G125" t="s">
        <v>0</v>
      </c>
      <c r="H125" t="s">
        <v>0</v>
      </c>
    </row>
    <row r="126" spans="1:9" x14ac:dyDescent="0.45">
      <c r="A126" t="s">
        <v>3035</v>
      </c>
      <c r="B126" t="s">
        <v>36</v>
      </c>
      <c r="C126" t="s">
        <v>3</v>
      </c>
      <c r="D126" t="s">
        <v>34</v>
      </c>
      <c r="E126" t="s">
        <v>180</v>
      </c>
      <c r="F126" t="s">
        <v>0</v>
      </c>
      <c r="G126" t="s">
        <v>0</v>
      </c>
      <c r="H126" t="s">
        <v>0</v>
      </c>
    </row>
    <row r="127" spans="1:9" x14ac:dyDescent="0.45">
      <c r="A127" t="s">
        <v>3034</v>
      </c>
      <c r="B127" t="s">
        <v>200</v>
      </c>
      <c r="C127" t="s">
        <v>47</v>
      </c>
      <c r="D127" t="s">
        <v>3</v>
      </c>
      <c r="E127" t="s">
        <v>917</v>
      </c>
      <c r="F127" t="s">
        <v>0</v>
      </c>
      <c r="G127" t="s">
        <v>0</v>
      </c>
      <c r="H127" t="s">
        <v>0</v>
      </c>
    </row>
    <row r="128" spans="1:9" x14ac:dyDescent="0.45">
      <c r="A128" t="s">
        <v>3033</v>
      </c>
      <c r="B128" t="s">
        <v>89</v>
      </c>
      <c r="C128" t="s">
        <v>47</v>
      </c>
      <c r="D128" t="s">
        <v>3</v>
      </c>
      <c r="E128" t="s">
        <v>585</v>
      </c>
      <c r="F128" t="s">
        <v>0</v>
      </c>
      <c r="G128" t="s">
        <v>0</v>
      </c>
      <c r="H128" t="s">
        <v>0</v>
      </c>
    </row>
    <row r="129" spans="1:9" x14ac:dyDescent="0.45">
      <c r="A129" t="s">
        <v>3032</v>
      </c>
      <c r="B129" t="s">
        <v>44</v>
      </c>
      <c r="C129" t="s">
        <v>47</v>
      </c>
      <c r="D129" t="s">
        <v>3</v>
      </c>
      <c r="E129" t="s">
        <v>107</v>
      </c>
      <c r="F129" t="s">
        <v>0</v>
      </c>
      <c r="G129" t="s">
        <v>0</v>
      </c>
      <c r="H129" t="s">
        <v>0</v>
      </c>
    </row>
    <row r="130" spans="1:9" x14ac:dyDescent="0.45">
      <c r="A130" t="s">
        <v>3031</v>
      </c>
      <c r="B130" t="s">
        <v>72</v>
      </c>
      <c r="C130" t="s">
        <v>43</v>
      </c>
      <c r="D130" t="s">
        <v>3</v>
      </c>
      <c r="E130" t="s">
        <v>42</v>
      </c>
      <c r="F130" t="s">
        <v>1</v>
      </c>
      <c r="G130" t="s">
        <v>0</v>
      </c>
      <c r="H130" t="s">
        <v>1</v>
      </c>
    </row>
    <row r="131" spans="1:9" x14ac:dyDescent="0.45">
      <c r="A131" t="s">
        <v>19</v>
      </c>
      <c r="B131" t="s">
        <v>2376</v>
      </c>
      <c r="C131" t="s">
        <v>17</v>
      </c>
      <c r="D131" t="s">
        <v>16</v>
      </c>
      <c r="E131" t="s">
        <v>15</v>
      </c>
      <c r="F131" t="s">
        <v>14</v>
      </c>
      <c r="G131" t="s">
        <v>13</v>
      </c>
      <c r="H131" t="s">
        <v>12</v>
      </c>
      <c r="I131" t="s">
        <v>11</v>
      </c>
    </row>
    <row r="132" spans="1:9" x14ac:dyDescent="0.45">
      <c r="A132" t="s">
        <v>3030</v>
      </c>
      <c r="B132" t="s">
        <v>31</v>
      </c>
      <c r="C132" t="s">
        <v>8</v>
      </c>
      <c r="D132" t="s">
        <v>40</v>
      </c>
      <c r="E132" t="s">
        <v>103</v>
      </c>
      <c r="F132" t="s">
        <v>0</v>
      </c>
      <c r="G132" t="s">
        <v>0</v>
      </c>
      <c r="H132" t="s">
        <v>0</v>
      </c>
    </row>
    <row r="133" spans="1:9" x14ac:dyDescent="0.45">
      <c r="A133" t="s">
        <v>2821</v>
      </c>
      <c r="B133" t="s">
        <v>115</v>
      </c>
      <c r="C133" t="s">
        <v>47</v>
      </c>
      <c r="D133" t="s">
        <v>3</v>
      </c>
      <c r="E133" t="s">
        <v>26</v>
      </c>
      <c r="F133" t="s">
        <v>0</v>
      </c>
      <c r="G133" t="s">
        <v>0</v>
      </c>
      <c r="H133" t="s">
        <v>0</v>
      </c>
    </row>
    <row r="134" spans="1:9" x14ac:dyDescent="0.45">
      <c r="A134" t="s">
        <v>874</v>
      </c>
      <c r="B134" t="s">
        <v>72</v>
      </c>
      <c r="C134" t="s">
        <v>47</v>
      </c>
      <c r="D134" t="s">
        <v>3</v>
      </c>
      <c r="E134" t="s">
        <v>185</v>
      </c>
      <c r="F134" t="s">
        <v>1</v>
      </c>
      <c r="G134" t="s">
        <v>0</v>
      </c>
      <c r="H134" t="s">
        <v>1</v>
      </c>
    </row>
    <row r="135" spans="1:9" x14ac:dyDescent="0.45">
      <c r="A135" t="s">
        <v>3029</v>
      </c>
      <c r="B135" t="s">
        <v>21</v>
      </c>
      <c r="C135" t="s">
        <v>92</v>
      </c>
      <c r="D135" t="s">
        <v>3</v>
      </c>
      <c r="E135" t="s">
        <v>99</v>
      </c>
      <c r="F135" t="s">
        <v>0</v>
      </c>
      <c r="G135" t="s">
        <v>0</v>
      </c>
      <c r="H135" t="s">
        <v>0</v>
      </c>
    </row>
    <row r="136" spans="1:9" x14ac:dyDescent="0.45">
      <c r="A136" t="s">
        <v>922</v>
      </c>
      <c r="B136" t="s">
        <v>21</v>
      </c>
      <c r="C136" t="s">
        <v>3</v>
      </c>
      <c r="D136" t="s">
        <v>3</v>
      </c>
      <c r="E136" t="s">
        <v>188</v>
      </c>
      <c r="F136" t="s">
        <v>1</v>
      </c>
      <c r="G136" t="s">
        <v>0</v>
      </c>
      <c r="H136" t="s">
        <v>1</v>
      </c>
    </row>
    <row r="137" spans="1:9" x14ac:dyDescent="0.45">
      <c r="A137" t="s">
        <v>3016</v>
      </c>
      <c r="B137" t="s">
        <v>72</v>
      </c>
      <c r="C137" t="s">
        <v>71</v>
      </c>
      <c r="D137" t="s">
        <v>34</v>
      </c>
      <c r="E137" t="s">
        <v>107</v>
      </c>
      <c r="F137" t="s">
        <v>0</v>
      </c>
      <c r="G137" t="s">
        <v>0</v>
      </c>
      <c r="H137" t="s">
        <v>0</v>
      </c>
    </row>
    <row r="138" spans="1:9" x14ac:dyDescent="0.45">
      <c r="A138" t="s">
        <v>3028</v>
      </c>
      <c r="B138" t="s">
        <v>21</v>
      </c>
      <c r="C138" t="s">
        <v>112</v>
      </c>
      <c r="D138" t="s">
        <v>3</v>
      </c>
      <c r="E138" t="s">
        <v>103</v>
      </c>
      <c r="F138" t="s">
        <v>0</v>
      </c>
      <c r="G138" t="s">
        <v>0</v>
      </c>
      <c r="H138" t="s">
        <v>0</v>
      </c>
    </row>
    <row r="139" spans="1:9" x14ac:dyDescent="0.45">
      <c r="A139" t="s">
        <v>3027</v>
      </c>
      <c r="B139" t="s">
        <v>200</v>
      </c>
      <c r="C139" t="s">
        <v>4</v>
      </c>
      <c r="D139" t="s">
        <v>56</v>
      </c>
      <c r="E139" t="s">
        <v>26</v>
      </c>
      <c r="F139" t="s">
        <v>0</v>
      </c>
      <c r="G139" t="s">
        <v>0</v>
      </c>
      <c r="H139" t="s">
        <v>0</v>
      </c>
    </row>
    <row r="140" spans="1:9" x14ac:dyDescent="0.45">
      <c r="A140" t="s">
        <v>810</v>
      </c>
      <c r="B140" t="s">
        <v>28</v>
      </c>
      <c r="C140" t="s">
        <v>199</v>
      </c>
      <c r="D140" t="s">
        <v>79</v>
      </c>
      <c r="E140" t="s">
        <v>114</v>
      </c>
      <c r="F140" t="s">
        <v>0</v>
      </c>
      <c r="G140" t="s">
        <v>0</v>
      </c>
      <c r="H140" t="s">
        <v>0</v>
      </c>
    </row>
    <row r="141" spans="1:9" x14ac:dyDescent="0.45">
      <c r="A141" t="s">
        <v>855</v>
      </c>
      <c r="B141" t="s">
        <v>72</v>
      </c>
      <c r="C141" t="s">
        <v>40</v>
      </c>
      <c r="D141" t="s">
        <v>40</v>
      </c>
      <c r="E141" t="s">
        <v>159</v>
      </c>
      <c r="F141" t="s">
        <v>0</v>
      </c>
      <c r="G141" t="s">
        <v>0</v>
      </c>
      <c r="H141" t="s">
        <v>0</v>
      </c>
      <c r="I141" t="s">
        <v>1</v>
      </c>
    </row>
    <row r="142" spans="1:9" x14ac:dyDescent="0.45">
      <c r="A142" t="s">
        <v>2020</v>
      </c>
      <c r="B142" t="s">
        <v>229</v>
      </c>
      <c r="C142" t="s">
        <v>47</v>
      </c>
      <c r="D142" t="s">
        <v>100</v>
      </c>
      <c r="E142" t="s">
        <v>223</v>
      </c>
      <c r="F142" t="s">
        <v>0</v>
      </c>
      <c r="G142" t="s">
        <v>1</v>
      </c>
      <c r="H142" t="s">
        <v>0</v>
      </c>
    </row>
    <row r="143" spans="1:9" x14ac:dyDescent="0.45">
      <c r="A143" t="s">
        <v>3026</v>
      </c>
      <c r="B143" t="s">
        <v>44</v>
      </c>
      <c r="C143" t="s">
        <v>3</v>
      </c>
      <c r="D143" t="s">
        <v>56</v>
      </c>
      <c r="E143" t="s">
        <v>68</v>
      </c>
      <c r="F143" t="s">
        <v>0</v>
      </c>
      <c r="G143" t="s">
        <v>0</v>
      </c>
      <c r="H143" t="s">
        <v>0</v>
      </c>
    </row>
    <row r="144" spans="1:9" x14ac:dyDescent="0.45">
      <c r="A144" t="s">
        <v>691</v>
      </c>
      <c r="B144" t="s">
        <v>115</v>
      </c>
      <c r="C144" t="s">
        <v>56</v>
      </c>
      <c r="D144" t="s">
        <v>56</v>
      </c>
      <c r="E144" t="s">
        <v>53</v>
      </c>
      <c r="F144" t="s">
        <v>0</v>
      </c>
      <c r="G144" t="s">
        <v>0</v>
      </c>
      <c r="H144" t="s">
        <v>0</v>
      </c>
    </row>
    <row r="145" spans="1:9" x14ac:dyDescent="0.45">
      <c r="A145" t="s">
        <v>722</v>
      </c>
      <c r="B145" t="s">
        <v>44</v>
      </c>
      <c r="C145" t="s">
        <v>56</v>
      </c>
      <c r="D145" t="s">
        <v>100</v>
      </c>
      <c r="E145" t="s">
        <v>185</v>
      </c>
      <c r="F145" t="s">
        <v>1</v>
      </c>
      <c r="G145" t="s">
        <v>0</v>
      </c>
      <c r="H145" t="s">
        <v>1</v>
      </c>
    </row>
    <row r="146" spans="1:9" x14ac:dyDescent="0.45">
      <c r="A146" t="s">
        <v>3025</v>
      </c>
      <c r="B146" t="s">
        <v>72</v>
      </c>
      <c r="C146" t="s">
        <v>27</v>
      </c>
      <c r="D146" t="s">
        <v>34</v>
      </c>
      <c r="E146" t="s">
        <v>271</v>
      </c>
      <c r="F146" t="s">
        <v>0</v>
      </c>
      <c r="G146" t="s">
        <v>0</v>
      </c>
      <c r="H146" t="s">
        <v>0</v>
      </c>
    </row>
    <row r="147" spans="1:9" x14ac:dyDescent="0.45">
      <c r="A147" t="s">
        <v>3024</v>
      </c>
      <c r="B147" t="s">
        <v>72</v>
      </c>
      <c r="C147" t="s">
        <v>40</v>
      </c>
      <c r="D147" t="s">
        <v>34</v>
      </c>
      <c r="E147" t="s">
        <v>68</v>
      </c>
      <c r="F147" t="s">
        <v>0</v>
      </c>
      <c r="G147" t="s">
        <v>0</v>
      </c>
      <c r="H147" t="s">
        <v>0</v>
      </c>
    </row>
    <row r="148" spans="1:9" x14ac:dyDescent="0.45">
      <c r="A148" t="s">
        <v>3023</v>
      </c>
      <c r="B148" t="s">
        <v>200</v>
      </c>
      <c r="C148" t="s">
        <v>67</v>
      </c>
      <c r="D148" t="s">
        <v>3</v>
      </c>
      <c r="E148" t="s">
        <v>917</v>
      </c>
      <c r="F148" t="s">
        <v>0</v>
      </c>
      <c r="G148" t="s">
        <v>0</v>
      </c>
      <c r="H148" t="s">
        <v>0</v>
      </c>
    </row>
    <row r="149" spans="1:9" x14ac:dyDescent="0.45">
      <c r="A149" t="s">
        <v>3022</v>
      </c>
      <c r="B149" t="s">
        <v>72</v>
      </c>
      <c r="C149" t="s">
        <v>79</v>
      </c>
      <c r="D149" t="s">
        <v>3</v>
      </c>
      <c r="E149" t="s">
        <v>138</v>
      </c>
      <c r="F149" t="s">
        <v>0</v>
      </c>
      <c r="G149" t="s">
        <v>0</v>
      </c>
      <c r="H149" t="s">
        <v>0</v>
      </c>
    </row>
    <row r="150" spans="1:9" x14ac:dyDescent="0.45">
      <c r="A150" t="s">
        <v>688</v>
      </c>
      <c r="B150" t="s">
        <v>200</v>
      </c>
      <c r="C150" t="s">
        <v>61</v>
      </c>
      <c r="D150" t="s">
        <v>3</v>
      </c>
      <c r="E150" t="s">
        <v>65</v>
      </c>
      <c r="F150" t="s">
        <v>0</v>
      </c>
      <c r="G150" t="s">
        <v>0</v>
      </c>
      <c r="H150" t="s">
        <v>0</v>
      </c>
      <c r="I150" t="s">
        <v>1</v>
      </c>
    </row>
    <row r="151" spans="1:9" x14ac:dyDescent="0.45">
      <c r="A151" t="s">
        <v>3021</v>
      </c>
      <c r="B151" t="s">
        <v>72</v>
      </c>
      <c r="C151" t="s">
        <v>40</v>
      </c>
      <c r="D151" t="s">
        <v>34</v>
      </c>
      <c r="E151" t="s">
        <v>107</v>
      </c>
      <c r="F151" t="s">
        <v>0</v>
      </c>
      <c r="G151" t="s">
        <v>0</v>
      </c>
      <c r="H151" t="s">
        <v>0</v>
      </c>
    </row>
    <row r="152" spans="1:9" x14ac:dyDescent="0.45">
      <c r="A152" t="s">
        <v>3020</v>
      </c>
      <c r="B152" t="s">
        <v>31</v>
      </c>
      <c r="C152" t="s">
        <v>34</v>
      </c>
      <c r="D152" t="s">
        <v>34</v>
      </c>
      <c r="E152" t="s">
        <v>58</v>
      </c>
      <c r="F152" t="s">
        <v>1</v>
      </c>
      <c r="G152" t="s">
        <v>0</v>
      </c>
      <c r="H152" t="s">
        <v>1</v>
      </c>
    </row>
    <row r="153" spans="1:9" x14ac:dyDescent="0.45">
      <c r="A153" t="s">
        <v>3019</v>
      </c>
      <c r="B153" t="s">
        <v>28</v>
      </c>
      <c r="C153" t="s">
        <v>160</v>
      </c>
      <c r="D153" t="s">
        <v>79</v>
      </c>
      <c r="E153" t="s">
        <v>114</v>
      </c>
      <c r="F153" t="s">
        <v>0</v>
      </c>
      <c r="G153" t="s">
        <v>0</v>
      </c>
      <c r="H153" t="s">
        <v>0</v>
      </c>
    </row>
    <row r="154" spans="1:9" x14ac:dyDescent="0.45">
      <c r="A154" t="s">
        <v>3018</v>
      </c>
      <c r="B154" t="s">
        <v>5</v>
      </c>
      <c r="C154" t="s">
        <v>56</v>
      </c>
      <c r="D154" t="s">
        <v>56</v>
      </c>
      <c r="E154" t="s">
        <v>399</v>
      </c>
      <c r="F154" t="s">
        <v>0</v>
      </c>
      <c r="G154" t="s">
        <v>0</v>
      </c>
      <c r="H154" t="s">
        <v>0</v>
      </c>
    </row>
    <row r="155" spans="1:9" x14ac:dyDescent="0.45">
      <c r="A155" t="s">
        <v>3008</v>
      </c>
      <c r="B155" t="s">
        <v>89</v>
      </c>
      <c r="C155" t="s">
        <v>92</v>
      </c>
      <c r="D155" t="s">
        <v>3</v>
      </c>
      <c r="E155" t="s">
        <v>88</v>
      </c>
      <c r="F155" t="s">
        <v>0</v>
      </c>
      <c r="G155" t="s">
        <v>1</v>
      </c>
      <c r="H155" t="s">
        <v>0</v>
      </c>
    </row>
    <row r="156" spans="1:9" x14ac:dyDescent="0.45">
      <c r="A156" t="s">
        <v>19</v>
      </c>
      <c r="B156" t="s">
        <v>2373</v>
      </c>
      <c r="C156" t="s">
        <v>17</v>
      </c>
      <c r="D156" t="s">
        <v>16</v>
      </c>
      <c r="E156" t="s">
        <v>15</v>
      </c>
      <c r="F156" t="s">
        <v>14</v>
      </c>
      <c r="G156" t="s">
        <v>13</v>
      </c>
      <c r="H156" t="s">
        <v>12</v>
      </c>
      <c r="I156" t="s">
        <v>11</v>
      </c>
    </row>
    <row r="157" spans="1:9" x14ac:dyDescent="0.45">
      <c r="A157" t="s">
        <v>1887</v>
      </c>
      <c r="B157" t="s">
        <v>21</v>
      </c>
      <c r="C157" t="s">
        <v>112</v>
      </c>
      <c r="D157" t="s">
        <v>34</v>
      </c>
      <c r="E157" t="s">
        <v>180</v>
      </c>
      <c r="F157" t="s">
        <v>0</v>
      </c>
      <c r="G157" t="s">
        <v>0</v>
      </c>
      <c r="H157" t="s">
        <v>0</v>
      </c>
    </row>
    <row r="158" spans="1:9" x14ac:dyDescent="0.45">
      <c r="A158" t="s">
        <v>939</v>
      </c>
      <c r="B158" t="s">
        <v>72</v>
      </c>
      <c r="C158" t="s">
        <v>3</v>
      </c>
      <c r="D158" t="s">
        <v>34</v>
      </c>
      <c r="E158" t="s">
        <v>55</v>
      </c>
      <c r="F158" t="s">
        <v>0</v>
      </c>
      <c r="G158" t="s">
        <v>0</v>
      </c>
      <c r="H158" t="s">
        <v>0</v>
      </c>
    </row>
    <row r="159" spans="1:9" x14ac:dyDescent="0.45">
      <c r="A159" t="s">
        <v>3017</v>
      </c>
      <c r="B159" t="s">
        <v>200</v>
      </c>
      <c r="C159" t="s">
        <v>4</v>
      </c>
      <c r="D159" t="s">
        <v>3</v>
      </c>
      <c r="E159" t="s">
        <v>26</v>
      </c>
      <c r="F159" t="s">
        <v>0</v>
      </c>
      <c r="G159" t="s">
        <v>0</v>
      </c>
      <c r="H159" t="s">
        <v>0</v>
      </c>
    </row>
    <row r="160" spans="1:9" x14ac:dyDescent="0.45">
      <c r="A160" t="s">
        <v>1960</v>
      </c>
      <c r="B160" t="s">
        <v>5</v>
      </c>
      <c r="C160" t="s">
        <v>67</v>
      </c>
      <c r="D160" t="s">
        <v>4</v>
      </c>
      <c r="E160" t="s">
        <v>88</v>
      </c>
      <c r="F160" t="s">
        <v>0</v>
      </c>
      <c r="G160" t="s">
        <v>0</v>
      </c>
      <c r="H160" t="s">
        <v>0</v>
      </c>
    </row>
    <row r="161" spans="1:9" x14ac:dyDescent="0.45">
      <c r="A161" t="s">
        <v>3016</v>
      </c>
      <c r="B161" t="s">
        <v>48</v>
      </c>
      <c r="C161" t="s">
        <v>82</v>
      </c>
      <c r="D161" t="s">
        <v>34</v>
      </c>
      <c r="E161" t="s">
        <v>107</v>
      </c>
      <c r="F161" t="s">
        <v>0</v>
      </c>
      <c r="G161" t="s">
        <v>0</v>
      </c>
      <c r="H161" t="s">
        <v>0</v>
      </c>
    </row>
    <row r="162" spans="1:9" x14ac:dyDescent="0.45">
      <c r="A162" t="s">
        <v>3015</v>
      </c>
      <c r="B162" t="s">
        <v>72</v>
      </c>
      <c r="C162" t="s">
        <v>170</v>
      </c>
      <c r="D162" t="s">
        <v>34</v>
      </c>
      <c r="E162" t="s">
        <v>159</v>
      </c>
      <c r="F162" t="s">
        <v>0</v>
      </c>
      <c r="G162" t="s">
        <v>0</v>
      </c>
      <c r="H162" t="s">
        <v>0</v>
      </c>
    </row>
    <row r="163" spans="1:9" x14ac:dyDescent="0.45">
      <c r="A163" t="s">
        <v>2026</v>
      </c>
      <c r="B163" t="s">
        <v>72</v>
      </c>
      <c r="C163" t="s">
        <v>148</v>
      </c>
      <c r="D163" t="s">
        <v>3</v>
      </c>
      <c r="E163" t="s">
        <v>107</v>
      </c>
      <c r="F163" t="s">
        <v>0</v>
      </c>
      <c r="G163" t="s">
        <v>0</v>
      </c>
      <c r="H163" t="s">
        <v>0</v>
      </c>
    </row>
    <row r="164" spans="1:9" x14ac:dyDescent="0.45">
      <c r="A164" t="s">
        <v>729</v>
      </c>
      <c r="B164" t="s">
        <v>5</v>
      </c>
      <c r="C164" t="s">
        <v>92</v>
      </c>
      <c r="D164" t="s">
        <v>56</v>
      </c>
      <c r="E164" t="s">
        <v>88</v>
      </c>
      <c r="F164" t="s">
        <v>0</v>
      </c>
      <c r="G164" t="s">
        <v>0</v>
      </c>
      <c r="H164" t="s">
        <v>0</v>
      </c>
    </row>
    <row r="165" spans="1:9" x14ac:dyDescent="0.45">
      <c r="A165" t="s">
        <v>728</v>
      </c>
      <c r="B165" t="s">
        <v>115</v>
      </c>
      <c r="C165" t="s">
        <v>92</v>
      </c>
      <c r="D165" t="s">
        <v>56</v>
      </c>
      <c r="E165" t="s">
        <v>182</v>
      </c>
      <c r="F165" t="s">
        <v>0</v>
      </c>
      <c r="G165" t="s">
        <v>0</v>
      </c>
      <c r="H165" t="s">
        <v>0</v>
      </c>
    </row>
    <row r="166" spans="1:9" x14ac:dyDescent="0.45">
      <c r="A166" t="s">
        <v>3014</v>
      </c>
      <c r="B166" t="s">
        <v>36</v>
      </c>
      <c r="C166" t="s">
        <v>27</v>
      </c>
      <c r="D166" t="s">
        <v>34</v>
      </c>
      <c r="E166" t="s">
        <v>99</v>
      </c>
      <c r="F166" t="s">
        <v>0</v>
      </c>
      <c r="G166" t="s">
        <v>0</v>
      </c>
      <c r="H166" t="s">
        <v>0</v>
      </c>
    </row>
    <row r="167" spans="1:9" x14ac:dyDescent="0.45">
      <c r="A167" t="s">
        <v>3013</v>
      </c>
      <c r="B167" t="s">
        <v>48</v>
      </c>
      <c r="C167" t="s">
        <v>61</v>
      </c>
      <c r="D167" t="s">
        <v>34</v>
      </c>
      <c r="E167" t="s">
        <v>138</v>
      </c>
      <c r="F167" t="s">
        <v>0</v>
      </c>
      <c r="G167" t="s">
        <v>0</v>
      </c>
      <c r="H167" t="s">
        <v>0</v>
      </c>
    </row>
    <row r="168" spans="1:9" x14ac:dyDescent="0.45">
      <c r="A168" t="s">
        <v>3012</v>
      </c>
      <c r="B168" t="s">
        <v>72</v>
      </c>
      <c r="C168" t="s">
        <v>56</v>
      </c>
      <c r="D168" t="s">
        <v>3</v>
      </c>
      <c r="E168" t="s">
        <v>55</v>
      </c>
      <c r="F168" t="s">
        <v>0</v>
      </c>
      <c r="G168" t="s">
        <v>0</v>
      </c>
      <c r="H168" t="s">
        <v>0</v>
      </c>
    </row>
    <row r="169" spans="1:9" x14ac:dyDescent="0.45">
      <c r="A169" t="s">
        <v>688</v>
      </c>
      <c r="B169" t="s">
        <v>200</v>
      </c>
      <c r="C169" t="s">
        <v>100</v>
      </c>
      <c r="D169" t="s">
        <v>34</v>
      </c>
      <c r="E169" t="s">
        <v>65</v>
      </c>
      <c r="F169" t="s">
        <v>0</v>
      </c>
      <c r="G169" t="s">
        <v>0</v>
      </c>
      <c r="H169" t="s">
        <v>0</v>
      </c>
      <c r="I169" t="s">
        <v>1</v>
      </c>
    </row>
    <row r="170" spans="1:9" x14ac:dyDescent="0.45">
      <c r="A170" t="s">
        <v>736</v>
      </c>
      <c r="B170" t="s">
        <v>31</v>
      </c>
      <c r="C170" t="s">
        <v>92</v>
      </c>
      <c r="D170" t="s">
        <v>3</v>
      </c>
      <c r="E170" t="s">
        <v>58</v>
      </c>
      <c r="F170" t="s">
        <v>1</v>
      </c>
      <c r="G170" t="s">
        <v>0</v>
      </c>
      <c r="H170" t="s">
        <v>1</v>
      </c>
      <c r="I170" t="s">
        <v>1</v>
      </c>
    </row>
    <row r="171" spans="1:9" x14ac:dyDescent="0.45">
      <c r="A171" t="s">
        <v>3011</v>
      </c>
      <c r="B171" t="s">
        <v>21</v>
      </c>
      <c r="C171" t="s">
        <v>34</v>
      </c>
      <c r="D171" t="s">
        <v>3</v>
      </c>
      <c r="E171" t="s">
        <v>397</v>
      </c>
      <c r="F171" t="s">
        <v>0</v>
      </c>
      <c r="G171" t="s">
        <v>0</v>
      </c>
      <c r="H171" t="s">
        <v>0</v>
      </c>
    </row>
    <row r="172" spans="1:9" x14ac:dyDescent="0.45">
      <c r="A172" t="s">
        <v>857</v>
      </c>
      <c r="B172" t="s">
        <v>28</v>
      </c>
      <c r="C172" t="s">
        <v>34</v>
      </c>
      <c r="D172" t="s">
        <v>3</v>
      </c>
      <c r="E172" t="s">
        <v>114</v>
      </c>
      <c r="F172" t="s">
        <v>0</v>
      </c>
      <c r="G172" t="s">
        <v>0</v>
      </c>
      <c r="H172" t="s">
        <v>0</v>
      </c>
    </row>
    <row r="173" spans="1:9" x14ac:dyDescent="0.45">
      <c r="A173" t="s">
        <v>3010</v>
      </c>
      <c r="B173" t="s">
        <v>72</v>
      </c>
      <c r="C173" t="s">
        <v>148</v>
      </c>
      <c r="D173" t="s">
        <v>3</v>
      </c>
      <c r="E173" t="s">
        <v>42</v>
      </c>
      <c r="F173" t="s">
        <v>1</v>
      </c>
      <c r="G173" t="s">
        <v>0</v>
      </c>
      <c r="H173" t="s">
        <v>1</v>
      </c>
    </row>
    <row r="174" spans="1:9" x14ac:dyDescent="0.45">
      <c r="A174" t="s">
        <v>3009</v>
      </c>
      <c r="B174" t="s">
        <v>21</v>
      </c>
      <c r="C174" t="s">
        <v>4</v>
      </c>
      <c r="D174" t="s">
        <v>3</v>
      </c>
      <c r="E174" t="s">
        <v>33</v>
      </c>
      <c r="F174" t="s">
        <v>0</v>
      </c>
      <c r="G174" t="s">
        <v>0</v>
      </c>
      <c r="H174" t="s">
        <v>0</v>
      </c>
    </row>
    <row r="175" spans="1:9" x14ac:dyDescent="0.45">
      <c r="A175" t="s">
        <v>1888</v>
      </c>
      <c r="B175" t="s">
        <v>72</v>
      </c>
      <c r="C175" t="s">
        <v>4</v>
      </c>
      <c r="D175" t="s">
        <v>34</v>
      </c>
      <c r="E175" t="s">
        <v>68</v>
      </c>
      <c r="F175" t="s">
        <v>0</v>
      </c>
      <c r="G175" t="s">
        <v>0</v>
      </c>
      <c r="H175" t="s">
        <v>0</v>
      </c>
    </row>
    <row r="176" spans="1:9" x14ac:dyDescent="0.45">
      <c r="A176" t="s">
        <v>3008</v>
      </c>
      <c r="B176" t="s">
        <v>5</v>
      </c>
      <c r="C176" t="s">
        <v>47</v>
      </c>
      <c r="D176" t="s">
        <v>3</v>
      </c>
      <c r="E176" t="s">
        <v>88</v>
      </c>
      <c r="F176" t="s">
        <v>0</v>
      </c>
      <c r="G176" t="s">
        <v>0</v>
      </c>
      <c r="H176" t="s">
        <v>0</v>
      </c>
    </row>
    <row r="177" spans="1:9" x14ac:dyDescent="0.45">
      <c r="A177" t="s">
        <v>19</v>
      </c>
      <c r="B177" t="s">
        <v>2369</v>
      </c>
      <c r="C177" t="s">
        <v>17</v>
      </c>
      <c r="D177" t="s">
        <v>16</v>
      </c>
      <c r="E177" t="s">
        <v>15</v>
      </c>
      <c r="F177" t="s">
        <v>14</v>
      </c>
      <c r="G177" t="s">
        <v>13</v>
      </c>
      <c r="H177" t="s">
        <v>12</v>
      </c>
      <c r="I177" t="s">
        <v>11</v>
      </c>
    </row>
    <row r="178" spans="1:9" x14ac:dyDescent="0.45">
      <c r="A178" t="s">
        <v>3007</v>
      </c>
      <c r="B178" t="s">
        <v>72</v>
      </c>
      <c r="C178" t="s">
        <v>79</v>
      </c>
      <c r="D178" t="s">
        <v>34</v>
      </c>
      <c r="E178" t="s">
        <v>271</v>
      </c>
      <c r="F178" t="s">
        <v>0</v>
      </c>
      <c r="G178" t="s">
        <v>0</v>
      </c>
      <c r="H178" t="s">
        <v>0</v>
      </c>
    </row>
    <row r="179" spans="1:9" x14ac:dyDescent="0.45">
      <c r="A179" t="s">
        <v>955</v>
      </c>
      <c r="B179" t="s">
        <v>36</v>
      </c>
      <c r="C179" t="s">
        <v>56</v>
      </c>
      <c r="D179" t="s">
        <v>3</v>
      </c>
      <c r="E179" t="s">
        <v>103</v>
      </c>
      <c r="F179" t="s">
        <v>0</v>
      </c>
      <c r="G179" t="s">
        <v>0</v>
      </c>
      <c r="H179" t="s">
        <v>0</v>
      </c>
    </row>
    <row r="180" spans="1:9" x14ac:dyDescent="0.45">
      <c r="A180" t="s">
        <v>726</v>
      </c>
      <c r="B180" t="s">
        <v>72</v>
      </c>
      <c r="C180" t="s">
        <v>35</v>
      </c>
      <c r="D180" t="s">
        <v>34</v>
      </c>
      <c r="E180" t="s">
        <v>271</v>
      </c>
      <c r="F180" t="s">
        <v>0</v>
      </c>
      <c r="G180" t="s">
        <v>0</v>
      </c>
      <c r="H180" t="s">
        <v>0</v>
      </c>
    </row>
    <row r="181" spans="1:9" x14ac:dyDescent="0.45">
      <c r="A181" t="s">
        <v>3006</v>
      </c>
      <c r="B181" t="s">
        <v>115</v>
      </c>
      <c r="C181" t="s">
        <v>100</v>
      </c>
      <c r="D181" t="s">
        <v>34</v>
      </c>
      <c r="E181" t="s">
        <v>182</v>
      </c>
      <c r="F181" t="s">
        <v>0</v>
      </c>
      <c r="G181" t="s">
        <v>0</v>
      </c>
      <c r="H181" t="s">
        <v>0</v>
      </c>
    </row>
    <row r="182" spans="1:9" x14ac:dyDescent="0.45">
      <c r="A182" t="s">
        <v>3005</v>
      </c>
      <c r="B182" t="s">
        <v>72</v>
      </c>
      <c r="C182" t="s">
        <v>8</v>
      </c>
      <c r="D182" t="s">
        <v>34</v>
      </c>
      <c r="E182" t="s">
        <v>648</v>
      </c>
      <c r="F182" t="s">
        <v>0</v>
      </c>
      <c r="G182" t="s">
        <v>0</v>
      </c>
      <c r="H182" t="s">
        <v>0</v>
      </c>
    </row>
    <row r="183" spans="1:9" x14ac:dyDescent="0.45">
      <c r="A183" t="s">
        <v>1860</v>
      </c>
      <c r="B183" t="s">
        <v>72</v>
      </c>
      <c r="C183" t="s">
        <v>34</v>
      </c>
      <c r="D183" t="s">
        <v>3</v>
      </c>
      <c r="E183" t="s">
        <v>107</v>
      </c>
      <c r="F183" t="s">
        <v>0</v>
      </c>
      <c r="G183" t="s">
        <v>0</v>
      </c>
      <c r="H183" t="s">
        <v>0</v>
      </c>
    </row>
    <row r="184" spans="1:9" x14ac:dyDescent="0.45">
      <c r="A184" t="s">
        <v>3004</v>
      </c>
      <c r="B184" t="s">
        <v>72</v>
      </c>
      <c r="C184" t="s">
        <v>79</v>
      </c>
      <c r="D184" t="s">
        <v>34</v>
      </c>
      <c r="E184" t="s">
        <v>271</v>
      </c>
      <c r="F184" t="s">
        <v>0</v>
      </c>
      <c r="G184" t="s">
        <v>0</v>
      </c>
      <c r="H184" t="s">
        <v>0</v>
      </c>
    </row>
    <row r="185" spans="1:9" x14ac:dyDescent="0.45">
      <c r="A185" t="s">
        <v>2824</v>
      </c>
      <c r="B185" t="s">
        <v>72</v>
      </c>
      <c r="C185" t="s">
        <v>43</v>
      </c>
      <c r="D185" t="s">
        <v>34</v>
      </c>
      <c r="E185" t="s">
        <v>107</v>
      </c>
      <c r="F185" t="s">
        <v>0</v>
      </c>
      <c r="G185" t="s">
        <v>0</v>
      </c>
      <c r="H185" t="s">
        <v>0</v>
      </c>
    </row>
    <row r="186" spans="1:9" x14ac:dyDescent="0.45">
      <c r="A186" t="s">
        <v>3003</v>
      </c>
      <c r="B186" t="s">
        <v>36</v>
      </c>
      <c r="C186" t="s">
        <v>67</v>
      </c>
      <c r="D186" t="s">
        <v>3</v>
      </c>
      <c r="E186" t="s">
        <v>58</v>
      </c>
      <c r="F186" t="s">
        <v>1</v>
      </c>
      <c r="G186" t="s">
        <v>0</v>
      </c>
      <c r="H186" t="s">
        <v>1</v>
      </c>
    </row>
    <row r="187" spans="1:9" x14ac:dyDescent="0.45">
      <c r="A187" t="s">
        <v>19</v>
      </c>
      <c r="B187" t="s">
        <v>2366</v>
      </c>
      <c r="C187" t="s">
        <v>17</v>
      </c>
      <c r="D187" t="s">
        <v>16</v>
      </c>
      <c r="E187" t="s">
        <v>15</v>
      </c>
      <c r="F187" t="s">
        <v>14</v>
      </c>
      <c r="G187" t="s">
        <v>13</v>
      </c>
      <c r="H187" t="s">
        <v>12</v>
      </c>
      <c r="I187" t="s">
        <v>11</v>
      </c>
    </row>
    <row r="188" spans="1:9" x14ac:dyDescent="0.45">
      <c r="A188" t="s">
        <v>683</v>
      </c>
      <c r="B188" t="s">
        <v>72</v>
      </c>
      <c r="C188" t="s">
        <v>257</v>
      </c>
      <c r="D188" t="s">
        <v>61</v>
      </c>
      <c r="E188" t="s">
        <v>178</v>
      </c>
      <c r="F188" t="s">
        <v>1</v>
      </c>
      <c r="G188" t="s">
        <v>0</v>
      </c>
      <c r="H188" t="s">
        <v>1</v>
      </c>
      <c r="I188" t="s">
        <v>1</v>
      </c>
    </row>
    <row r="189" spans="1:9" x14ac:dyDescent="0.45">
      <c r="A189" t="s">
        <v>3002</v>
      </c>
      <c r="B189" t="s">
        <v>21</v>
      </c>
      <c r="C189" t="s">
        <v>3001</v>
      </c>
      <c r="D189" t="s">
        <v>79</v>
      </c>
      <c r="E189" t="s">
        <v>180</v>
      </c>
      <c r="F189" t="s">
        <v>0</v>
      </c>
      <c r="G189" t="s">
        <v>0</v>
      </c>
      <c r="H189" t="s">
        <v>0</v>
      </c>
    </row>
    <row r="190" spans="1:9" x14ac:dyDescent="0.45">
      <c r="A190" t="s">
        <v>3000</v>
      </c>
      <c r="B190" t="s">
        <v>21</v>
      </c>
      <c r="C190" t="s">
        <v>35</v>
      </c>
      <c r="D190" t="s">
        <v>3</v>
      </c>
      <c r="E190" t="s">
        <v>58</v>
      </c>
      <c r="F190" t="s">
        <v>1</v>
      </c>
      <c r="G190" t="s">
        <v>0</v>
      </c>
      <c r="H190" t="s">
        <v>1</v>
      </c>
    </row>
    <row r="191" spans="1:9" x14ac:dyDescent="0.45">
      <c r="A191" t="s">
        <v>2999</v>
      </c>
      <c r="B191" t="s">
        <v>36</v>
      </c>
      <c r="C191" t="s">
        <v>35</v>
      </c>
      <c r="D191" t="s">
        <v>34</v>
      </c>
      <c r="E191" t="s">
        <v>99</v>
      </c>
      <c r="F191" t="s">
        <v>0</v>
      </c>
      <c r="G191" t="s">
        <v>0</v>
      </c>
      <c r="H191" t="s">
        <v>0</v>
      </c>
    </row>
    <row r="192" spans="1:9" x14ac:dyDescent="0.45">
      <c r="A192" t="s">
        <v>728</v>
      </c>
      <c r="B192" t="s">
        <v>115</v>
      </c>
      <c r="C192" t="s">
        <v>266</v>
      </c>
      <c r="D192" t="s">
        <v>100</v>
      </c>
      <c r="E192" t="s">
        <v>182</v>
      </c>
      <c r="F192" t="s">
        <v>0</v>
      </c>
      <c r="G192" t="s">
        <v>0</v>
      </c>
      <c r="H192" t="s">
        <v>0</v>
      </c>
    </row>
    <row r="193" spans="1:9" x14ac:dyDescent="0.45">
      <c r="A193" t="s">
        <v>2998</v>
      </c>
      <c r="B193" t="s">
        <v>72</v>
      </c>
      <c r="C193" t="s">
        <v>2997</v>
      </c>
      <c r="D193" t="s">
        <v>56</v>
      </c>
      <c r="E193" t="s">
        <v>185</v>
      </c>
      <c r="F193" t="s">
        <v>1</v>
      </c>
      <c r="G193" t="s">
        <v>0</v>
      </c>
      <c r="H193" t="s">
        <v>1</v>
      </c>
    </row>
    <row r="194" spans="1:9" x14ac:dyDescent="0.45">
      <c r="A194" t="s">
        <v>1333</v>
      </c>
      <c r="B194" t="s">
        <v>48</v>
      </c>
      <c r="C194" t="s">
        <v>772</v>
      </c>
      <c r="D194" t="s">
        <v>2018</v>
      </c>
      <c r="E194" t="s">
        <v>138</v>
      </c>
      <c r="F194" t="s">
        <v>0</v>
      </c>
      <c r="G194" t="s">
        <v>0</v>
      </c>
      <c r="H194" t="s">
        <v>0</v>
      </c>
    </row>
    <row r="195" spans="1:9" x14ac:dyDescent="0.45">
      <c r="A195" t="s">
        <v>19</v>
      </c>
      <c r="B195" t="s">
        <v>2364</v>
      </c>
      <c r="C195" t="s">
        <v>17</v>
      </c>
      <c r="D195" t="s">
        <v>16</v>
      </c>
      <c r="E195" t="s">
        <v>15</v>
      </c>
      <c r="F195" t="s">
        <v>14</v>
      </c>
      <c r="G195" t="s">
        <v>13</v>
      </c>
      <c r="H195" t="s">
        <v>12</v>
      </c>
      <c r="I195" t="s">
        <v>11</v>
      </c>
    </row>
    <row r="196" spans="1:9" x14ac:dyDescent="0.45">
      <c r="A196" t="s">
        <v>767</v>
      </c>
      <c r="B196" t="s">
        <v>89</v>
      </c>
      <c r="C196" t="s">
        <v>35</v>
      </c>
      <c r="D196" t="s">
        <v>79</v>
      </c>
      <c r="E196" t="s">
        <v>7</v>
      </c>
      <c r="F196" t="s">
        <v>0</v>
      </c>
      <c r="G196" t="s">
        <v>0</v>
      </c>
      <c r="H196" t="s">
        <v>0</v>
      </c>
    </row>
    <row r="197" spans="1:9" x14ac:dyDescent="0.45">
      <c r="A197" t="s">
        <v>2996</v>
      </c>
      <c r="B197" t="s">
        <v>200</v>
      </c>
      <c r="C197" t="s">
        <v>35</v>
      </c>
      <c r="D197" t="s">
        <v>3</v>
      </c>
      <c r="E197" t="s">
        <v>26</v>
      </c>
      <c r="F197" t="s">
        <v>0</v>
      </c>
      <c r="G197" t="s">
        <v>0</v>
      </c>
      <c r="H197" t="s">
        <v>0</v>
      </c>
    </row>
    <row r="198" spans="1:9" x14ac:dyDescent="0.45">
      <c r="A198" t="s">
        <v>1822</v>
      </c>
      <c r="B198" t="s">
        <v>28</v>
      </c>
      <c r="C198" t="s">
        <v>507</v>
      </c>
      <c r="D198" t="s">
        <v>100</v>
      </c>
      <c r="E198" t="s">
        <v>419</v>
      </c>
      <c r="F198" t="s">
        <v>0</v>
      </c>
      <c r="G198" t="s">
        <v>0</v>
      </c>
      <c r="H198" t="s">
        <v>0</v>
      </c>
    </row>
    <row r="199" spans="1:9" x14ac:dyDescent="0.45">
      <c r="A199" t="s">
        <v>728</v>
      </c>
      <c r="B199" t="s">
        <v>115</v>
      </c>
      <c r="C199" t="s">
        <v>35</v>
      </c>
      <c r="D199" t="s">
        <v>100</v>
      </c>
      <c r="E199" t="s">
        <v>182</v>
      </c>
      <c r="F199" t="s">
        <v>0</v>
      </c>
      <c r="G199" t="s">
        <v>0</v>
      </c>
      <c r="H199" t="s">
        <v>0</v>
      </c>
    </row>
    <row r="200" spans="1:9" x14ac:dyDescent="0.45">
      <c r="A200" t="s">
        <v>2995</v>
      </c>
      <c r="B200" t="s">
        <v>21</v>
      </c>
      <c r="C200" t="s">
        <v>112</v>
      </c>
      <c r="D200" t="s">
        <v>34</v>
      </c>
      <c r="E200" t="s">
        <v>58</v>
      </c>
      <c r="F200" t="s">
        <v>1</v>
      </c>
      <c r="G200" t="s">
        <v>0</v>
      </c>
      <c r="H200" t="s">
        <v>1</v>
      </c>
    </row>
    <row r="201" spans="1:9" x14ac:dyDescent="0.45">
      <c r="A201" t="s">
        <v>691</v>
      </c>
      <c r="B201" t="s">
        <v>115</v>
      </c>
      <c r="C201" t="s">
        <v>43</v>
      </c>
      <c r="D201" t="s">
        <v>56</v>
      </c>
      <c r="E201" t="s">
        <v>53</v>
      </c>
      <c r="F201" t="s">
        <v>0</v>
      </c>
      <c r="G201" t="s">
        <v>0</v>
      </c>
      <c r="H201" t="s">
        <v>0</v>
      </c>
    </row>
    <row r="202" spans="1:9" x14ac:dyDescent="0.45">
      <c r="A202" t="s">
        <v>2994</v>
      </c>
      <c r="B202" t="s">
        <v>31</v>
      </c>
      <c r="C202" t="s">
        <v>35</v>
      </c>
      <c r="D202" t="s">
        <v>34</v>
      </c>
      <c r="E202" t="s">
        <v>103</v>
      </c>
      <c r="F202" t="s">
        <v>0</v>
      </c>
      <c r="G202" t="s">
        <v>0</v>
      </c>
      <c r="H202" t="s">
        <v>0</v>
      </c>
    </row>
    <row r="203" spans="1:9" x14ac:dyDescent="0.45">
      <c r="A203" t="s">
        <v>702</v>
      </c>
      <c r="B203" t="s">
        <v>28</v>
      </c>
      <c r="C203" t="s">
        <v>43</v>
      </c>
      <c r="D203" t="s">
        <v>79</v>
      </c>
      <c r="E203" t="s">
        <v>114</v>
      </c>
      <c r="F203" t="s">
        <v>0</v>
      </c>
      <c r="G203" t="s">
        <v>0</v>
      </c>
      <c r="H203" t="s">
        <v>0</v>
      </c>
    </row>
    <row r="204" spans="1:9" x14ac:dyDescent="0.45">
      <c r="A204" t="s">
        <v>2993</v>
      </c>
      <c r="B204" t="s">
        <v>89</v>
      </c>
      <c r="C204" t="s">
        <v>112</v>
      </c>
      <c r="D204" t="s">
        <v>34</v>
      </c>
      <c r="E204" t="s">
        <v>2</v>
      </c>
      <c r="F204" t="s">
        <v>0</v>
      </c>
      <c r="G204" t="s">
        <v>1</v>
      </c>
      <c r="H204" t="s">
        <v>0</v>
      </c>
    </row>
    <row r="205" spans="1:9" x14ac:dyDescent="0.45">
      <c r="A205" t="s">
        <v>2818</v>
      </c>
      <c r="B205" t="s">
        <v>36</v>
      </c>
      <c r="C205" t="s">
        <v>35</v>
      </c>
      <c r="D205" t="s">
        <v>34</v>
      </c>
      <c r="E205" t="s">
        <v>58</v>
      </c>
      <c r="F205" t="s">
        <v>1</v>
      </c>
      <c r="G205" t="s">
        <v>0</v>
      </c>
      <c r="H205" t="s">
        <v>1</v>
      </c>
    </row>
    <row r="206" spans="1:9" x14ac:dyDescent="0.45">
      <c r="A206" t="s">
        <v>2992</v>
      </c>
      <c r="B206" t="s">
        <v>72</v>
      </c>
      <c r="C206" t="s">
        <v>112</v>
      </c>
      <c r="D206" t="s">
        <v>34</v>
      </c>
      <c r="E206" t="s">
        <v>178</v>
      </c>
      <c r="F206" t="s">
        <v>1</v>
      </c>
      <c r="G206" t="s">
        <v>0</v>
      </c>
      <c r="H206" t="s">
        <v>1</v>
      </c>
    </row>
    <row r="207" spans="1:9" x14ac:dyDescent="0.45">
      <c r="A207" t="s">
        <v>742</v>
      </c>
      <c r="B207" t="s">
        <v>5</v>
      </c>
      <c r="C207" t="s">
        <v>340</v>
      </c>
      <c r="D207" t="s">
        <v>100</v>
      </c>
      <c r="E207" t="s">
        <v>88</v>
      </c>
      <c r="F207" t="s">
        <v>0</v>
      </c>
      <c r="G207" t="s">
        <v>0</v>
      </c>
      <c r="H207" t="s">
        <v>0</v>
      </c>
    </row>
    <row r="208" spans="1:9" x14ac:dyDescent="0.45">
      <c r="A208" t="s">
        <v>19</v>
      </c>
      <c r="B208" t="s">
        <v>2361</v>
      </c>
      <c r="C208" t="s">
        <v>17</v>
      </c>
      <c r="D208" t="s">
        <v>16</v>
      </c>
      <c r="E208" t="s">
        <v>15</v>
      </c>
      <c r="F208" t="s">
        <v>14</v>
      </c>
      <c r="G208" t="s">
        <v>13</v>
      </c>
      <c r="H208" t="s">
        <v>12</v>
      </c>
      <c r="I208" t="s">
        <v>11</v>
      </c>
    </row>
    <row r="209" spans="1:9" x14ac:dyDescent="0.45">
      <c r="A209" t="s">
        <v>2804</v>
      </c>
      <c r="B209" t="s">
        <v>48</v>
      </c>
      <c r="C209" t="s">
        <v>61</v>
      </c>
      <c r="D209" t="s">
        <v>3</v>
      </c>
      <c r="E209" t="s">
        <v>138</v>
      </c>
      <c r="F209" t="s">
        <v>0</v>
      </c>
      <c r="G209" t="s">
        <v>0</v>
      </c>
      <c r="H209" t="s">
        <v>0</v>
      </c>
    </row>
    <row r="210" spans="1:9" x14ac:dyDescent="0.45">
      <c r="A210" t="s">
        <v>1979</v>
      </c>
      <c r="B210" t="s">
        <v>44</v>
      </c>
      <c r="C210" t="s">
        <v>59</v>
      </c>
      <c r="D210" t="s">
        <v>3</v>
      </c>
      <c r="E210" t="s">
        <v>216</v>
      </c>
      <c r="F210" t="s">
        <v>0</v>
      </c>
      <c r="G210" t="s">
        <v>1</v>
      </c>
      <c r="H210" t="s">
        <v>0</v>
      </c>
    </row>
    <row r="211" spans="1:9" x14ac:dyDescent="0.45">
      <c r="A211" t="s">
        <v>2991</v>
      </c>
      <c r="B211" t="s">
        <v>28</v>
      </c>
      <c r="C211" t="s">
        <v>61</v>
      </c>
      <c r="D211" t="s">
        <v>3</v>
      </c>
      <c r="E211" t="s">
        <v>65</v>
      </c>
      <c r="F211" t="s">
        <v>0</v>
      </c>
      <c r="G211" t="s">
        <v>0</v>
      </c>
      <c r="H211" t="s">
        <v>0</v>
      </c>
    </row>
    <row r="212" spans="1:9" x14ac:dyDescent="0.45">
      <c r="A212" t="s">
        <v>2990</v>
      </c>
      <c r="B212" t="s">
        <v>200</v>
      </c>
      <c r="C212" t="s">
        <v>3</v>
      </c>
      <c r="D212" t="s">
        <v>34</v>
      </c>
      <c r="E212" t="s">
        <v>496</v>
      </c>
      <c r="F212" t="s">
        <v>0</v>
      </c>
      <c r="G212" t="s">
        <v>0</v>
      </c>
      <c r="H212" t="s">
        <v>0</v>
      </c>
    </row>
    <row r="213" spans="1:9" x14ac:dyDescent="0.45">
      <c r="A213" t="s">
        <v>2906</v>
      </c>
      <c r="B213" t="s">
        <v>36</v>
      </c>
      <c r="C213" t="s">
        <v>92</v>
      </c>
      <c r="D213" t="s">
        <v>34</v>
      </c>
      <c r="E213" t="s">
        <v>278</v>
      </c>
      <c r="F213" t="s">
        <v>1</v>
      </c>
      <c r="G213" t="s">
        <v>0</v>
      </c>
      <c r="H213" t="s">
        <v>1</v>
      </c>
    </row>
    <row r="214" spans="1:9" x14ac:dyDescent="0.45">
      <c r="A214" t="s">
        <v>699</v>
      </c>
      <c r="B214" t="s">
        <v>28</v>
      </c>
      <c r="C214" t="s">
        <v>67</v>
      </c>
      <c r="D214" t="s">
        <v>79</v>
      </c>
      <c r="E214" t="s">
        <v>324</v>
      </c>
      <c r="F214" t="s">
        <v>0</v>
      </c>
      <c r="G214" t="s">
        <v>0</v>
      </c>
      <c r="H214" t="s">
        <v>0</v>
      </c>
    </row>
    <row r="215" spans="1:9" x14ac:dyDescent="0.45">
      <c r="A215" t="s">
        <v>1989</v>
      </c>
      <c r="B215" t="s">
        <v>21</v>
      </c>
      <c r="C215" t="s">
        <v>43</v>
      </c>
      <c r="D215" t="s">
        <v>79</v>
      </c>
      <c r="E215" t="s">
        <v>58</v>
      </c>
      <c r="F215" t="s">
        <v>1</v>
      </c>
      <c r="G215" t="s">
        <v>0</v>
      </c>
      <c r="H215" t="s">
        <v>1</v>
      </c>
    </row>
    <row r="216" spans="1:9" x14ac:dyDescent="0.45">
      <c r="A216" t="s">
        <v>2989</v>
      </c>
      <c r="B216" t="s">
        <v>72</v>
      </c>
      <c r="C216" t="s">
        <v>82</v>
      </c>
      <c r="D216" t="s">
        <v>34</v>
      </c>
      <c r="E216" t="s">
        <v>366</v>
      </c>
      <c r="F216" t="s">
        <v>0</v>
      </c>
      <c r="G216" t="s">
        <v>0</v>
      </c>
      <c r="H216" t="s">
        <v>0</v>
      </c>
    </row>
    <row r="217" spans="1:9" x14ac:dyDescent="0.45">
      <c r="A217" t="s">
        <v>2988</v>
      </c>
      <c r="B217" t="s">
        <v>48</v>
      </c>
      <c r="C217" t="s">
        <v>43</v>
      </c>
      <c r="D217" t="s">
        <v>34</v>
      </c>
      <c r="E217" t="s">
        <v>46</v>
      </c>
      <c r="F217" t="s">
        <v>0</v>
      </c>
      <c r="G217" t="s">
        <v>0</v>
      </c>
      <c r="H217" t="s">
        <v>0</v>
      </c>
    </row>
    <row r="218" spans="1:9" x14ac:dyDescent="0.45">
      <c r="A218" t="s">
        <v>2987</v>
      </c>
      <c r="B218" t="s">
        <v>48</v>
      </c>
      <c r="C218" t="s">
        <v>67</v>
      </c>
      <c r="D218" t="s">
        <v>79</v>
      </c>
      <c r="E218" t="s">
        <v>178</v>
      </c>
      <c r="F218" t="s">
        <v>1</v>
      </c>
      <c r="G218" t="s">
        <v>0</v>
      </c>
      <c r="H218" t="s">
        <v>1</v>
      </c>
    </row>
    <row r="219" spans="1:9" x14ac:dyDescent="0.45">
      <c r="A219" t="s">
        <v>2930</v>
      </c>
      <c r="B219" t="s">
        <v>5</v>
      </c>
      <c r="C219" t="s">
        <v>4</v>
      </c>
      <c r="D219" t="s">
        <v>79</v>
      </c>
      <c r="E219" t="s">
        <v>91</v>
      </c>
      <c r="F219" t="s">
        <v>0</v>
      </c>
      <c r="G219" t="s">
        <v>1</v>
      </c>
      <c r="H219" t="s">
        <v>0</v>
      </c>
    </row>
    <row r="220" spans="1:9" x14ac:dyDescent="0.45">
      <c r="A220" t="s">
        <v>2986</v>
      </c>
      <c r="B220" t="s">
        <v>200</v>
      </c>
      <c r="C220" t="s">
        <v>148</v>
      </c>
      <c r="D220" t="s">
        <v>3</v>
      </c>
      <c r="E220" t="s">
        <v>223</v>
      </c>
      <c r="F220" t="s">
        <v>0</v>
      </c>
      <c r="G220" t="s">
        <v>0</v>
      </c>
      <c r="H220" t="s">
        <v>0</v>
      </c>
    </row>
    <row r="221" spans="1:9" x14ac:dyDescent="0.45">
      <c r="A221" t="s">
        <v>2985</v>
      </c>
      <c r="B221" t="s">
        <v>21</v>
      </c>
      <c r="C221" t="s">
        <v>69</v>
      </c>
      <c r="D221" t="s">
        <v>34</v>
      </c>
      <c r="E221" t="s">
        <v>155</v>
      </c>
      <c r="F221" t="s">
        <v>0</v>
      </c>
      <c r="G221" t="s">
        <v>0</v>
      </c>
      <c r="H221" t="s">
        <v>0</v>
      </c>
    </row>
    <row r="222" spans="1:9" x14ac:dyDescent="0.45">
      <c r="A222" t="s">
        <v>19</v>
      </c>
      <c r="B222" t="s">
        <v>2358</v>
      </c>
      <c r="C222" t="s">
        <v>17</v>
      </c>
      <c r="D222" t="s">
        <v>16</v>
      </c>
      <c r="E222" t="s">
        <v>15</v>
      </c>
      <c r="F222" t="s">
        <v>14</v>
      </c>
      <c r="G222" t="s">
        <v>13</v>
      </c>
      <c r="H222" t="s">
        <v>12</v>
      </c>
      <c r="I222" t="s">
        <v>11</v>
      </c>
    </row>
    <row r="223" spans="1:9" x14ac:dyDescent="0.45">
      <c r="A223" t="s">
        <v>1971</v>
      </c>
      <c r="B223" t="s">
        <v>5</v>
      </c>
      <c r="C223" t="s">
        <v>1066</v>
      </c>
      <c r="D223" t="s">
        <v>112</v>
      </c>
      <c r="E223" t="s">
        <v>88</v>
      </c>
      <c r="F223" t="s">
        <v>0</v>
      </c>
      <c r="G223" t="s">
        <v>0</v>
      </c>
      <c r="H223" t="s">
        <v>0</v>
      </c>
    </row>
    <row r="224" spans="1:9" x14ac:dyDescent="0.45">
      <c r="A224" t="s">
        <v>699</v>
      </c>
      <c r="B224" t="s">
        <v>28</v>
      </c>
      <c r="C224" t="s">
        <v>2984</v>
      </c>
      <c r="D224" t="s">
        <v>2983</v>
      </c>
      <c r="E224" t="s">
        <v>324</v>
      </c>
      <c r="F224" t="s">
        <v>0</v>
      </c>
      <c r="G224" t="s">
        <v>0</v>
      </c>
      <c r="H224" t="s">
        <v>0</v>
      </c>
    </row>
    <row r="225" spans="1:9" x14ac:dyDescent="0.45">
      <c r="A225" t="s">
        <v>1333</v>
      </c>
      <c r="B225" t="s">
        <v>48</v>
      </c>
      <c r="C225" t="s">
        <v>2705</v>
      </c>
      <c r="D225" t="s">
        <v>940</v>
      </c>
      <c r="E225" t="s">
        <v>138</v>
      </c>
      <c r="F225" t="s">
        <v>0</v>
      </c>
      <c r="G225" t="s">
        <v>0</v>
      </c>
      <c r="H225" t="s">
        <v>0</v>
      </c>
    </row>
    <row r="226" spans="1:9" x14ac:dyDescent="0.45">
      <c r="A226" t="s">
        <v>19</v>
      </c>
      <c r="B226" t="s">
        <v>2357</v>
      </c>
      <c r="C226" t="s">
        <v>17</v>
      </c>
      <c r="D226" t="s">
        <v>16</v>
      </c>
      <c r="E226" t="s">
        <v>15</v>
      </c>
      <c r="F226" t="s">
        <v>14</v>
      </c>
      <c r="G226" t="s">
        <v>13</v>
      </c>
      <c r="H226" t="s">
        <v>12</v>
      </c>
      <c r="I226" t="s">
        <v>11</v>
      </c>
    </row>
    <row r="227" spans="1:9" x14ac:dyDescent="0.45">
      <c r="A227" t="s">
        <v>683</v>
      </c>
      <c r="B227" t="s">
        <v>72</v>
      </c>
      <c r="C227" t="s">
        <v>69</v>
      </c>
      <c r="D227" t="s">
        <v>292</v>
      </c>
      <c r="E227" t="s">
        <v>178</v>
      </c>
      <c r="F227" t="s">
        <v>1</v>
      </c>
      <c r="G227" t="s">
        <v>0</v>
      </c>
      <c r="H227" t="s">
        <v>1</v>
      </c>
      <c r="I227" t="s">
        <v>1</v>
      </c>
    </row>
    <row r="228" spans="1:9" x14ac:dyDescent="0.45">
      <c r="A228" t="s">
        <v>2007</v>
      </c>
      <c r="B228" t="s">
        <v>21</v>
      </c>
      <c r="C228" t="s">
        <v>265</v>
      </c>
      <c r="D228" t="s">
        <v>79</v>
      </c>
      <c r="E228" t="s">
        <v>278</v>
      </c>
      <c r="F228" t="s">
        <v>1</v>
      </c>
      <c r="G228" t="s">
        <v>0</v>
      </c>
      <c r="H228" t="s">
        <v>1</v>
      </c>
    </row>
    <row r="229" spans="1:9" x14ac:dyDescent="0.45">
      <c r="A229" t="s">
        <v>856</v>
      </c>
      <c r="B229" t="s">
        <v>36</v>
      </c>
      <c r="C229" t="s">
        <v>2019</v>
      </c>
      <c r="D229" t="s">
        <v>79</v>
      </c>
      <c r="E229" t="s">
        <v>58</v>
      </c>
      <c r="F229" t="s">
        <v>1</v>
      </c>
      <c r="G229" t="s">
        <v>0</v>
      </c>
      <c r="H229" t="s">
        <v>1</v>
      </c>
      <c r="I229" t="s">
        <v>1</v>
      </c>
    </row>
    <row r="230" spans="1:9" x14ac:dyDescent="0.45">
      <c r="A230" t="s">
        <v>729</v>
      </c>
      <c r="B230" t="s">
        <v>5</v>
      </c>
      <c r="C230" t="s">
        <v>507</v>
      </c>
      <c r="D230" t="s">
        <v>59</v>
      </c>
      <c r="E230" t="s">
        <v>88</v>
      </c>
      <c r="F230" t="s">
        <v>0</v>
      </c>
      <c r="G230" t="s">
        <v>0</v>
      </c>
      <c r="H230" t="s">
        <v>0</v>
      </c>
    </row>
    <row r="231" spans="1:9" x14ac:dyDescent="0.45">
      <c r="A231" t="s">
        <v>855</v>
      </c>
      <c r="B231" t="s">
        <v>72</v>
      </c>
      <c r="C231" t="s">
        <v>56</v>
      </c>
      <c r="D231" t="s">
        <v>82</v>
      </c>
      <c r="E231" t="s">
        <v>159</v>
      </c>
      <c r="F231" t="s">
        <v>0</v>
      </c>
      <c r="G231" t="s">
        <v>0</v>
      </c>
      <c r="H231" t="s">
        <v>0</v>
      </c>
      <c r="I231" t="s">
        <v>1</v>
      </c>
    </row>
    <row r="232" spans="1:9" x14ac:dyDescent="0.45">
      <c r="A232" t="s">
        <v>2982</v>
      </c>
      <c r="B232" t="s">
        <v>89</v>
      </c>
      <c r="C232" t="s">
        <v>59</v>
      </c>
      <c r="D232" t="s">
        <v>3</v>
      </c>
      <c r="E232" t="s">
        <v>408</v>
      </c>
      <c r="F232" t="s">
        <v>0</v>
      </c>
      <c r="G232" t="s">
        <v>0</v>
      </c>
      <c r="H232" t="s">
        <v>0</v>
      </c>
    </row>
    <row r="233" spans="1:9" x14ac:dyDescent="0.45">
      <c r="A233" t="s">
        <v>825</v>
      </c>
      <c r="B233" t="s">
        <v>48</v>
      </c>
      <c r="C233" t="s">
        <v>199</v>
      </c>
      <c r="D233" t="s">
        <v>40</v>
      </c>
      <c r="E233" t="s">
        <v>178</v>
      </c>
      <c r="F233" t="s">
        <v>1</v>
      </c>
      <c r="G233" t="s">
        <v>0</v>
      </c>
      <c r="H233" t="s">
        <v>1</v>
      </c>
    </row>
    <row r="234" spans="1:9" x14ac:dyDescent="0.45">
      <c r="A234" t="s">
        <v>688</v>
      </c>
      <c r="B234" t="s">
        <v>200</v>
      </c>
      <c r="C234" t="s">
        <v>79</v>
      </c>
      <c r="D234" t="s">
        <v>108</v>
      </c>
      <c r="E234" t="s">
        <v>65</v>
      </c>
      <c r="F234" t="s">
        <v>0</v>
      </c>
      <c r="G234" t="s">
        <v>0</v>
      </c>
      <c r="H234" t="s">
        <v>0</v>
      </c>
      <c r="I234" t="s">
        <v>1</v>
      </c>
    </row>
    <row r="235" spans="1:9" x14ac:dyDescent="0.45">
      <c r="A235" t="s">
        <v>2981</v>
      </c>
      <c r="B235" t="s">
        <v>72</v>
      </c>
      <c r="C235" t="s">
        <v>35</v>
      </c>
      <c r="D235" t="s">
        <v>34</v>
      </c>
      <c r="E235" t="s">
        <v>216</v>
      </c>
      <c r="F235" t="s">
        <v>0</v>
      </c>
      <c r="G235" t="s">
        <v>0</v>
      </c>
      <c r="H235" t="s">
        <v>0</v>
      </c>
    </row>
    <row r="236" spans="1:9" x14ac:dyDescent="0.45">
      <c r="A236" t="s">
        <v>1433</v>
      </c>
      <c r="B236" t="s">
        <v>48</v>
      </c>
      <c r="C236" t="s">
        <v>507</v>
      </c>
      <c r="D236" t="s">
        <v>92</v>
      </c>
      <c r="E236" t="s">
        <v>68</v>
      </c>
      <c r="F236" t="s">
        <v>0</v>
      </c>
      <c r="G236" t="s">
        <v>0</v>
      </c>
      <c r="H236" t="s">
        <v>0</v>
      </c>
    </row>
    <row r="237" spans="1:9" x14ac:dyDescent="0.45">
      <c r="A237" t="s">
        <v>19</v>
      </c>
      <c r="B237" t="s">
        <v>2356</v>
      </c>
      <c r="C237" t="s">
        <v>17</v>
      </c>
      <c r="D237" t="s">
        <v>16</v>
      </c>
      <c r="E237" t="s">
        <v>15</v>
      </c>
      <c r="F237" t="s">
        <v>14</v>
      </c>
      <c r="G237" t="s">
        <v>13</v>
      </c>
      <c r="H237" t="s">
        <v>12</v>
      </c>
      <c r="I237" t="s">
        <v>11</v>
      </c>
    </row>
    <row r="238" spans="1:9" x14ac:dyDescent="0.45">
      <c r="A238" t="s">
        <v>2980</v>
      </c>
      <c r="B238" t="s">
        <v>21</v>
      </c>
      <c r="C238" t="s">
        <v>82</v>
      </c>
      <c r="D238" t="s">
        <v>34</v>
      </c>
      <c r="E238" t="s">
        <v>99</v>
      </c>
      <c r="F238" t="s">
        <v>0</v>
      </c>
      <c r="G238" t="s">
        <v>0</v>
      </c>
      <c r="H238" t="s">
        <v>0</v>
      </c>
    </row>
    <row r="239" spans="1:9" x14ac:dyDescent="0.45">
      <c r="A239" t="s">
        <v>1872</v>
      </c>
      <c r="B239" t="s">
        <v>21</v>
      </c>
      <c r="C239" t="s">
        <v>35</v>
      </c>
      <c r="D239" t="s">
        <v>3</v>
      </c>
      <c r="E239" t="s">
        <v>188</v>
      </c>
      <c r="F239" t="s">
        <v>1</v>
      </c>
      <c r="G239" t="s">
        <v>0</v>
      </c>
      <c r="H239" t="s">
        <v>1</v>
      </c>
    </row>
    <row r="240" spans="1:9" x14ac:dyDescent="0.45">
      <c r="A240" t="s">
        <v>926</v>
      </c>
      <c r="B240" t="s">
        <v>72</v>
      </c>
      <c r="C240" t="s">
        <v>160</v>
      </c>
      <c r="D240" t="s">
        <v>34</v>
      </c>
      <c r="E240" t="s">
        <v>178</v>
      </c>
      <c r="F240" t="s">
        <v>1</v>
      </c>
      <c r="G240" t="s">
        <v>0</v>
      </c>
      <c r="H240" t="s">
        <v>1</v>
      </c>
    </row>
    <row r="241" spans="1:9" x14ac:dyDescent="0.45">
      <c r="A241" t="s">
        <v>2979</v>
      </c>
      <c r="B241" t="s">
        <v>21</v>
      </c>
      <c r="C241" t="s">
        <v>170</v>
      </c>
      <c r="D241" t="s">
        <v>3</v>
      </c>
      <c r="E241" t="s">
        <v>203</v>
      </c>
      <c r="F241" t="s">
        <v>0</v>
      </c>
      <c r="G241" t="s">
        <v>0</v>
      </c>
      <c r="H241" t="s">
        <v>0</v>
      </c>
    </row>
    <row r="242" spans="1:9" x14ac:dyDescent="0.45">
      <c r="A242" t="s">
        <v>2978</v>
      </c>
      <c r="B242" t="s">
        <v>72</v>
      </c>
      <c r="C242" t="s">
        <v>61</v>
      </c>
      <c r="D242" t="s">
        <v>3</v>
      </c>
      <c r="E242" t="s">
        <v>55</v>
      </c>
      <c r="F242" t="s">
        <v>0</v>
      </c>
      <c r="G242" t="s">
        <v>0</v>
      </c>
      <c r="H242" t="s">
        <v>0</v>
      </c>
    </row>
    <row r="243" spans="1:9" x14ac:dyDescent="0.45">
      <c r="A243" t="s">
        <v>767</v>
      </c>
      <c r="B243" t="s">
        <v>89</v>
      </c>
      <c r="C243" t="s">
        <v>148</v>
      </c>
      <c r="D243" t="s">
        <v>79</v>
      </c>
      <c r="E243" t="s">
        <v>7</v>
      </c>
      <c r="F243" t="s">
        <v>0</v>
      </c>
      <c r="G243" t="s">
        <v>0</v>
      </c>
      <c r="H243" t="s">
        <v>0</v>
      </c>
    </row>
    <row r="244" spans="1:9" x14ac:dyDescent="0.45">
      <c r="A244" t="s">
        <v>2813</v>
      </c>
      <c r="B244" t="s">
        <v>48</v>
      </c>
      <c r="C244" t="s">
        <v>170</v>
      </c>
      <c r="D244" t="s">
        <v>79</v>
      </c>
      <c r="E244" t="s">
        <v>271</v>
      </c>
      <c r="F244" t="s">
        <v>0</v>
      </c>
      <c r="G244" t="s">
        <v>0</v>
      </c>
      <c r="H244" t="s">
        <v>0</v>
      </c>
    </row>
    <row r="245" spans="1:9" x14ac:dyDescent="0.45">
      <c r="A245" t="s">
        <v>2977</v>
      </c>
      <c r="B245" t="s">
        <v>21</v>
      </c>
      <c r="C245" t="s">
        <v>8</v>
      </c>
      <c r="D245" t="s">
        <v>3</v>
      </c>
      <c r="E245" t="s">
        <v>131</v>
      </c>
      <c r="F245" t="s">
        <v>0</v>
      </c>
      <c r="G245" t="s">
        <v>0</v>
      </c>
      <c r="H245" t="s">
        <v>0</v>
      </c>
    </row>
    <row r="246" spans="1:9" x14ac:dyDescent="0.45">
      <c r="A246" t="s">
        <v>2976</v>
      </c>
      <c r="B246" t="s">
        <v>48</v>
      </c>
      <c r="C246" t="s">
        <v>4</v>
      </c>
      <c r="D246" t="s">
        <v>34</v>
      </c>
      <c r="E246" t="s">
        <v>55</v>
      </c>
      <c r="F246" t="s">
        <v>0</v>
      </c>
      <c r="G246" t="s">
        <v>0</v>
      </c>
      <c r="H246" t="s">
        <v>0</v>
      </c>
    </row>
    <row r="247" spans="1:9" x14ac:dyDescent="0.45">
      <c r="A247" t="s">
        <v>2975</v>
      </c>
      <c r="B247" t="s">
        <v>21</v>
      </c>
      <c r="C247" t="s">
        <v>27</v>
      </c>
      <c r="D247" t="s">
        <v>34</v>
      </c>
      <c r="E247" t="s">
        <v>131</v>
      </c>
      <c r="F247" t="s">
        <v>0</v>
      </c>
      <c r="G247" t="s">
        <v>0</v>
      </c>
      <c r="H247" t="s">
        <v>0</v>
      </c>
    </row>
    <row r="248" spans="1:9" x14ac:dyDescent="0.45">
      <c r="A248" t="s">
        <v>2974</v>
      </c>
      <c r="B248" t="s">
        <v>48</v>
      </c>
      <c r="C248" t="s">
        <v>170</v>
      </c>
      <c r="D248" t="s">
        <v>3</v>
      </c>
      <c r="E248" t="s">
        <v>55</v>
      </c>
      <c r="F248" t="s">
        <v>0</v>
      </c>
      <c r="G248" t="s">
        <v>0</v>
      </c>
      <c r="H248" t="s">
        <v>0</v>
      </c>
    </row>
    <row r="249" spans="1:9" x14ac:dyDescent="0.45">
      <c r="A249" t="s">
        <v>783</v>
      </c>
      <c r="B249" t="s">
        <v>36</v>
      </c>
      <c r="C249" t="s">
        <v>8</v>
      </c>
      <c r="D249" t="s">
        <v>34</v>
      </c>
      <c r="E249" t="s">
        <v>58</v>
      </c>
      <c r="F249" t="s">
        <v>1</v>
      </c>
      <c r="G249" t="s">
        <v>0</v>
      </c>
      <c r="H249" t="s">
        <v>1</v>
      </c>
    </row>
    <row r="250" spans="1:9" x14ac:dyDescent="0.45">
      <c r="A250" t="s">
        <v>2005</v>
      </c>
      <c r="B250" t="s">
        <v>72</v>
      </c>
      <c r="C250" t="s">
        <v>67</v>
      </c>
      <c r="D250" t="s">
        <v>3</v>
      </c>
      <c r="E250" t="s">
        <v>42</v>
      </c>
      <c r="F250" t="s">
        <v>1</v>
      </c>
      <c r="G250" t="s">
        <v>0</v>
      </c>
      <c r="H250" t="s">
        <v>1</v>
      </c>
    </row>
    <row r="251" spans="1:9" x14ac:dyDescent="0.45">
      <c r="A251" t="s">
        <v>2973</v>
      </c>
      <c r="B251" t="s">
        <v>5</v>
      </c>
      <c r="C251" t="s">
        <v>47</v>
      </c>
      <c r="D251" t="s">
        <v>3</v>
      </c>
      <c r="E251" t="s">
        <v>88</v>
      </c>
      <c r="F251" t="s">
        <v>0</v>
      </c>
      <c r="G251" t="s">
        <v>0</v>
      </c>
      <c r="H251" t="s">
        <v>0</v>
      </c>
    </row>
    <row r="252" spans="1:9" x14ac:dyDescent="0.45">
      <c r="A252" t="s">
        <v>914</v>
      </c>
      <c r="B252" t="s">
        <v>72</v>
      </c>
      <c r="C252" t="s">
        <v>56</v>
      </c>
      <c r="D252" t="s">
        <v>3</v>
      </c>
      <c r="E252" t="s">
        <v>185</v>
      </c>
      <c r="F252" t="s">
        <v>1</v>
      </c>
      <c r="G252" t="s">
        <v>0</v>
      </c>
      <c r="H252" t="s">
        <v>1</v>
      </c>
    </row>
    <row r="253" spans="1:9" x14ac:dyDescent="0.45">
      <c r="A253" t="s">
        <v>2972</v>
      </c>
      <c r="B253" t="s">
        <v>21</v>
      </c>
      <c r="C253" t="s">
        <v>100</v>
      </c>
      <c r="D253" t="s">
        <v>3</v>
      </c>
      <c r="E253" t="s">
        <v>58</v>
      </c>
      <c r="F253" t="s">
        <v>1</v>
      </c>
      <c r="G253" t="s">
        <v>0</v>
      </c>
      <c r="H253" t="s">
        <v>1</v>
      </c>
    </row>
    <row r="254" spans="1:9" x14ac:dyDescent="0.45">
      <c r="A254" t="s">
        <v>2971</v>
      </c>
      <c r="B254" t="s">
        <v>72</v>
      </c>
      <c r="C254" t="s">
        <v>61</v>
      </c>
      <c r="D254" t="s">
        <v>3</v>
      </c>
      <c r="E254" t="s">
        <v>55</v>
      </c>
      <c r="F254" t="s">
        <v>0</v>
      </c>
      <c r="G254" t="s">
        <v>0</v>
      </c>
      <c r="H254" t="s">
        <v>0</v>
      </c>
    </row>
    <row r="255" spans="1:9" x14ac:dyDescent="0.45">
      <c r="A255" t="s">
        <v>876</v>
      </c>
      <c r="B255" t="s">
        <v>21</v>
      </c>
      <c r="C255" t="s">
        <v>79</v>
      </c>
      <c r="D255" t="s">
        <v>34</v>
      </c>
      <c r="E255" t="s">
        <v>99</v>
      </c>
      <c r="F255" t="s">
        <v>0</v>
      </c>
      <c r="G255" t="s">
        <v>0</v>
      </c>
      <c r="H255" t="s">
        <v>0</v>
      </c>
    </row>
    <row r="256" spans="1:9" x14ac:dyDescent="0.45">
      <c r="A256" t="s">
        <v>19</v>
      </c>
      <c r="B256" t="s">
        <v>2353</v>
      </c>
      <c r="C256" t="s">
        <v>17</v>
      </c>
      <c r="D256" t="s">
        <v>16</v>
      </c>
      <c r="E256" t="s">
        <v>15</v>
      </c>
      <c r="F256" t="s">
        <v>14</v>
      </c>
      <c r="G256" t="s">
        <v>13</v>
      </c>
      <c r="H256" t="s">
        <v>12</v>
      </c>
      <c r="I256" t="s">
        <v>11</v>
      </c>
    </row>
    <row r="257" spans="1:9" x14ac:dyDescent="0.45">
      <c r="A257" t="s">
        <v>1825</v>
      </c>
      <c r="B257" t="s">
        <v>115</v>
      </c>
      <c r="C257" t="s">
        <v>47</v>
      </c>
      <c r="D257" t="s">
        <v>34</v>
      </c>
      <c r="E257" t="s">
        <v>496</v>
      </c>
      <c r="F257" t="s">
        <v>0</v>
      </c>
      <c r="G257" t="s">
        <v>0</v>
      </c>
      <c r="H257" t="s">
        <v>0</v>
      </c>
    </row>
    <row r="258" spans="1:9" x14ac:dyDescent="0.45">
      <c r="A258" t="s">
        <v>2970</v>
      </c>
      <c r="B258" t="s">
        <v>5</v>
      </c>
      <c r="C258" t="s">
        <v>47</v>
      </c>
      <c r="D258" t="s">
        <v>34</v>
      </c>
      <c r="E258" t="s">
        <v>81</v>
      </c>
      <c r="F258" t="s">
        <v>0</v>
      </c>
      <c r="G258" t="s">
        <v>1</v>
      </c>
      <c r="H258" t="s">
        <v>0</v>
      </c>
    </row>
    <row r="259" spans="1:9" x14ac:dyDescent="0.45">
      <c r="A259" t="s">
        <v>2882</v>
      </c>
      <c r="B259" t="s">
        <v>36</v>
      </c>
      <c r="C259" t="s">
        <v>34</v>
      </c>
      <c r="D259" t="s">
        <v>3</v>
      </c>
      <c r="E259" t="s">
        <v>58</v>
      </c>
      <c r="F259" t="s">
        <v>1</v>
      </c>
      <c r="G259" t="s">
        <v>0</v>
      </c>
      <c r="H259" t="s">
        <v>1</v>
      </c>
    </row>
    <row r="260" spans="1:9" x14ac:dyDescent="0.45">
      <c r="A260" t="s">
        <v>2969</v>
      </c>
      <c r="B260" t="s">
        <v>36</v>
      </c>
      <c r="C260" t="s">
        <v>47</v>
      </c>
      <c r="D260" t="s">
        <v>3</v>
      </c>
      <c r="E260" t="s">
        <v>131</v>
      </c>
      <c r="F260" t="s">
        <v>0</v>
      </c>
      <c r="G260" t="s">
        <v>0</v>
      </c>
      <c r="H260" t="s">
        <v>0</v>
      </c>
    </row>
    <row r="261" spans="1:9" x14ac:dyDescent="0.45">
      <c r="A261" t="s">
        <v>703</v>
      </c>
      <c r="B261" t="s">
        <v>36</v>
      </c>
      <c r="C261" t="s">
        <v>34</v>
      </c>
      <c r="D261" t="s">
        <v>43</v>
      </c>
      <c r="E261" t="s">
        <v>155</v>
      </c>
      <c r="F261" t="s">
        <v>0</v>
      </c>
      <c r="G261" t="s">
        <v>0</v>
      </c>
      <c r="H261" t="s">
        <v>0</v>
      </c>
    </row>
    <row r="262" spans="1:9" x14ac:dyDescent="0.45">
      <c r="A262" t="s">
        <v>2968</v>
      </c>
      <c r="B262" t="s">
        <v>21</v>
      </c>
      <c r="C262" t="s">
        <v>148</v>
      </c>
      <c r="D262" t="s">
        <v>3</v>
      </c>
      <c r="E262" t="s">
        <v>131</v>
      </c>
      <c r="F262" t="s">
        <v>0</v>
      </c>
      <c r="G262" t="s">
        <v>0</v>
      </c>
      <c r="H262" t="s">
        <v>0</v>
      </c>
    </row>
    <row r="263" spans="1:9" x14ac:dyDescent="0.45">
      <c r="A263" t="s">
        <v>2967</v>
      </c>
      <c r="B263" t="s">
        <v>28</v>
      </c>
      <c r="C263" t="s">
        <v>67</v>
      </c>
      <c r="D263" t="s">
        <v>3</v>
      </c>
      <c r="E263" t="s">
        <v>419</v>
      </c>
      <c r="F263" t="s">
        <v>0</v>
      </c>
      <c r="G263" t="s">
        <v>0</v>
      </c>
      <c r="H263" t="s">
        <v>0</v>
      </c>
    </row>
    <row r="264" spans="1:9" x14ac:dyDescent="0.45">
      <c r="A264" t="s">
        <v>2966</v>
      </c>
      <c r="B264" t="s">
        <v>72</v>
      </c>
      <c r="C264" t="s">
        <v>43</v>
      </c>
      <c r="D264" t="s">
        <v>3</v>
      </c>
      <c r="E264" t="s">
        <v>107</v>
      </c>
      <c r="F264" t="s">
        <v>0</v>
      </c>
      <c r="G264" t="s">
        <v>0</v>
      </c>
      <c r="H264" t="s">
        <v>0</v>
      </c>
    </row>
    <row r="265" spans="1:9" x14ac:dyDescent="0.45">
      <c r="A265" t="s">
        <v>2965</v>
      </c>
      <c r="B265" t="s">
        <v>21</v>
      </c>
      <c r="C265" t="s">
        <v>67</v>
      </c>
      <c r="D265" t="s">
        <v>3</v>
      </c>
      <c r="E265" t="s">
        <v>99</v>
      </c>
      <c r="F265" t="s">
        <v>0</v>
      </c>
      <c r="G265" t="s">
        <v>0</v>
      </c>
      <c r="H265" t="s">
        <v>0</v>
      </c>
    </row>
    <row r="266" spans="1:9" x14ac:dyDescent="0.45">
      <c r="A266" t="s">
        <v>2943</v>
      </c>
      <c r="B266" t="s">
        <v>48</v>
      </c>
      <c r="C266" t="s">
        <v>4</v>
      </c>
      <c r="D266" t="s">
        <v>34</v>
      </c>
      <c r="E266" t="s">
        <v>46</v>
      </c>
      <c r="F266" t="s">
        <v>0</v>
      </c>
      <c r="G266" t="s">
        <v>0</v>
      </c>
      <c r="H266" t="s">
        <v>0</v>
      </c>
    </row>
    <row r="267" spans="1:9" x14ac:dyDescent="0.45">
      <c r="A267" t="s">
        <v>2964</v>
      </c>
      <c r="B267" t="s">
        <v>72</v>
      </c>
      <c r="C267" t="s">
        <v>47</v>
      </c>
      <c r="D267" t="s">
        <v>3</v>
      </c>
      <c r="E267" t="s">
        <v>68</v>
      </c>
      <c r="F267" t="s">
        <v>0</v>
      </c>
      <c r="G267" t="s">
        <v>0</v>
      </c>
      <c r="H267" t="s">
        <v>0</v>
      </c>
    </row>
    <row r="268" spans="1:9" x14ac:dyDescent="0.45">
      <c r="A268" t="s">
        <v>19</v>
      </c>
      <c r="B268" t="s">
        <v>2350</v>
      </c>
      <c r="C268" t="s">
        <v>17</v>
      </c>
      <c r="D268" t="s">
        <v>16</v>
      </c>
      <c r="E268" t="s">
        <v>15</v>
      </c>
      <c r="F268" t="s">
        <v>14</v>
      </c>
      <c r="G268" t="s">
        <v>13</v>
      </c>
      <c r="H268" t="s">
        <v>12</v>
      </c>
      <c r="I268" t="s">
        <v>11</v>
      </c>
    </row>
    <row r="269" spans="1:9" x14ac:dyDescent="0.45">
      <c r="A269" t="s">
        <v>767</v>
      </c>
      <c r="B269" t="s">
        <v>89</v>
      </c>
      <c r="C269" t="s">
        <v>127</v>
      </c>
      <c r="D269" t="s">
        <v>79</v>
      </c>
      <c r="E269" t="s">
        <v>7</v>
      </c>
      <c r="F269" t="s">
        <v>0</v>
      </c>
      <c r="G269" t="s">
        <v>0</v>
      </c>
      <c r="H269" t="s">
        <v>0</v>
      </c>
    </row>
    <row r="270" spans="1:9" x14ac:dyDescent="0.45">
      <c r="A270" t="s">
        <v>2963</v>
      </c>
      <c r="B270" t="s">
        <v>72</v>
      </c>
      <c r="C270" t="s">
        <v>69</v>
      </c>
      <c r="D270" t="s">
        <v>34</v>
      </c>
      <c r="E270" t="s">
        <v>55</v>
      </c>
      <c r="F270" t="s">
        <v>0</v>
      </c>
      <c r="G270" t="s">
        <v>0</v>
      </c>
      <c r="H270" t="s">
        <v>0</v>
      </c>
    </row>
    <row r="271" spans="1:9" x14ac:dyDescent="0.45">
      <c r="A271" t="s">
        <v>691</v>
      </c>
      <c r="B271" t="s">
        <v>115</v>
      </c>
      <c r="C271" t="s">
        <v>160</v>
      </c>
      <c r="D271" t="s">
        <v>59</v>
      </c>
      <c r="E271" t="s">
        <v>53</v>
      </c>
      <c r="F271" t="s">
        <v>0</v>
      </c>
      <c r="G271" t="s">
        <v>0</v>
      </c>
      <c r="H271" t="s">
        <v>0</v>
      </c>
    </row>
    <row r="272" spans="1:9" x14ac:dyDescent="0.45">
      <c r="A272" t="s">
        <v>901</v>
      </c>
      <c r="B272" t="s">
        <v>72</v>
      </c>
      <c r="C272" t="s">
        <v>40</v>
      </c>
      <c r="D272" t="s">
        <v>34</v>
      </c>
      <c r="E272" t="s">
        <v>366</v>
      </c>
      <c r="F272" t="s">
        <v>0</v>
      </c>
      <c r="G272" t="s">
        <v>0</v>
      </c>
      <c r="H272" t="s">
        <v>0</v>
      </c>
    </row>
    <row r="273" spans="1:9" x14ac:dyDescent="0.45">
      <c r="A273" t="s">
        <v>2962</v>
      </c>
      <c r="B273" t="s">
        <v>48</v>
      </c>
      <c r="C273" t="s">
        <v>292</v>
      </c>
      <c r="D273" t="s">
        <v>3</v>
      </c>
      <c r="E273" t="s">
        <v>185</v>
      </c>
      <c r="F273" t="s">
        <v>1</v>
      </c>
      <c r="G273" t="s">
        <v>0</v>
      </c>
      <c r="H273" t="s">
        <v>1</v>
      </c>
    </row>
    <row r="274" spans="1:9" x14ac:dyDescent="0.45">
      <c r="A274" t="s">
        <v>690</v>
      </c>
      <c r="B274" t="s">
        <v>28</v>
      </c>
      <c r="C274" t="s">
        <v>43</v>
      </c>
      <c r="D274" t="s">
        <v>79</v>
      </c>
      <c r="E274" t="s">
        <v>114</v>
      </c>
      <c r="F274" t="s">
        <v>0</v>
      </c>
      <c r="G274" t="s">
        <v>0</v>
      </c>
      <c r="H274" t="s">
        <v>0</v>
      </c>
    </row>
    <row r="275" spans="1:9" x14ac:dyDescent="0.45">
      <c r="A275" t="s">
        <v>2961</v>
      </c>
      <c r="B275" t="s">
        <v>21</v>
      </c>
      <c r="C275" t="s">
        <v>82</v>
      </c>
      <c r="D275" t="s">
        <v>67</v>
      </c>
      <c r="E275" t="s">
        <v>33</v>
      </c>
      <c r="F275" t="s">
        <v>0</v>
      </c>
      <c r="G275" t="s">
        <v>0</v>
      </c>
      <c r="H275" t="s">
        <v>0</v>
      </c>
    </row>
    <row r="276" spans="1:9" x14ac:dyDescent="0.45">
      <c r="A276" t="s">
        <v>2960</v>
      </c>
      <c r="B276" t="s">
        <v>72</v>
      </c>
      <c r="C276" t="s">
        <v>8</v>
      </c>
      <c r="D276" t="s">
        <v>3</v>
      </c>
      <c r="E276" t="s">
        <v>138</v>
      </c>
      <c r="F276" t="s">
        <v>0</v>
      </c>
      <c r="G276" t="s">
        <v>0</v>
      </c>
      <c r="H276" t="s">
        <v>0</v>
      </c>
    </row>
    <row r="277" spans="1:9" x14ac:dyDescent="0.45">
      <c r="A277" t="s">
        <v>781</v>
      </c>
      <c r="B277" t="s">
        <v>5</v>
      </c>
      <c r="C277" t="s">
        <v>700</v>
      </c>
      <c r="D277" t="s">
        <v>56</v>
      </c>
      <c r="E277" t="s">
        <v>88</v>
      </c>
      <c r="F277" t="s">
        <v>0</v>
      </c>
      <c r="G277" t="s">
        <v>0</v>
      </c>
      <c r="H277" t="s">
        <v>0</v>
      </c>
    </row>
    <row r="278" spans="1:9" x14ac:dyDescent="0.45">
      <c r="A278" t="s">
        <v>2959</v>
      </c>
      <c r="B278" t="s">
        <v>48</v>
      </c>
      <c r="C278" t="s">
        <v>112</v>
      </c>
      <c r="D278" t="s">
        <v>4</v>
      </c>
      <c r="E278" t="s">
        <v>46</v>
      </c>
      <c r="F278" t="s">
        <v>0</v>
      </c>
      <c r="G278" t="s">
        <v>0</v>
      </c>
      <c r="H278" t="s">
        <v>0</v>
      </c>
    </row>
    <row r="279" spans="1:9" x14ac:dyDescent="0.45">
      <c r="A279" t="s">
        <v>887</v>
      </c>
      <c r="B279" t="s">
        <v>21</v>
      </c>
      <c r="C279" t="s">
        <v>100</v>
      </c>
      <c r="D279" t="s">
        <v>3</v>
      </c>
      <c r="E279" t="s">
        <v>99</v>
      </c>
      <c r="F279" t="s">
        <v>0</v>
      </c>
      <c r="G279" t="s">
        <v>0</v>
      </c>
      <c r="H279" t="s">
        <v>0</v>
      </c>
    </row>
    <row r="280" spans="1:9" x14ac:dyDescent="0.45">
      <c r="A280" t="s">
        <v>698</v>
      </c>
      <c r="B280" t="s">
        <v>89</v>
      </c>
      <c r="C280" t="s">
        <v>100</v>
      </c>
      <c r="D280" t="s">
        <v>61</v>
      </c>
      <c r="E280" t="s">
        <v>399</v>
      </c>
      <c r="F280" t="s">
        <v>0</v>
      </c>
      <c r="G280" t="s">
        <v>0</v>
      </c>
      <c r="H280" t="s">
        <v>0</v>
      </c>
    </row>
    <row r="281" spans="1:9" x14ac:dyDescent="0.45">
      <c r="A281" t="s">
        <v>2958</v>
      </c>
      <c r="B281" t="s">
        <v>21</v>
      </c>
      <c r="C281" t="s">
        <v>61</v>
      </c>
      <c r="D281" t="s">
        <v>4</v>
      </c>
      <c r="E281" t="s">
        <v>103</v>
      </c>
      <c r="F281" t="s">
        <v>0</v>
      </c>
      <c r="G281" t="s">
        <v>0</v>
      </c>
      <c r="H281" t="s">
        <v>0</v>
      </c>
    </row>
    <row r="282" spans="1:9" x14ac:dyDescent="0.45">
      <c r="A282" t="s">
        <v>2957</v>
      </c>
      <c r="B282" t="s">
        <v>21</v>
      </c>
      <c r="C282" t="s">
        <v>82</v>
      </c>
      <c r="D282" t="s">
        <v>3</v>
      </c>
      <c r="E282" t="s">
        <v>95</v>
      </c>
      <c r="F282" t="s">
        <v>0</v>
      </c>
      <c r="G282" t="s">
        <v>0</v>
      </c>
      <c r="H282" t="s">
        <v>0</v>
      </c>
    </row>
    <row r="283" spans="1:9" x14ac:dyDescent="0.45">
      <c r="A283" t="s">
        <v>19</v>
      </c>
      <c r="B283" t="s">
        <v>2346</v>
      </c>
      <c r="C283" t="s">
        <v>17</v>
      </c>
      <c r="D283" t="s">
        <v>16</v>
      </c>
      <c r="E283" t="s">
        <v>15</v>
      </c>
      <c r="F283" t="s">
        <v>14</v>
      </c>
      <c r="G283" t="s">
        <v>13</v>
      </c>
      <c r="H283" t="s">
        <v>12</v>
      </c>
      <c r="I283" t="s">
        <v>11</v>
      </c>
    </row>
    <row r="284" spans="1:9" x14ac:dyDescent="0.45">
      <c r="A284" t="s">
        <v>2956</v>
      </c>
      <c r="B284" t="s">
        <v>21</v>
      </c>
      <c r="C284" t="s">
        <v>40</v>
      </c>
      <c r="D284" t="s">
        <v>3</v>
      </c>
      <c r="E284" t="s">
        <v>58</v>
      </c>
      <c r="F284" t="s">
        <v>1</v>
      </c>
      <c r="G284" t="s">
        <v>0</v>
      </c>
      <c r="H284" t="s">
        <v>1</v>
      </c>
    </row>
    <row r="285" spans="1:9" x14ac:dyDescent="0.45">
      <c r="A285" t="s">
        <v>2955</v>
      </c>
      <c r="B285" t="s">
        <v>72</v>
      </c>
      <c r="C285" t="s">
        <v>4</v>
      </c>
      <c r="D285" t="s">
        <v>3</v>
      </c>
      <c r="E285" t="s">
        <v>185</v>
      </c>
      <c r="F285" t="s">
        <v>1</v>
      </c>
      <c r="G285" t="s">
        <v>0</v>
      </c>
      <c r="H285" t="s">
        <v>1</v>
      </c>
    </row>
    <row r="286" spans="1:9" x14ac:dyDescent="0.45">
      <c r="A286" t="s">
        <v>683</v>
      </c>
      <c r="B286" t="s">
        <v>72</v>
      </c>
      <c r="C286" t="s">
        <v>3</v>
      </c>
      <c r="D286" t="s">
        <v>34</v>
      </c>
      <c r="E286" t="s">
        <v>178</v>
      </c>
      <c r="F286" t="s">
        <v>1</v>
      </c>
      <c r="G286" t="s">
        <v>0</v>
      </c>
      <c r="H286" t="s">
        <v>1</v>
      </c>
      <c r="I286" t="s">
        <v>1</v>
      </c>
    </row>
    <row r="287" spans="1:9" x14ac:dyDescent="0.45">
      <c r="A287" t="s">
        <v>2954</v>
      </c>
      <c r="B287" t="s">
        <v>21</v>
      </c>
      <c r="C287" t="s">
        <v>3</v>
      </c>
      <c r="D287" t="s">
        <v>4</v>
      </c>
      <c r="E287" t="s">
        <v>155</v>
      </c>
      <c r="F287" t="s">
        <v>0</v>
      </c>
      <c r="G287" t="s">
        <v>0</v>
      </c>
      <c r="H287" t="s">
        <v>0</v>
      </c>
    </row>
    <row r="288" spans="1:9" x14ac:dyDescent="0.45">
      <c r="A288" t="s">
        <v>2953</v>
      </c>
      <c r="B288" t="s">
        <v>72</v>
      </c>
      <c r="C288" t="s">
        <v>92</v>
      </c>
      <c r="D288" t="s">
        <v>3</v>
      </c>
      <c r="E288" t="s">
        <v>366</v>
      </c>
      <c r="F288" t="s">
        <v>0</v>
      </c>
      <c r="G288" t="s">
        <v>0</v>
      </c>
      <c r="H288" t="s">
        <v>0</v>
      </c>
    </row>
    <row r="289" spans="1:8" x14ac:dyDescent="0.45">
      <c r="A289" t="s">
        <v>2952</v>
      </c>
      <c r="B289" t="s">
        <v>72</v>
      </c>
      <c r="C289" t="s">
        <v>92</v>
      </c>
      <c r="D289" t="s">
        <v>34</v>
      </c>
      <c r="E289" t="s">
        <v>481</v>
      </c>
      <c r="F289" t="s">
        <v>0</v>
      </c>
      <c r="G289" t="s">
        <v>0</v>
      </c>
      <c r="H289" t="s">
        <v>0</v>
      </c>
    </row>
    <row r="290" spans="1:8" x14ac:dyDescent="0.45">
      <c r="A290" t="s">
        <v>2951</v>
      </c>
      <c r="B290" t="s">
        <v>72</v>
      </c>
      <c r="C290" t="s">
        <v>3</v>
      </c>
      <c r="D290" t="s">
        <v>34</v>
      </c>
      <c r="E290" t="s">
        <v>107</v>
      </c>
      <c r="F290" t="s">
        <v>0</v>
      </c>
      <c r="G290" t="s">
        <v>0</v>
      </c>
      <c r="H290" t="s">
        <v>0</v>
      </c>
    </row>
    <row r="291" spans="1:8" x14ac:dyDescent="0.45">
      <c r="A291" t="s">
        <v>2950</v>
      </c>
      <c r="B291" t="s">
        <v>72</v>
      </c>
      <c r="C291" t="s">
        <v>67</v>
      </c>
      <c r="D291" t="s">
        <v>3</v>
      </c>
      <c r="E291" t="s">
        <v>159</v>
      </c>
      <c r="F291" t="s">
        <v>0</v>
      </c>
      <c r="G291" t="s">
        <v>0</v>
      </c>
      <c r="H291" t="s">
        <v>0</v>
      </c>
    </row>
    <row r="292" spans="1:8" x14ac:dyDescent="0.45">
      <c r="A292" t="s">
        <v>2949</v>
      </c>
      <c r="B292" t="s">
        <v>48</v>
      </c>
      <c r="C292" t="s">
        <v>34</v>
      </c>
      <c r="D292" t="s">
        <v>3</v>
      </c>
      <c r="E292" t="s">
        <v>648</v>
      </c>
      <c r="F292" t="s">
        <v>0</v>
      </c>
      <c r="G292" t="s">
        <v>0</v>
      </c>
      <c r="H292" t="s">
        <v>0</v>
      </c>
    </row>
    <row r="293" spans="1:8" x14ac:dyDescent="0.45">
      <c r="A293" t="s">
        <v>2801</v>
      </c>
      <c r="B293" t="s">
        <v>5</v>
      </c>
      <c r="C293" t="s">
        <v>4</v>
      </c>
      <c r="D293" t="s">
        <v>56</v>
      </c>
      <c r="E293" t="s">
        <v>408</v>
      </c>
      <c r="F293" t="s">
        <v>0</v>
      </c>
      <c r="G293" t="s">
        <v>0</v>
      </c>
      <c r="H293" t="s">
        <v>0</v>
      </c>
    </row>
    <row r="294" spans="1:8" x14ac:dyDescent="0.45">
      <c r="A294" t="s">
        <v>702</v>
      </c>
      <c r="B294" t="s">
        <v>28</v>
      </c>
      <c r="C294" t="s">
        <v>170</v>
      </c>
      <c r="D294" t="s">
        <v>79</v>
      </c>
      <c r="E294" t="s">
        <v>114</v>
      </c>
      <c r="F294" t="s">
        <v>0</v>
      </c>
      <c r="G294" t="s">
        <v>0</v>
      </c>
      <c r="H294" t="s">
        <v>0</v>
      </c>
    </row>
    <row r="295" spans="1:8" x14ac:dyDescent="0.45">
      <c r="A295" t="s">
        <v>1959</v>
      </c>
      <c r="B295" t="s">
        <v>200</v>
      </c>
      <c r="C295" t="s">
        <v>148</v>
      </c>
      <c r="D295" t="s">
        <v>56</v>
      </c>
      <c r="E295" t="s">
        <v>681</v>
      </c>
      <c r="F295" t="s">
        <v>0</v>
      </c>
      <c r="G295" t="s">
        <v>0</v>
      </c>
      <c r="H295" t="s">
        <v>0</v>
      </c>
    </row>
    <row r="296" spans="1:8" x14ac:dyDescent="0.45">
      <c r="A296" t="s">
        <v>690</v>
      </c>
      <c r="B296" t="s">
        <v>28</v>
      </c>
      <c r="C296" t="s">
        <v>34</v>
      </c>
      <c r="D296" t="s">
        <v>79</v>
      </c>
      <c r="E296" t="s">
        <v>114</v>
      </c>
      <c r="F296" t="s">
        <v>0</v>
      </c>
      <c r="G296" t="s">
        <v>0</v>
      </c>
      <c r="H296" t="s">
        <v>0</v>
      </c>
    </row>
    <row r="297" spans="1:8" x14ac:dyDescent="0.45">
      <c r="A297" t="s">
        <v>745</v>
      </c>
      <c r="B297" t="s">
        <v>21</v>
      </c>
      <c r="C297" t="s">
        <v>47</v>
      </c>
      <c r="D297" t="s">
        <v>34</v>
      </c>
      <c r="E297" t="s">
        <v>155</v>
      </c>
      <c r="F297" t="s">
        <v>0</v>
      </c>
      <c r="G297" t="s">
        <v>0</v>
      </c>
      <c r="H297" t="s">
        <v>0</v>
      </c>
    </row>
    <row r="298" spans="1:8" x14ac:dyDescent="0.45">
      <c r="A298" t="s">
        <v>2948</v>
      </c>
      <c r="B298" t="s">
        <v>21</v>
      </c>
      <c r="C298" t="s">
        <v>79</v>
      </c>
      <c r="D298" t="s">
        <v>34</v>
      </c>
      <c r="E298" t="s">
        <v>155</v>
      </c>
      <c r="F298" t="s">
        <v>0</v>
      </c>
      <c r="G298" t="s">
        <v>0</v>
      </c>
      <c r="H298" t="s">
        <v>0</v>
      </c>
    </row>
    <row r="299" spans="1:8" x14ac:dyDescent="0.45">
      <c r="A299" t="s">
        <v>2947</v>
      </c>
      <c r="B299" t="s">
        <v>21</v>
      </c>
      <c r="C299" t="s">
        <v>8</v>
      </c>
      <c r="D299" t="s">
        <v>3</v>
      </c>
      <c r="E299" t="s">
        <v>39</v>
      </c>
      <c r="F299" t="s">
        <v>0</v>
      </c>
      <c r="G299" t="s">
        <v>0</v>
      </c>
      <c r="H299" t="s">
        <v>0</v>
      </c>
    </row>
    <row r="300" spans="1:8" x14ac:dyDescent="0.45">
      <c r="A300" t="s">
        <v>2946</v>
      </c>
      <c r="B300" t="s">
        <v>21</v>
      </c>
      <c r="C300" t="s">
        <v>148</v>
      </c>
      <c r="D300" t="s">
        <v>3</v>
      </c>
      <c r="E300" t="s">
        <v>74</v>
      </c>
      <c r="F300" t="s">
        <v>0</v>
      </c>
      <c r="G300" t="s">
        <v>0</v>
      </c>
      <c r="H300" t="s">
        <v>0</v>
      </c>
    </row>
    <row r="301" spans="1:8" x14ac:dyDescent="0.45">
      <c r="A301" t="s">
        <v>2945</v>
      </c>
      <c r="B301" t="s">
        <v>72</v>
      </c>
      <c r="C301" t="s">
        <v>47</v>
      </c>
      <c r="D301" t="s">
        <v>34</v>
      </c>
      <c r="E301" t="s">
        <v>648</v>
      </c>
      <c r="F301" t="s">
        <v>0</v>
      </c>
      <c r="G301" t="s">
        <v>0</v>
      </c>
      <c r="H301" t="s">
        <v>0</v>
      </c>
    </row>
    <row r="302" spans="1:8" x14ac:dyDescent="0.45">
      <c r="A302" t="s">
        <v>2944</v>
      </c>
      <c r="B302" t="s">
        <v>21</v>
      </c>
      <c r="C302" t="s">
        <v>56</v>
      </c>
      <c r="D302" t="s">
        <v>34</v>
      </c>
      <c r="E302" t="s">
        <v>397</v>
      </c>
      <c r="F302" t="s">
        <v>0</v>
      </c>
      <c r="G302" t="s">
        <v>0</v>
      </c>
      <c r="H302" t="s">
        <v>0</v>
      </c>
    </row>
    <row r="303" spans="1:8" x14ac:dyDescent="0.45">
      <c r="A303" t="s">
        <v>2943</v>
      </c>
      <c r="B303" t="s">
        <v>72</v>
      </c>
      <c r="C303" t="s">
        <v>4</v>
      </c>
      <c r="D303" t="s">
        <v>34</v>
      </c>
      <c r="E303" t="s">
        <v>46</v>
      </c>
      <c r="F303" t="s">
        <v>0</v>
      </c>
      <c r="G303" t="s">
        <v>0</v>
      </c>
      <c r="H303" t="s">
        <v>0</v>
      </c>
    </row>
    <row r="304" spans="1:8" x14ac:dyDescent="0.45">
      <c r="A304" t="s">
        <v>2942</v>
      </c>
      <c r="B304" t="s">
        <v>21</v>
      </c>
      <c r="C304" t="s">
        <v>3</v>
      </c>
      <c r="D304" t="s">
        <v>34</v>
      </c>
      <c r="E304" t="s">
        <v>20</v>
      </c>
      <c r="F304" t="s">
        <v>1</v>
      </c>
      <c r="G304" t="s">
        <v>0</v>
      </c>
      <c r="H304" t="s">
        <v>1</v>
      </c>
    </row>
    <row r="305" spans="1:9" x14ac:dyDescent="0.45">
      <c r="A305" t="s">
        <v>2941</v>
      </c>
      <c r="B305" t="s">
        <v>48</v>
      </c>
      <c r="C305" t="s">
        <v>61</v>
      </c>
      <c r="D305" t="s">
        <v>3</v>
      </c>
      <c r="E305" t="s">
        <v>366</v>
      </c>
      <c r="F305" t="s">
        <v>0</v>
      </c>
      <c r="G305" t="s">
        <v>0</v>
      </c>
      <c r="H305" t="s">
        <v>0</v>
      </c>
    </row>
    <row r="306" spans="1:9" x14ac:dyDescent="0.45">
      <c r="A306" t="s">
        <v>2940</v>
      </c>
      <c r="B306" t="s">
        <v>5</v>
      </c>
      <c r="C306" t="s">
        <v>67</v>
      </c>
      <c r="D306" t="s">
        <v>56</v>
      </c>
      <c r="E306" t="s">
        <v>88</v>
      </c>
      <c r="F306" t="s">
        <v>0</v>
      </c>
      <c r="G306" t="s">
        <v>0</v>
      </c>
      <c r="H306" t="s">
        <v>0</v>
      </c>
    </row>
    <row r="307" spans="1:9" x14ac:dyDescent="0.45">
      <c r="A307" t="s">
        <v>2939</v>
      </c>
      <c r="B307" t="s">
        <v>21</v>
      </c>
      <c r="C307" t="s">
        <v>8</v>
      </c>
      <c r="D307" t="s">
        <v>34</v>
      </c>
      <c r="E307" t="s">
        <v>397</v>
      </c>
      <c r="F307" t="s">
        <v>0</v>
      </c>
      <c r="G307" t="s">
        <v>0</v>
      </c>
      <c r="H307" t="s">
        <v>0</v>
      </c>
    </row>
    <row r="308" spans="1:9" x14ac:dyDescent="0.45">
      <c r="A308" t="s">
        <v>19</v>
      </c>
      <c r="B308" t="s">
        <v>2343</v>
      </c>
      <c r="C308" t="s">
        <v>17</v>
      </c>
      <c r="D308" t="s">
        <v>16</v>
      </c>
      <c r="E308" t="s">
        <v>15</v>
      </c>
      <c r="F308" t="s">
        <v>14</v>
      </c>
      <c r="G308" t="s">
        <v>13</v>
      </c>
      <c r="H308" t="s">
        <v>12</v>
      </c>
      <c r="I308" t="s">
        <v>11</v>
      </c>
    </row>
    <row r="309" spans="1:9" x14ac:dyDescent="0.45">
      <c r="A309" t="s">
        <v>683</v>
      </c>
      <c r="B309" t="s">
        <v>72</v>
      </c>
      <c r="C309" t="s">
        <v>34</v>
      </c>
      <c r="D309" t="s">
        <v>4</v>
      </c>
      <c r="E309" t="s">
        <v>178</v>
      </c>
      <c r="F309" t="s">
        <v>1</v>
      </c>
      <c r="G309" t="s">
        <v>0</v>
      </c>
      <c r="H309" t="s">
        <v>1</v>
      </c>
      <c r="I309" t="s">
        <v>1</v>
      </c>
    </row>
    <row r="310" spans="1:9" x14ac:dyDescent="0.45">
      <c r="A310" t="s">
        <v>2938</v>
      </c>
      <c r="B310" t="s">
        <v>72</v>
      </c>
      <c r="C310" t="s">
        <v>67</v>
      </c>
      <c r="D310" t="s">
        <v>4</v>
      </c>
      <c r="E310" t="s">
        <v>77</v>
      </c>
      <c r="F310" t="s">
        <v>0</v>
      </c>
      <c r="G310" t="s">
        <v>0</v>
      </c>
      <c r="H310" t="s">
        <v>0</v>
      </c>
    </row>
    <row r="311" spans="1:9" x14ac:dyDescent="0.45">
      <c r="A311" t="s">
        <v>2937</v>
      </c>
      <c r="B311" t="s">
        <v>72</v>
      </c>
      <c r="C311" t="s">
        <v>170</v>
      </c>
      <c r="D311" t="s">
        <v>4</v>
      </c>
      <c r="E311" t="s">
        <v>185</v>
      </c>
      <c r="F311" t="s">
        <v>1</v>
      </c>
      <c r="G311" t="s">
        <v>0</v>
      </c>
      <c r="H311" t="s">
        <v>1</v>
      </c>
    </row>
    <row r="312" spans="1:9" x14ac:dyDescent="0.45">
      <c r="A312" t="s">
        <v>881</v>
      </c>
      <c r="B312" t="s">
        <v>89</v>
      </c>
      <c r="C312" t="s">
        <v>160</v>
      </c>
      <c r="D312" t="s">
        <v>79</v>
      </c>
      <c r="E312" t="s">
        <v>91</v>
      </c>
      <c r="F312" t="s">
        <v>0</v>
      </c>
      <c r="G312" t="s">
        <v>0</v>
      </c>
      <c r="H312" t="s">
        <v>0</v>
      </c>
    </row>
    <row r="313" spans="1:9" x14ac:dyDescent="0.45">
      <c r="A313" t="s">
        <v>2936</v>
      </c>
      <c r="B313" t="s">
        <v>48</v>
      </c>
      <c r="C313" t="s">
        <v>43</v>
      </c>
      <c r="D313" t="s">
        <v>4</v>
      </c>
      <c r="E313" t="s">
        <v>138</v>
      </c>
      <c r="F313" t="s">
        <v>0</v>
      </c>
      <c r="G313" t="s">
        <v>0</v>
      </c>
      <c r="H313" t="s">
        <v>0</v>
      </c>
    </row>
    <row r="314" spans="1:9" x14ac:dyDescent="0.45">
      <c r="A314" t="s">
        <v>2935</v>
      </c>
      <c r="B314" t="s">
        <v>21</v>
      </c>
      <c r="C314" t="s">
        <v>27</v>
      </c>
      <c r="D314" t="s">
        <v>3</v>
      </c>
      <c r="E314" t="s">
        <v>103</v>
      </c>
      <c r="F314" t="s">
        <v>0</v>
      </c>
      <c r="G314" t="s">
        <v>0</v>
      </c>
      <c r="H314" t="s">
        <v>0</v>
      </c>
    </row>
    <row r="315" spans="1:9" x14ac:dyDescent="0.45">
      <c r="A315" t="s">
        <v>2934</v>
      </c>
      <c r="B315" t="s">
        <v>21</v>
      </c>
      <c r="C315" t="s">
        <v>126</v>
      </c>
      <c r="D315" t="s">
        <v>3</v>
      </c>
      <c r="E315" t="s">
        <v>203</v>
      </c>
      <c r="F315" t="s">
        <v>0</v>
      </c>
      <c r="G315" t="s">
        <v>0</v>
      </c>
      <c r="H315" t="s">
        <v>0</v>
      </c>
    </row>
    <row r="316" spans="1:9" x14ac:dyDescent="0.45">
      <c r="A316" t="s">
        <v>2933</v>
      </c>
      <c r="B316" t="s">
        <v>72</v>
      </c>
      <c r="C316" t="s">
        <v>199</v>
      </c>
      <c r="D316" t="s">
        <v>4</v>
      </c>
      <c r="E316" t="s">
        <v>55</v>
      </c>
      <c r="F316" t="s">
        <v>0</v>
      </c>
      <c r="G316" t="s">
        <v>0</v>
      </c>
      <c r="H316" t="s">
        <v>0</v>
      </c>
    </row>
    <row r="317" spans="1:9" x14ac:dyDescent="0.45">
      <c r="A317" t="s">
        <v>728</v>
      </c>
      <c r="B317" t="s">
        <v>115</v>
      </c>
      <c r="C317" t="s">
        <v>43</v>
      </c>
      <c r="D317" t="s">
        <v>59</v>
      </c>
      <c r="E317" t="s">
        <v>182</v>
      </c>
      <c r="F317" t="s">
        <v>0</v>
      </c>
      <c r="G317" t="s">
        <v>0</v>
      </c>
      <c r="H317" t="s">
        <v>0</v>
      </c>
    </row>
    <row r="318" spans="1:9" x14ac:dyDescent="0.45">
      <c r="A318" t="s">
        <v>2932</v>
      </c>
      <c r="B318" t="s">
        <v>21</v>
      </c>
      <c r="C318" t="s">
        <v>619</v>
      </c>
      <c r="D318" t="s">
        <v>79</v>
      </c>
      <c r="E318" t="s">
        <v>155</v>
      </c>
      <c r="F318" t="s">
        <v>0</v>
      </c>
      <c r="G318" t="s">
        <v>0</v>
      </c>
      <c r="H318" t="s">
        <v>0</v>
      </c>
    </row>
    <row r="319" spans="1:9" x14ac:dyDescent="0.45">
      <c r="A319" t="s">
        <v>2005</v>
      </c>
      <c r="B319" t="s">
        <v>72</v>
      </c>
      <c r="C319" t="s">
        <v>40</v>
      </c>
      <c r="D319" t="s">
        <v>3</v>
      </c>
      <c r="E319" t="s">
        <v>42</v>
      </c>
      <c r="F319" t="s">
        <v>1</v>
      </c>
      <c r="G319" t="s">
        <v>0</v>
      </c>
      <c r="H319" t="s">
        <v>1</v>
      </c>
    </row>
    <row r="320" spans="1:9" x14ac:dyDescent="0.45">
      <c r="A320" t="s">
        <v>699</v>
      </c>
      <c r="B320" t="s">
        <v>28</v>
      </c>
      <c r="C320" t="s">
        <v>56</v>
      </c>
      <c r="D320" t="s">
        <v>79</v>
      </c>
      <c r="E320" t="s">
        <v>324</v>
      </c>
      <c r="F320" t="s">
        <v>0</v>
      </c>
      <c r="G320" t="s">
        <v>0</v>
      </c>
      <c r="H320" t="s">
        <v>0</v>
      </c>
    </row>
    <row r="321" spans="1:9" x14ac:dyDescent="0.45">
      <c r="A321" t="s">
        <v>690</v>
      </c>
      <c r="B321" t="s">
        <v>28</v>
      </c>
      <c r="C321" t="s">
        <v>4</v>
      </c>
      <c r="D321" t="s">
        <v>79</v>
      </c>
      <c r="E321" t="s">
        <v>114</v>
      </c>
      <c r="F321" t="s">
        <v>0</v>
      </c>
      <c r="G321" t="s">
        <v>0</v>
      </c>
      <c r="H321" t="s">
        <v>0</v>
      </c>
    </row>
    <row r="322" spans="1:9" x14ac:dyDescent="0.45">
      <c r="A322" t="s">
        <v>1433</v>
      </c>
      <c r="B322" t="s">
        <v>48</v>
      </c>
      <c r="C322" t="s">
        <v>61</v>
      </c>
      <c r="D322" t="s">
        <v>3</v>
      </c>
      <c r="E322" t="s">
        <v>68</v>
      </c>
      <c r="F322" t="s">
        <v>0</v>
      </c>
      <c r="G322" t="s">
        <v>0</v>
      </c>
      <c r="H322" t="s">
        <v>0</v>
      </c>
    </row>
    <row r="323" spans="1:9" x14ac:dyDescent="0.45">
      <c r="A323" t="s">
        <v>1939</v>
      </c>
      <c r="B323" t="s">
        <v>5</v>
      </c>
      <c r="C323" t="s">
        <v>8</v>
      </c>
      <c r="D323" t="s">
        <v>59</v>
      </c>
      <c r="E323" t="s">
        <v>408</v>
      </c>
      <c r="F323" t="s">
        <v>0</v>
      </c>
      <c r="G323" t="s">
        <v>0</v>
      </c>
      <c r="H323" t="s">
        <v>0</v>
      </c>
    </row>
    <row r="324" spans="1:9" x14ac:dyDescent="0.45">
      <c r="A324" t="s">
        <v>2931</v>
      </c>
      <c r="B324" t="s">
        <v>72</v>
      </c>
      <c r="C324" t="s">
        <v>59</v>
      </c>
      <c r="D324" t="s">
        <v>3</v>
      </c>
      <c r="E324" t="s">
        <v>107</v>
      </c>
      <c r="F324" t="s">
        <v>0</v>
      </c>
      <c r="G324" t="s">
        <v>0</v>
      </c>
      <c r="H324" t="s">
        <v>0</v>
      </c>
    </row>
    <row r="325" spans="1:9" x14ac:dyDescent="0.45">
      <c r="A325" t="s">
        <v>1988</v>
      </c>
      <c r="B325" t="s">
        <v>44</v>
      </c>
      <c r="C325" t="s">
        <v>8</v>
      </c>
      <c r="D325" t="s">
        <v>56</v>
      </c>
      <c r="E325" t="s">
        <v>68</v>
      </c>
      <c r="F325" t="s">
        <v>0</v>
      </c>
      <c r="G325" t="s">
        <v>0</v>
      </c>
      <c r="H325" t="s">
        <v>0</v>
      </c>
    </row>
    <row r="326" spans="1:9" x14ac:dyDescent="0.45">
      <c r="A326" t="s">
        <v>742</v>
      </c>
      <c r="B326" t="s">
        <v>5</v>
      </c>
      <c r="C326" t="s">
        <v>8</v>
      </c>
      <c r="D326" t="s">
        <v>56</v>
      </c>
      <c r="E326" t="s">
        <v>88</v>
      </c>
      <c r="F326" t="s">
        <v>0</v>
      </c>
      <c r="G326" t="s">
        <v>0</v>
      </c>
      <c r="H326" t="s">
        <v>0</v>
      </c>
    </row>
    <row r="327" spans="1:9" x14ac:dyDescent="0.45">
      <c r="A327" t="s">
        <v>2807</v>
      </c>
      <c r="B327" t="s">
        <v>115</v>
      </c>
      <c r="C327" t="s">
        <v>4</v>
      </c>
      <c r="D327" t="s">
        <v>56</v>
      </c>
      <c r="E327" t="s">
        <v>53</v>
      </c>
      <c r="F327" t="s">
        <v>0</v>
      </c>
      <c r="G327" t="s">
        <v>0</v>
      </c>
      <c r="H327" t="s">
        <v>0</v>
      </c>
    </row>
    <row r="328" spans="1:9" x14ac:dyDescent="0.45">
      <c r="A328" t="s">
        <v>2930</v>
      </c>
      <c r="B328" t="s">
        <v>89</v>
      </c>
      <c r="C328" t="s">
        <v>67</v>
      </c>
      <c r="D328" t="s">
        <v>92</v>
      </c>
      <c r="E328" t="s">
        <v>91</v>
      </c>
      <c r="F328" t="s">
        <v>0</v>
      </c>
      <c r="G328" t="s">
        <v>0</v>
      </c>
      <c r="H328" t="s">
        <v>0</v>
      </c>
    </row>
    <row r="329" spans="1:9" x14ac:dyDescent="0.45">
      <c r="A329" t="s">
        <v>2929</v>
      </c>
      <c r="B329" t="s">
        <v>115</v>
      </c>
      <c r="C329" t="s">
        <v>508</v>
      </c>
      <c r="D329" t="s">
        <v>4</v>
      </c>
      <c r="E329" t="s">
        <v>223</v>
      </c>
      <c r="F329" t="s">
        <v>0</v>
      </c>
      <c r="G329" t="s">
        <v>1</v>
      </c>
      <c r="H329" t="s">
        <v>0</v>
      </c>
    </row>
    <row r="330" spans="1:9" x14ac:dyDescent="0.45">
      <c r="A330" t="s">
        <v>2928</v>
      </c>
      <c r="B330" t="s">
        <v>72</v>
      </c>
      <c r="C330" t="s">
        <v>148</v>
      </c>
      <c r="D330" t="s">
        <v>3</v>
      </c>
      <c r="E330" t="s">
        <v>107</v>
      </c>
      <c r="F330" t="s">
        <v>0</v>
      </c>
      <c r="G330" t="s">
        <v>0</v>
      </c>
      <c r="H330" t="s">
        <v>0</v>
      </c>
    </row>
    <row r="331" spans="1:9" x14ac:dyDescent="0.45">
      <c r="A331" t="s">
        <v>2927</v>
      </c>
      <c r="B331" t="s">
        <v>48</v>
      </c>
      <c r="C331" t="s">
        <v>92</v>
      </c>
      <c r="D331" t="s">
        <v>4</v>
      </c>
      <c r="E331" t="s">
        <v>185</v>
      </c>
      <c r="F331" t="s">
        <v>1</v>
      </c>
      <c r="G331" t="s">
        <v>0</v>
      </c>
      <c r="H331" t="s">
        <v>1</v>
      </c>
    </row>
    <row r="332" spans="1:9" x14ac:dyDescent="0.45">
      <c r="A332" t="s">
        <v>1976</v>
      </c>
      <c r="B332" t="s">
        <v>72</v>
      </c>
      <c r="C332" t="s">
        <v>79</v>
      </c>
      <c r="D332" t="s">
        <v>3</v>
      </c>
      <c r="E332" t="s">
        <v>46</v>
      </c>
      <c r="F332" t="s">
        <v>0</v>
      </c>
      <c r="G332" t="s">
        <v>0</v>
      </c>
      <c r="H332" t="s">
        <v>0</v>
      </c>
    </row>
    <row r="333" spans="1:9" x14ac:dyDescent="0.45">
      <c r="A333" t="s">
        <v>19</v>
      </c>
      <c r="B333" t="s">
        <v>2339</v>
      </c>
      <c r="C333" t="s">
        <v>17</v>
      </c>
      <c r="D333" t="s">
        <v>16</v>
      </c>
      <c r="E333" t="s">
        <v>15</v>
      </c>
      <c r="F333" t="s">
        <v>14</v>
      </c>
      <c r="G333" t="s">
        <v>13</v>
      </c>
      <c r="H333" t="s">
        <v>12</v>
      </c>
      <c r="I333" t="s">
        <v>11</v>
      </c>
    </row>
    <row r="334" spans="1:9" x14ac:dyDescent="0.45">
      <c r="A334" t="s">
        <v>2926</v>
      </c>
      <c r="B334" t="s">
        <v>9</v>
      </c>
      <c r="C334" t="s">
        <v>47</v>
      </c>
      <c r="D334" t="s">
        <v>3</v>
      </c>
      <c r="E334" t="s">
        <v>81</v>
      </c>
      <c r="F334" t="s">
        <v>0</v>
      </c>
      <c r="G334" t="s">
        <v>0</v>
      </c>
      <c r="H334" t="s">
        <v>0</v>
      </c>
    </row>
    <row r="335" spans="1:9" x14ac:dyDescent="0.45">
      <c r="A335" t="s">
        <v>2925</v>
      </c>
      <c r="B335" t="s">
        <v>5</v>
      </c>
      <c r="C335" t="s">
        <v>34</v>
      </c>
      <c r="D335" t="s">
        <v>34</v>
      </c>
      <c r="E335" t="s">
        <v>585</v>
      </c>
      <c r="F335" t="s">
        <v>0</v>
      </c>
      <c r="G335" t="s">
        <v>1</v>
      </c>
      <c r="H335" t="s">
        <v>0</v>
      </c>
    </row>
    <row r="336" spans="1:9" x14ac:dyDescent="0.45">
      <c r="A336" t="s">
        <v>2924</v>
      </c>
      <c r="B336" t="s">
        <v>89</v>
      </c>
      <c r="C336" t="s">
        <v>47</v>
      </c>
      <c r="D336" t="s">
        <v>34</v>
      </c>
      <c r="E336" t="s">
        <v>91</v>
      </c>
      <c r="F336" t="s">
        <v>0</v>
      </c>
      <c r="G336" t="s">
        <v>0</v>
      </c>
      <c r="H336" t="s">
        <v>0</v>
      </c>
    </row>
    <row r="337" spans="1:9" x14ac:dyDescent="0.45">
      <c r="A337" t="s">
        <v>2923</v>
      </c>
      <c r="B337" t="s">
        <v>31</v>
      </c>
      <c r="C337" t="s">
        <v>47</v>
      </c>
      <c r="D337" t="s">
        <v>34</v>
      </c>
      <c r="E337" t="s">
        <v>103</v>
      </c>
      <c r="F337" t="s">
        <v>0</v>
      </c>
      <c r="G337" t="s">
        <v>0</v>
      </c>
      <c r="H337" t="s">
        <v>0</v>
      </c>
    </row>
    <row r="338" spans="1:9" x14ac:dyDescent="0.45">
      <c r="A338" t="s">
        <v>2922</v>
      </c>
      <c r="B338" t="s">
        <v>48</v>
      </c>
      <c r="C338" t="s">
        <v>34</v>
      </c>
      <c r="D338" t="s">
        <v>34</v>
      </c>
      <c r="E338" t="s">
        <v>107</v>
      </c>
      <c r="F338" t="s">
        <v>0</v>
      </c>
      <c r="G338" t="s">
        <v>0</v>
      </c>
      <c r="H338" t="s">
        <v>0</v>
      </c>
    </row>
    <row r="339" spans="1:9" x14ac:dyDescent="0.45">
      <c r="A339" t="s">
        <v>2807</v>
      </c>
      <c r="B339" t="s">
        <v>115</v>
      </c>
      <c r="C339" t="s">
        <v>34</v>
      </c>
      <c r="D339" t="s">
        <v>3</v>
      </c>
      <c r="E339" t="s">
        <v>53</v>
      </c>
      <c r="F339" t="s">
        <v>0</v>
      </c>
      <c r="G339" t="s">
        <v>0</v>
      </c>
      <c r="H339" t="s">
        <v>0</v>
      </c>
    </row>
    <row r="340" spans="1:9" x14ac:dyDescent="0.45">
      <c r="A340" t="s">
        <v>19</v>
      </c>
      <c r="B340" t="s">
        <v>2337</v>
      </c>
      <c r="C340" t="s">
        <v>17</v>
      </c>
      <c r="D340" t="s">
        <v>16</v>
      </c>
      <c r="E340" t="s">
        <v>15</v>
      </c>
      <c r="F340" t="s">
        <v>14</v>
      </c>
      <c r="G340" t="s">
        <v>13</v>
      </c>
      <c r="H340" t="s">
        <v>12</v>
      </c>
      <c r="I340" t="s">
        <v>11</v>
      </c>
    </row>
    <row r="341" spans="1:9" x14ac:dyDescent="0.45">
      <c r="A341" t="s">
        <v>1971</v>
      </c>
      <c r="B341" t="s">
        <v>5</v>
      </c>
      <c r="C341" t="s">
        <v>67</v>
      </c>
      <c r="D341" t="s">
        <v>92</v>
      </c>
      <c r="E341" t="s">
        <v>88</v>
      </c>
      <c r="F341" t="s">
        <v>0</v>
      </c>
      <c r="G341" t="s">
        <v>0</v>
      </c>
      <c r="H341" t="s">
        <v>0</v>
      </c>
    </row>
    <row r="342" spans="1:9" x14ac:dyDescent="0.45">
      <c r="A342" t="s">
        <v>766</v>
      </c>
      <c r="B342" t="s">
        <v>36</v>
      </c>
      <c r="C342" t="s">
        <v>40</v>
      </c>
      <c r="D342" t="s">
        <v>43</v>
      </c>
      <c r="E342" t="s">
        <v>99</v>
      </c>
      <c r="F342" t="s">
        <v>0</v>
      </c>
      <c r="G342" t="s">
        <v>0</v>
      </c>
      <c r="H342" t="s">
        <v>0</v>
      </c>
    </row>
    <row r="343" spans="1:9" x14ac:dyDescent="0.45">
      <c r="A343" t="s">
        <v>729</v>
      </c>
      <c r="B343" t="s">
        <v>5</v>
      </c>
      <c r="C343" t="s">
        <v>126</v>
      </c>
      <c r="D343" t="s">
        <v>56</v>
      </c>
      <c r="E343" t="s">
        <v>88</v>
      </c>
      <c r="F343" t="s">
        <v>0</v>
      </c>
      <c r="G343" t="s">
        <v>0</v>
      </c>
      <c r="H343" t="s">
        <v>0</v>
      </c>
    </row>
    <row r="344" spans="1:9" x14ac:dyDescent="0.45">
      <c r="A344" t="s">
        <v>1975</v>
      </c>
      <c r="B344" t="s">
        <v>21</v>
      </c>
      <c r="C344" t="s">
        <v>69</v>
      </c>
      <c r="D344" t="s">
        <v>34</v>
      </c>
      <c r="E344" t="s">
        <v>397</v>
      </c>
      <c r="F344" t="s">
        <v>0</v>
      </c>
      <c r="G344" t="s">
        <v>0</v>
      </c>
      <c r="H344" t="s">
        <v>0</v>
      </c>
    </row>
    <row r="345" spans="1:9" x14ac:dyDescent="0.45">
      <c r="A345" t="s">
        <v>2921</v>
      </c>
      <c r="B345" t="s">
        <v>5</v>
      </c>
      <c r="C345" t="s">
        <v>71</v>
      </c>
      <c r="D345" t="s">
        <v>8</v>
      </c>
      <c r="E345" t="s">
        <v>408</v>
      </c>
      <c r="F345" t="s">
        <v>0</v>
      </c>
      <c r="G345" t="s">
        <v>0</v>
      </c>
      <c r="H345" t="s">
        <v>0</v>
      </c>
    </row>
    <row r="346" spans="1:9" x14ac:dyDescent="0.45">
      <c r="A346" t="s">
        <v>691</v>
      </c>
      <c r="B346" t="s">
        <v>115</v>
      </c>
      <c r="C346" t="s">
        <v>260</v>
      </c>
      <c r="D346" t="s">
        <v>100</v>
      </c>
      <c r="E346" t="s">
        <v>53</v>
      </c>
      <c r="F346" t="s">
        <v>0</v>
      </c>
      <c r="G346" t="s">
        <v>0</v>
      </c>
      <c r="H346" t="s">
        <v>0</v>
      </c>
    </row>
    <row r="347" spans="1:9" x14ac:dyDescent="0.45">
      <c r="A347" t="s">
        <v>722</v>
      </c>
      <c r="B347" t="s">
        <v>44</v>
      </c>
      <c r="C347" t="s">
        <v>119</v>
      </c>
      <c r="D347" t="s">
        <v>59</v>
      </c>
      <c r="E347" t="s">
        <v>185</v>
      </c>
      <c r="F347" t="s">
        <v>1</v>
      </c>
      <c r="G347" t="s">
        <v>0</v>
      </c>
      <c r="H347" t="s">
        <v>1</v>
      </c>
    </row>
    <row r="348" spans="1:9" x14ac:dyDescent="0.45">
      <c r="A348" t="s">
        <v>871</v>
      </c>
      <c r="B348" t="s">
        <v>115</v>
      </c>
      <c r="C348" t="s">
        <v>100</v>
      </c>
      <c r="D348" t="s">
        <v>79</v>
      </c>
      <c r="E348" t="s">
        <v>26</v>
      </c>
      <c r="F348" t="s">
        <v>0</v>
      </c>
      <c r="G348" t="s">
        <v>0</v>
      </c>
      <c r="H348" t="s">
        <v>0</v>
      </c>
    </row>
    <row r="349" spans="1:9" x14ac:dyDescent="0.45">
      <c r="A349" t="s">
        <v>702</v>
      </c>
      <c r="B349" t="s">
        <v>28</v>
      </c>
      <c r="C349" t="s">
        <v>8</v>
      </c>
      <c r="D349" t="s">
        <v>79</v>
      </c>
      <c r="E349" t="s">
        <v>114</v>
      </c>
      <c r="F349" t="s">
        <v>0</v>
      </c>
      <c r="G349" t="s">
        <v>0</v>
      </c>
      <c r="H349" t="s">
        <v>0</v>
      </c>
    </row>
    <row r="350" spans="1:9" x14ac:dyDescent="0.45">
      <c r="A350" t="s">
        <v>2920</v>
      </c>
      <c r="B350" t="s">
        <v>72</v>
      </c>
      <c r="C350" t="s">
        <v>67</v>
      </c>
      <c r="D350" t="s">
        <v>34</v>
      </c>
      <c r="E350" t="s">
        <v>178</v>
      </c>
      <c r="F350" t="s">
        <v>1</v>
      </c>
      <c r="G350" t="s">
        <v>0</v>
      </c>
      <c r="H350" t="s">
        <v>1</v>
      </c>
    </row>
    <row r="351" spans="1:9" x14ac:dyDescent="0.45">
      <c r="A351" t="s">
        <v>701</v>
      </c>
      <c r="B351" t="s">
        <v>28</v>
      </c>
      <c r="C351" t="s">
        <v>61</v>
      </c>
      <c r="D351" t="s">
        <v>79</v>
      </c>
      <c r="E351" t="s">
        <v>114</v>
      </c>
      <c r="F351" t="s">
        <v>0</v>
      </c>
      <c r="G351" t="s">
        <v>0</v>
      </c>
      <c r="H351" t="s">
        <v>0</v>
      </c>
    </row>
    <row r="352" spans="1:9" x14ac:dyDescent="0.45">
      <c r="A352" t="s">
        <v>2919</v>
      </c>
      <c r="B352" t="s">
        <v>48</v>
      </c>
      <c r="C352" t="s">
        <v>79</v>
      </c>
      <c r="D352" t="s">
        <v>79</v>
      </c>
      <c r="E352" t="s">
        <v>216</v>
      </c>
      <c r="F352" t="s">
        <v>0</v>
      </c>
      <c r="G352" t="s">
        <v>0</v>
      </c>
      <c r="H352" t="s">
        <v>0</v>
      </c>
    </row>
    <row r="353" spans="1:9" x14ac:dyDescent="0.45">
      <c r="A353" t="s">
        <v>690</v>
      </c>
      <c r="B353" t="s">
        <v>28</v>
      </c>
      <c r="C353" t="s">
        <v>79</v>
      </c>
      <c r="D353" t="s">
        <v>79</v>
      </c>
      <c r="E353" t="s">
        <v>114</v>
      </c>
      <c r="F353" t="s">
        <v>0</v>
      </c>
      <c r="G353" t="s">
        <v>0</v>
      </c>
      <c r="H353" t="s">
        <v>0</v>
      </c>
    </row>
    <row r="354" spans="1:9" x14ac:dyDescent="0.45">
      <c r="A354" t="s">
        <v>2918</v>
      </c>
      <c r="B354" t="s">
        <v>89</v>
      </c>
      <c r="C354" t="s">
        <v>3</v>
      </c>
      <c r="D354" t="s">
        <v>67</v>
      </c>
      <c r="E354" t="s">
        <v>91</v>
      </c>
      <c r="F354" t="s">
        <v>0</v>
      </c>
      <c r="G354" t="s">
        <v>0</v>
      </c>
      <c r="H354" t="s">
        <v>0</v>
      </c>
    </row>
    <row r="355" spans="1:9" x14ac:dyDescent="0.45">
      <c r="A355" t="s">
        <v>688</v>
      </c>
      <c r="B355" t="s">
        <v>200</v>
      </c>
      <c r="C355" t="s">
        <v>67</v>
      </c>
      <c r="D355" t="s">
        <v>43</v>
      </c>
      <c r="E355" t="s">
        <v>65</v>
      </c>
      <c r="F355" t="s">
        <v>0</v>
      </c>
      <c r="G355" t="s">
        <v>0</v>
      </c>
      <c r="H355" t="s">
        <v>0</v>
      </c>
      <c r="I355" t="s">
        <v>1</v>
      </c>
    </row>
    <row r="356" spans="1:9" x14ac:dyDescent="0.45">
      <c r="A356" t="s">
        <v>2917</v>
      </c>
      <c r="B356" t="s">
        <v>48</v>
      </c>
      <c r="C356" t="s">
        <v>148</v>
      </c>
      <c r="D356" t="s">
        <v>79</v>
      </c>
      <c r="E356" t="s">
        <v>138</v>
      </c>
      <c r="F356" t="s">
        <v>0</v>
      </c>
      <c r="G356" t="s">
        <v>0</v>
      </c>
      <c r="H356" t="s">
        <v>0</v>
      </c>
    </row>
    <row r="357" spans="1:9" x14ac:dyDescent="0.45">
      <c r="A357" t="s">
        <v>736</v>
      </c>
      <c r="B357" t="s">
        <v>36</v>
      </c>
      <c r="C357" t="s">
        <v>43</v>
      </c>
      <c r="D357" t="s">
        <v>56</v>
      </c>
      <c r="E357" t="s">
        <v>58</v>
      </c>
      <c r="F357" t="s">
        <v>1</v>
      </c>
      <c r="G357" t="s">
        <v>0</v>
      </c>
      <c r="H357" t="s">
        <v>1</v>
      </c>
      <c r="I357" t="s">
        <v>1</v>
      </c>
    </row>
    <row r="358" spans="1:9" x14ac:dyDescent="0.45">
      <c r="A358" t="s">
        <v>1333</v>
      </c>
      <c r="B358" t="s">
        <v>72</v>
      </c>
      <c r="C358" t="s">
        <v>199</v>
      </c>
      <c r="D358" t="s">
        <v>3</v>
      </c>
      <c r="E358" t="s">
        <v>138</v>
      </c>
      <c r="F358" t="s">
        <v>0</v>
      </c>
      <c r="G358" t="s">
        <v>0</v>
      </c>
      <c r="H358" t="s">
        <v>0</v>
      </c>
    </row>
    <row r="359" spans="1:9" x14ac:dyDescent="0.45">
      <c r="A359" t="s">
        <v>2916</v>
      </c>
      <c r="B359" t="s">
        <v>72</v>
      </c>
      <c r="C359" t="s">
        <v>61</v>
      </c>
      <c r="D359" t="s">
        <v>34</v>
      </c>
      <c r="E359" t="s">
        <v>111</v>
      </c>
      <c r="F359" t="s">
        <v>1</v>
      </c>
      <c r="G359" t="s">
        <v>0</v>
      </c>
      <c r="H359" t="s">
        <v>1</v>
      </c>
    </row>
    <row r="360" spans="1:9" x14ac:dyDescent="0.45">
      <c r="A360" t="s">
        <v>2889</v>
      </c>
      <c r="B360" t="s">
        <v>5</v>
      </c>
      <c r="C360" t="s">
        <v>27</v>
      </c>
      <c r="D360" t="s">
        <v>56</v>
      </c>
      <c r="E360" t="s">
        <v>408</v>
      </c>
      <c r="F360" t="s">
        <v>0</v>
      </c>
      <c r="G360" t="s">
        <v>0</v>
      </c>
      <c r="H360" t="s">
        <v>0</v>
      </c>
    </row>
    <row r="361" spans="1:9" x14ac:dyDescent="0.45">
      <c r="A361" t="s">
        <v>2807</v>
      </c>
      <c r="B361" t="s">
        <v>115</v>
      </c>
      <c r="C361" t="s">
        <v>71</v>
      </c>
      <c r="D361" t="s">
        <v>100</v>
      </c>
      <c r="E361" t="s">
        <v>53</v>
      </c>
      <c r="F361" t="s">
        <v>0</v>
      </c>
      <c r="G361" t="s">
        <v>0</v>
      </c>
      <c r="H361" t="s">
        <v>0</v>
      </c>
    </row>
    <row r="362" spans="1:9" x14ac:dyDescent="0.45">
      <c r="A362" t="s">
        <v>2915</v>
      </c>
      <c r="B362" t="s">
        <v>28</v>
      </c>
      <c r="C362" t="s">
        <v>40</v>
      </c>
      <c r="D362" t="s">
        <v>3</v>
      </c>
      <c r="E362" t="s">
        <v>182</v>
      </c>
      <c r="F362" t="s">
        <v>0</v>
      </c>
      <c r="G362" t="s">
        <v>0</v>
      </c>
      <c r="H362" t="s">
        <v>0</v>
      </c>
    </row>
    <row r="363" spans="1:9" x14ac:dyDescent="0.45">
      <c r="A363" t="s">
        <v>1858</v>
      </c>
      <c r="B363" t="s">
        <v>36</v>
      </c>
      <c r="C363" t="s">
        <v>507</v>
      </c>
      <c r="D363" t="s">
        <v>79</v>
      </c>
      <c r="E363" t="s">
        <v>180</v>
      </c>
      <c r="F363" t="s">
        <v>0</v>
      </c>
      <c r="G363" t="s">
        <v>0</v>
      </c>
      <c r="H363" t="s">
        <v>0</v>
      </c>
    </row>
    <row r="364" spans="1:9" x14ac:dyDescent="0.45">
      <c r="A364" t="s">
        <v>2914</v>
      </c>
      <c r="B364" t="s">
        <v>5</v>
      </c>
      <c r="C364" t="s">
        <v>35</v>
      </c>
      <c r="D364" t="s">
        <v>79</v>
      </c>
      <c r="E364" t="s">
        <v>141</v>
      </c>
      <c r="F364" t="s">
        <v>0</v>
      </c>
      <c r="G364" t="s">
        <v>0</v>
      </c>
      <c r="H364" t="s">
        <v>0</v>
      </c>
    </row>
    <row r="365" spans="1:9" x14ac:dyDescent="0.45">
      <c r="A365" t="s">
        <v>2913</v>
      </c>
      <c r="B365" t="s">
        <v>21</v>
      </c>
      <c r="C365" t="s">
        <v>35</v>
      </c>
      <c r="D365" t="s">
        <v>79</v>
      </c>
      <c r="E365" t="s">
        <v>203</v>
      </c>
      <c r="F365" t="s">
        <v>0</v>
      </c>
      <c r="G365" t="s">
        <v>0</v>
      </c>
      <c r="H365" t="s">
        <v>0</v>
      </c>
    </row>
    <row r="366" spans="1:9" x14ac:dyDescent="0.45">
      <c r="A366" t="s">
        <v>670</v>
      </c>
      <c r="B366" t="s">
        <v>48</v>
      </c>
      <c r="C366" t="s">
        <v>71</v>
      </c>
      <c r="D366" t="s">
        <v>3</v>
      </c>
      <c r="E366" t="s">
        <v>185</v>
      </c>
      <c r="F366" t="s">
        <v>1</v>
      </c>
      <c r="G366" t="s">
        <v>0</v>
      </c>
      <c r="H366" t="s">
        <v>1</v>
      </c>
    </row>
    <row r="367" spans="1:9" x14ac:dyDescent="0.45">
      <c r="A367" t="s">
        <v>19</v>
      </c>
      <c r="B367" t="s">
        <v>2332</v>
      </c>
      <c r="C367" t="s">
        <v>17</v>
      </c>
      <c r="D367" t="s">
        <v>16</v>
      </c>
      <c r="E367" t="s">
        <v>15</v>
      </c>
      <c r="F367" t="s">
        <v>14</v>
      </c>
      <c r="G367" t="s">
        <v>13</v>
      </c>
      <c r="H367" t="s">
        <v>12</v>
      </c>
      <c r="I367" t="s">
        <v>11</v>
      </c>
    </row>
    <row r="368" spans="1:9" x14ac:dyDescent="0.45">
      <c r="A368" t="s">
        <v>2912</v>
      </c>
      <c r="B368" t="s">
        <v>21</v>
      </c>
      <c r="C368" t="s">
        <v>43</v>
      </c>
      <c r="D368" t="s">
        <v>3</v>
      </c>
      <c r="E368" t="s">
        <v>58</v>
      </c>
      <c r="F368" t="s">
        <v>1</v>
      </c>
      <c r="G368" t="s">
        <v>0</v>
      </c>
      <c r="H368" t="s">
        <v>1</v>
      </c>
    </row>
    <row r="369" spans="1:8" x14ac:dyDescent="0.45">
      <c r="A369" t="s">
        <v>1971</v>
      </c>
      <c r="B369" t="s">
        <v>5</v>
      </c>
      <c r="C369" t="s">
        <v>43</v>
      </c>
      <c r="D369" t="s">
        <v>4</v>
      </c>
      <c r="E369" t="s">
        <v>88</v>
      </c>
      <c r="F369" t="s">
        <v>0</v>
      </c>
      <c r="G369" t="s">
        <v>0</v>
      </c>
      <c r="H369" t="s">
        <v>0</v>
      </c>
    </row>
    <row r="370" spans="1:8" x14ac:dyDescent="0.45">
      <c r="A370" t="s">
        <v>2911</v>
      </c>
      <c r="B370" t="s">
        <v>21</v>
      </c>
      <c r="C370" t="s">
        <v>148</v>
      </c>
      <c r="D370" t="s">
        <v>3</v>
      </c>
      <c r="E370" t="s">
        <v>20</v>
      </c>
      <c r="F370" t="s">
        <v>1</v>
      </c>
      <c r="G370" t="s">
        <v>0</v>
      </c>
      <c r="H370" t="s">
        <v>1</v>
      </c>
    </row>
    <row r="371" spans="1:8" x14ac:dyDescent="0.45">
      <c r="A371" t="s">
        <v>2910</v>
      </c>
      <c r="B371" t="s">
        <v>72</v>
      </c>
      <c r="C371" t="s">
        <v>8</v>
      </c>
      <c r="D371" t="s">
        <v>3</v>
      </c>
      <c r="E371" t="s">
        <v>216</v>
      </c>
      <c r="F371" t="s">
        <v>0</v>
      </c>
      <c r="G371" t="s">
        <v>0</v>
      </c>
      <c r="H371" t="s">
        <v>0</v>
      </c>
    </row>
    <row r="372" spans="1:8" x14ac:dyDescent="0.45">
      <c r="A372" t="s">
        <v>2909</v>
      </c>
      <c r="B372" t="s">
        <v>89</v>
      </c>
      <c r="C372" t="s">
        <v>4</v>
      </c>
      <c r="D372" t="s">
        <v>34</v>
      </c>
      <c r="E372" t="s">
        <v>91</v>
      </c>
      <c r="F372" t="s">
        <v>0</v>
      </c>
      <c r="G372" t="s">
        <v>0</v>
      </c>
      <c r="H372" t="s">
        <v>0</v>
      </c>
    </row>
    <row r="373" spans="1:8" x14ac:dyDescent="0.45">
      <c r="A373" t="s">
        <v>2908</v>
      </c>
      <c r="B373" t="s">
        <v>36</v>
      </c>
      <c r="C373" t="s">
        <v>59</v>
      </c>
      <c r="D373" t="s">
        <v>34</v>
      </c>
      <c r="E373" t="s">
        <v>155</v>
      </c>
      <c r="F373" t="s">
        <v>0</v>
      </c>
      <c r="G373" t="s">
        <v>0</v>
      </c>
      <c r="H373" t="s">
        <v>0</v>
      </c>
    </row>
    <row r="374" spans="1:8" x14ac:dyDescent="0.45">
      <c r="A374" t="s">
        <v>2907</v>
      </c>
      <c r="B374" t="s">
        <v>72</v>
      </c>
      <c r="C374" t="s">
        <v>69</v>
      </c>
      <c r="D374" t="s">
        <v>34</v>
      </c>
      <c r="E374" t="s">
        <v>648</v>
      </c>
      <c r="F374" t="s">
        <v>0</v>
      </c>
      <c r="G374" t="s">
        <v>0</v>
      </c>
      <c r="H374" t="s">
        <v>0</v>
      </c>
    </row>
    <row r="375" spans="1:8" x14ac:dyDescent="0.45">
      <c r="A375" t="s">
        <v>2906</v>
      </c>
      <c r="B375" t="s">
        <v>21</v>
      </c>
      <c r="C375" t="s">
        <v>61</v>
      </c>
      <c r="D375" t="s">
        <v>3</v>
      </c>
      <c r="E375" t="s">
        <v>278</v>
      </c>
      <c r="F375" t="s">
        <v>1</v>
      </c>
      <c r="G375" t="s">
        <v>0</v>
      </c>
      <c r="H375" t="s">
        <v>1</v>
      </c>
    </row>
    <row r="376" spans="1:8" x14ac:dyDescent="0.45">
      <c r="A376" t="s">
        <v>2020</v>
      </c>
      <c r="B376" t="s">
        <v>200</v>
      </c>
      <c r="C376" t="s">
        <v>43</v>
      </c>
      <c r="D376" t="s">
        <v>56</v>
      </c>
      <c r="E376" t="s">
        <v>223</v>
      </c>
      <c r="F376" t="s">
        <v>0</v>
      </c>
      <c r="G376" t="s">
        <v>0</v>
      </c>
      <c r="H376" t="s">
        <v>0</v>
      </c>
    </row>
    <row r="377" spans="1:8" x14ac:dyDescent="0.45">
      <c r="A377" t="s">
        <v>2015</v>
      </c>
      <c r="B377" t="s">
        <v>72</v>
      </c>
      <c r="C377" t="s">
        <v>3</v>
      </c>
      <c r="D377" t="s">
        <v>8</v>
      </c>
      <c r="E377" t="s">
        <v>42</v>
      </c>
      <c r="F377" t="s">
        <v>1</v>
      </c>
      <c r="G377" t="s">
        <v>0</v>
      </c>
      <c r="H377" t="s">
        <v>1</v>
      </c>
    </row>
    <row r="378" spans="1:8" x14ac:dyDescent="0.45">
      <c r="A378" t="s">
        <v>807</v>
      </c>
      <c r="B378" t="s">
        <v>44</v>
      </c>
      <c r="C378" t="s">
        <v>43</v>
      </c>
      <c r="D378" t="s">
        <v>56</v>
      </c>
      <c r="E378" t="s">
        <v>107</v>
      </c>
      <c r="F378" t="s">
        <v>0</v>
      </c>
      <c r="G378" t="s">
        <v>0</v>
      </c>
      <c r="H378" t="s">
        <v>0</v>
      </c>
    </row>
    <row r="379" spans="1:8" x14ac:dyDescent="0.45">
      <c r="A379" t="s">
        <v>2905</v>
      </c>
      <c r="B379" t="s">
        <v>21</v>
      </c>
      <c r="C379" t="s">
        <v>43</v>
      </c>
      <c r="D379" t="s">
        <v>3</v>
      </c>
      <c r="E379" t="s">
        <v>131</v>
      </c>
      <c r="F379" t="s">
        <v>0</v>
      </c>
      <c r="G379" t="s">
        <v>0</v>
      </c>
      <c r="H379" t="s">
        <v>0</v>
      </c>
    </row>
    <row r="380" spans="1:8" x14ac:dyDescent="0.45">
      <c r="A380" t="s">
        <v>699</v>
      </c>
      <c r="B380" t="s">
        <v>28</v>
      </c>
      <c r="C380" t="s">
        <v>56</v>
      </c>
      <c r="D380" t="s">
        <v>92</v>
      </c>
      <c r="E380" t="s">
        <v>324</v>
      </c>
      <c r="F380" t="s">
        <v>0</v>
      </c>
      <c r="G380" t="s">
        <v>0</v>
      </c>
      <c r="H380" t="s">
        <v>0</v>
      </c>
    </row>
    <row r="381" spans="1:8" x14ac:dyDescent="0.45">
      <c r="A381" t="s">
        <v>2904</v>
      </c>
      <c r="B381" t="s">
        <v>48</v>
      </c>
      <c r="C381" t="s">
        <v>67</v>
      </c>
      <c r="D381" t="s">
        <v>34</v>
      </c>
      <c r="E381" t="s">
        <v>216</v>
      </c>
      <c r="F381" t="s">
        <v>0</v>
      </c>
      <c r="G381" t="s">
        <v>0</v>
      </c>
      <c r="H381" t="s">
        <v>0</v>
      </c>
    </row>
    <row r="382" spans="1:8" x14ac:dyDescent="0.45">
      <c r="A382" t="s">
        <v>1985</v>
      </c>
      <c r="B382" t="s">
        <v>115</v>
      </c>
      <c r="C382" t="s">
        <v>34</v>
      </c>
      <c r="D382" t="s">
        <v>79</v>
      </c>
      <c r="E382" t="s">
        <v>114</v>
      </c>
      <c r="F382" t="s">
        <v>0</v>
      </c>
      <c r="G382" t="s">
        <v>1</v>
      </c>
      <c r="H382" t="s">
        <v>0</v>
      </c>
    </row>
    <row r="383" spans="1:8" x14ac:dyDescent="0.45">
      <c r="A383" t="s">
        <v>2903</v>
      </c>
      <c r="B383" t="s">
        <v>21</v>
      </c>
      <c r="C383" t="s">
        <v>160</v>
      </c>
      <c r="D383" t="s">
        <v>3</v>
      </c>
      <c r="E383" t="s">
        <v>99</v>
      </c>
      <c r="F383" t="s">
        <v>0</v>
      </c>
      <c r="G383" t="s">
        <v>0</v>
      </c>
      <c r="H383" t="s">
        <v>0</v>
      </c>
    </row>
    <row r="384" spans="1:8" x14ac:dyDescent="0.45">
      <c r="A384" t="s">
        <v>684</v>
      </c>
      <c r="B384" t="s">
        <v>48</v>
      </c>
      <c r="C384" t="s">
        <v>802</v>
      </c>
      <c r="D384" t="s">
        <v>4</v>
      </c>
      <c r="E384" t="s">
        <v>111</v>
      </c>
      <c r="F384" t="s">
        <v>1</v>
      </c>
      <c r="G384" t="s">
        <v>0</v>
      </c>
      <c r="H384" t="s">
        <v>1</v>
      </c>
    </row>
    <row r="385" spans="1:9" x14ac:dyDescent="0.45">
      <c r="A385" t="s">
        <v>742</v>
      </c>
      <c r="B385" t="s">
        <v>5</v>
      </c>
      <c r="C385" t="s">
        <v>67</v>
      </c>
      <c r="D385" t="s">
        <v>3</v>
      </c>
      <c r="E385" t="s">
        <v>88</v>
      </c>
      <c r="F385" t="s">
        <v>0</v>
      </c>
      <c r="G385" t="s">
        <v>0</v>
      </c>
      <c r="H385" t="s">
        <v>0</v>
      </c>
    </row>
    <row r="386" spans="1:9" x14ac:dyDescent="0.45">
      <c r="A386" t="s">
        <v>2902</v>
      </c>
      <c r="B386" t="s">
        <v>48</v>
      </c>
      <c r="C386" t="s">
        <v>100</v>
      </c>
      <c r="D386" t="s">
        <v>56</v>
      </c>
      <c r="E386" t="s">
        <v>107</v>
      </c>
      <c r="F386" t="s">
        <v>0</v>
      </c>
      <c r="G386" t="s">
        <v>0</v>
      </c>
      <c r="H386" t="s">
        <v>0</v>
      </c>
    </row>
    <row r="387" spans="1:9" x14ac:dyDescent="0.45">
      <c r="A387" t="s">
        <v>19</v>
      </c>
      <c r="B387" t="s">
        <v>2329</v>
      </c>
      <c r="C387" t="s">
        <v>17</v>
      </c>
      <c r="D387" t="s">
        <v>16</v>
      </c>
      <c r="E387" t="s">
        <v>15</v>
      </c>
      <c r="F387" t="s">
        <v>14</v>
      </c>
      <c r="G387" t="s">
        <v>13</v>
      </c>
      <c r="H387" t="s">
        <v>12</v>
      </c>
      <c r="I387" t="s">
        <v>11</v>
      </c>
    </row>
    <row r="388" spans="1:9" x14ac:dyDescent="0.45">
      <c r="A388" t="s">
        <v>683</v>
      </c>
      <c r="B388" t="s">
        <v>72</v>
      </c>
      <c r="C388" t="s">
        <v>100</v>
      </c>
      <c r="D388" t="s">
        <v>100</v>
      </c>
      <c r="E388" t="s">
        <v>178</v>
      </c>
      <c r="F388" t="s">
        <v>1</v>
      </c>
      <c r="G388" t="s">
        <v>0</v>
      </c>
      <c r="H388" t="s">
        <v>1</v>
      </c>
      <c r="I388" t="s">
        <v>1</v>
      </c>
    </row>
    <row r="389" spans="1:9" x14ac:dyDescent="0.45">
      <c r="A389" t="s">
        <v>1971</v>
      </c>
      <c r="B389" t="s">
        <v>5</v>
      </c>
      <c r="C389" t="s">
        <v>119</v>
      </c>
      <c r="D389" t="s">
        <v>100</v>
      </c>
      <c r="E389" t="s">
        <v>88</v>
      </c>
      <c r="F389" t="s">
        <v>0</v>
      </c>
      <c r="G389" t="s">
        <v>0</v>
      </c>
      <c r="H389" t="s">
        <v>0</v>
      </c>
    </row>
    <row r="390" spans="1:9" x14ac:dyDescent="0.45">
      <c r="A390" t="s">
        <v>2901</v>
      </c>
      <c r="B390" t="s">
        <v>89</v>
      </c>
      <c r="C390" t="s">
        <v>112</v>
      </c>
      <c r="D390" t="s">
        <v>56</v>
      </c>
      <c r="E390" t="s">
        <v>50</v>
      </c>
      <c r="F390" t="s">
        <v>0</v>
      </c>
      <c r="G390" t="s">
        <v>0</v>
      </c>
      <c r="H390" t="s">
        <v>0</v>
      </c>
    </row>
    <row r="391" spans="1:9" x14ac:dyDescent="0.45">
      <c r="A391" t="s">
        <v>1818</v>
      </c>
      <c r="B391" t="s">
        <v>28</v>
      </c>
      <c r="C391" t="s">
        <v>40</v>
      </c>
      <c r="D391" t="s">
        <v>100</v>
      </c>
      <c r="E391" t="s">
        <v>223</v>
      </c>
      <c r="F391" t="s">
        <v>0</v>
      </c>
      <c r="G391" t="s">
        <v>1</v>
      </c>
      <c r="H391" t="s">
        <v>0</v>
      </c>
    </row>
    <row r="392" spans="1:9" x14ac:dyDescent="0.45">
      <c r="A392" t="s">
        <v>1333</v>
      </c>
      <c r="B392" t="s">
        <v>48</v>
      </c>
      <c r="C392" t="s">
        <v>3</v>
      </c>
      <c r="D392" t="s">
        <v>160</v>
      </c>
      <c r="E392" t="s">
        <v>138</v>
      </c>
      <c r="F392" t="s">
        <v>0</v>
      </c>
      <c r="G392" t="s">
        <v>0</v>
      </c>
      <c r="H392" t="s">
        <v>0</v>
      </c>
    </row>
    <row r="393" spans="1:9" x14ac:dyDescent="0.45">
      <c r="A393" t="s">
        <v>2900</v>
      </c>
      <c r="B393" t="s">
        <v>72</v>
      </c>
      <c r="C393" t="s">
        <v>160</v>
      </c>
      <c r="D393" t="s">
        <v>3</v>
      </c>
      <c r="E393" t="s">
        <v>159</v>
      </c>
      <c r="F393" t="s">
        <v>0</v>
      </c>
      <c r="G393" t="s">
        <v>0</v>
      </c>
      <c r="H393" t="s">
        <v>0</v>
      </c>
    </row>
    <row r="394" spans="1:9" x14ac:dyDescent="0.45">
      <c r="A394" t="s">
        <v>19</v>
      </c>
      <c r="B394" t="s">
        <v>2328</v>
      </c>
      <c r="C394" t="s">
        <v>17</v>
      </c>
      <c r="D394" t="s">
        <v>16</v>
      </c>
      <c r="E394" t="s">
        <v>15</v>
      </c>
      <c r="F394" t="s">
        <v>14</v>
      </c>
      <c r="G394" t="s">
        <v>13</v>
      </c>
      <c r="H394" t="s">
        <v>12</v>
      </c>
      <c r="I394" t="s">
        <v>11</v>
      </c>
    </row>
    <row r="395" spans="1:9" x14ac:dyDescent="0.45">
      <c r="A395" t="s">
        <v>1933</v>
      </c>
      <c r="B395" t="s">
        <v>89</v>
      </c>
      <c r="C395" t="s">
        <v>148</v>
      </c>
      <c r="D395" t="s">
        <v>4</v>
      </c>
      <c r="E395" t="s">
        <v>91</v>
      </c>
      <c r="F395" t="s">
        <v>0</v>
      </c>
      <c r="G395" t="s">
        <v>0</v>
      </c>
      <c r="H395" t="s">
        <v>0</v>
      </c>
    </row>
    <row r="396" spans="1:9" x14ac:dyDescent="0.45">
      <c r="A396" t="s">
        <v>1429</v>
      </c>
      <c r="B396" t="s">
        <v>44</v>
      </c>
      <c r="C396" t="s">
        <v>67</v>
      </c>
      <c r="D396" t="s">
        <v>34</v>
      </c>
      <c r="E396" t="s">
        <v>111</v>
      </c>
      <c r="F396" t="s">
        <v>1</v>
      </c>
      <c r="G396" t="s">
        <v>0</v>
      </c>
      <c r="H396" t="s">
        <v>1</v>
      </c>
    </row>
    <row r="397" spans="1:9" x14ac:dyDescent="0.45">
      <c r="A397" t="s">
        <v>2899</v>
      </c>
      <c r="B397" t="s">
        <v>72</v>
      </c>
      <c r="C397" t="s">
        <v>8</v>
      </c>
      <c r="D397" t="s">
        <v>34</v>
      </c>
      <c r="E397" t="s">
        <v>46</v>
      </c>
      <c r="F397" t="s">
        <v>0</v>
      </c>
      <c r="G397" t="s">
        <v>0</v>
      </c>
      <c r="H397" t="s">
        <v>0</v>
      </c>
    </row>
    <row r="398" spans="1:9" x14ac:dyDescent="0.45">
      <c r="A398" t="s">
        <v>699</v>
      </c>
      <c r="B398" t="s">
        <v>28</v>
      </c>
      <c r="C398" t="s">
        <v>170</v>
      </c>
      <c r="D398" t="s">
        <v>79</v>
      </c>
      <c r="E398" t="s">
        <v>324</v>
      </c>
      <c r="F398" t="s">
        <v>0</v>
      </c>
      <c r="G398" t="s">
        <v>0</v>
      </c>
      <c r="H398" t="s">
        <v>0</v>
      </c>
    </row>
    <row r="399" spans="1:9" x14ac:dyDescent="0.45">
      <c r="A399" t="s">
        <v>2898</v>
      </c>
      <c r="B399" t="s">
        <v>28</v>
      </c>
      <c r="C399" t="s">
        <v>67</v>
      </c>
      <c r="D399" t="s">
        <v>34</v>
      </c>
      <c r="E399" t="s">
        <v>496</v>
      </c>
      <c r="F399" t="s">
        <v>0</v>
      </c>
      <c r="G399" t="s">
        <v>0</v>
      </c>
      <c r="H399" t="s">
        <v>0</v>
      </c>
    </row>
    <row r="400" spans="1:9" x14ac:dyDescent="0.45">
      <c r="A400" t="s">
        <v>798</v>
      </c>
      <c r="B400" t="s">
        <v>48</v>
      </c>
      <c r="C400" t="s">
        <v>40</v>
      </c>
      <c r="D400" t="s">
        <v>3</v>
      </c>
      <c r="E400" t="s">
        <v>185</v>
      </c>
      <c r="F400" t="s">
        <v>1</v>
      </c>
      <c r="G400" t="s">
        <v>0</v>
      </c>
      <c r="H400" t="s">
        <v>1</v>
      </c>
    </row>
    <row r="401" spans="1:9" x14ac:dyDescent="0.45">
      <c r="A401" t="s">
        <v>1802</v>
      </c>
      <c r="B401" t="s">
        <v>31</v>
      </c>
      <c r="C401" t="s">
        <v>8</v>
      </c>
      <c r="D401" t="s">
        <v>3</v>
      </c>
      <c r="E401" t="s">
        <v>58</v>
      </c>
      <c r="F401" t="s">
        <v>1</v>
      </c>
      <c r="G401" t="s">
        <v>0</v>
      </c>
      <c r="H401" t="s">
        <v>1</v>
      </c>
    </row>
    <row r="402" spans="1:9" x14ac:dyDescent="0.45">
      <c r="A402" t="s">
        <v>2897</v>
      </c>
      <c r="B402" t="s">
        <v>89</v>
      </c>
      <c r="C402" t="s">
        <v>170</v>
      </c>
      <c r="D402" t="s">
        <v>34</v>
      </c>
      <c r="E402" t="s">
        <v>408</v>
      </c>
      <c r="F402" t="s">
        <v>0</v>
      </c>
      <c r="G402" t="s">
        <v>0</v>
      </c>
      <c r="H402" t="s">
        <v>0</v>
      </c>
    </row>
    <row r="403" spans="1:9" x14ac:dyDescent="0.45">
      <c r="A403" t="s">
        <v>2896</v>
      </c>
      <c r="B403" t="s">
        <v>72</v>
      </c>
      <c r="C403" t="s">
        <v>112</v>
      </c>
      <c r="D403" t="s">
        <v>34</v>
      </c>
      <c r="E403" t="s">
        <v>216</v>
      </c>
      <c r="F403" t="s">
        <v>0</v>
      </c>
      <c r="G403" t="s">
        <v>0</v>
      </c>
      <c r="H403" t="s">
        <v>0</v>
      </c>
    </row>
    <row r="404" spans="1:9" x14ac:dyDescent="0.45">
      <c r="A404" t="s">
        <v>19</v>
      </c>
      <c r="B404" t="s">
        <v>2325</v>
      </c>
      <c r="C404" t="s">
        <v>17</v>
      </c>
      <c r="D404" t="s">
        <v>16</v>
      </c>
      <c r="E404" t="s">
        <v>15</v>
      </c>
      <c r="F404" t="s">
        <v>14</v>
      </c>
      <c r="G404" t="s">
        <v>13</v>
      </c>
      <c r="H404" t="s">
        <v>12</v>
      </c>
      <c r="I404" t="s">
        <v>11</v>
      </c>
    </row>
    <row r="405" spans="1:9" x14ac:dyDescent="0.45">
      <c r="A405" t="s">
        <v>683</v>
      </c>
      <c r="B405" t="s">
        <v>189</v>
      </c>
      <c r="C405" t="s">
        <v>47</v>
      </c>
      <c r="D405" t="s">
        <v>100</v>
      </c>
      <c r="E405" t="s">
        <v>178</v>
      </c>
      <c r="F405" t="s">
        <v>1</v>
      </c>
      <c r="G405" t="s">
        <v>0</v>
      </c>
      <c r="H405" t="s">
        <v>1</v>
      </c>
      <c r="I405" t="s">
        <v>1</v>
      </c>
    </row>
    <row r="406" spans="1:9" x14ac:dyDescent="0.45">
      <c r="A406" t="s">
        <v>2895</v>
      </c>
      <c r="B406" t="s">
        <v>115</v>
      </c>
      <c r="C406" t="s">
        <v>8</v>
      </c>
      <c r="D406" t="s">
        <v>3</v>
      </c>
      <c r="E406" t="s">
        <v>223</v>
      </c>
      <c r="F406" t="s">
        <v>0</v>
      </c>
      <c r="G406" t="s">
        <v>1</v>
      </c>
      <c r="H406" t="s">
        <v>0</v>
      </c>
    </row>
    <row r="407" spans="1:9" x14ac:dyDescent="0.45">
      <c r="A407" t="s">
        <v>729</v>
      </c>
      <c r="B407" t="s">
        <v>5</v>
      </c>
      <c r="C407" t="s">
        <v>40</v>
      </c>
      <c r="D407" t="s">
        <v>56</v>
      </c>
      <c r="E407" t="s">
        <v>88</v>
      </c>
      <c r="F407" t="s">
        <v>0</v>
      </c>
      <c r="G407" t="s">
        <v>0</v>
      </c>
      <c r="H407" t="s">
        <v>0</v>
      </c>
    </row>
    <row r="408" spans="1:9" x14ac:dyDescent="0.45">
      <c r="A408" t="s">
        <v>2894</v>
      </c>
      <c r="B408" t="s">
        <v>5</v>
      </c>
      <c r="C408" t="s">
        <v>40</v>
      </c>
      <c r="D408" t="s">
        <v>34</v>
      </c>
      <c r="E408" t="s">
        <v>408</v>
      </c>
      <c r="F408" t="s">
        <v>0</v>
      </c>
      <c r="G408" t="s">
        <v>0</v>
      </c>
      <c r="H408" t="s">
        <v>0</v>
      </c>
    </row>
    <row r="409" spans="1:9" x14ac:dyDescent="0.45">
      <c r="A409" t="s">
        <v>2893</v>
      </c>
      <c r="B409" t="s">
        <v>115</v>
      </c>
      <c r="C409" t="s">
        <v>67</v>
      </c>
      <c r="D409" t="s">
        <v>34</v>
      </c>
      <c r="E409" t="s">
        <v>65</v>
      </c>
      <c r="F409" t="s">
        <v>0</v>
      </c>
      <c r="G409" t="s">
        <v>0</v>
      </c>
      <c r="H409" t="s">
        <v>0</v>
      </c>
    </row>
    <row r="410" spans="1:9" x14ac:dyDescent="0.45">
      <c r="A410" t="s">
        <v>2892</v>
      </c>
      <c r="B410" t="s">
        <v>200</v>
      </c>
      <c r="C410" t="s">
        <v>56</v>
      </c>
      <c r="D410" t="s">
        <v>34</v>
      </c>
      <c r="E410" t="s">
        <v>182</v>
      </c>
      <c r="F410" t="s">
        <v>0</v>
      </c>
      <c r="G410" t="s">
        <v>0</v>
      </c>
      <c r="H410" t="s">
        <v>0</v>
      </c>
    </row>
    <row r="411" spans="1:9" x14ac:dyDescent="0.45">
      <c r="A411" t="s">
        <v>2891</v>
      </c>
      <c r="B411" t="s">
        <v>28</v>
      </c>
      <c r="C411" t="s">
        <v>8</v>
      </c>
      <c r="D411" t="s">
        <v>34</v>
      </c>
      <c r="E411" t="s">
        <v>419</v>
      </c>
      <c r="F411" t="s">
        <v>0</v>
      </c>
      <c r="G411" t="s">
        <v>0</v>
      </c>
      <c r="H411" t="s">
        <v>0</v>
      </c>
    </row>
    <row r="412" spans="1:9" x14ac:dyDescent="0.45">
      <c r="A412" t="s">
        <v>2890</v>
      </c>
      <c r="B412" t="s">
        <v>200</v>
      </c>
      <c r="C412" t="s">
        <v>100</v>
      </c>
      <c r="D412" t="s">
        <v>34</v>
      </c>
      <c r="E412" t="s">
        <v>419</v>
      </c>
      <c r="F412" t="s">
        <v>0</v>
      </c>
      <c r="G412" t="s">
        <v>0</v>
      </c>
      <c r="H412" t="s">
        <v>0</v>
      </c>
    </row>
    <row r="413" spans="1:9" x14ac:dyDescent="0.45">
      <c r="A413" t="s">
        <v>688</v>
      </c>
      <c r="B413" t="s">
        <v>200</v>
      </c>
      <c r="C413" t="s">
        <v>27</v>
      </c>
      <c r="D413" t="s">
        <v>92</v>
      </c>
      <c r="E413" t="s">
        <v>65</v>
      </c>
      <c r="F413" t="s">
        <v>0</v>
      </c>
      <c r="G413" t="s">
        <v>0</v>
      </c>
      <c r="H413" t="s">
        <v>0</v>
      </c>
      <c r="I413" t="s">
        <v>1</v>
      </c>
    </row>
    <row r="414" spans="1:9" x14ac:dyDescent="0.45">
      <c r="A414" t="s">
        <v>908</v>
      </c>
      <c r="B414" t="s">
        <v>72</v>
      </c>
      <c r="C414" t="s">
        <v>34</v>
      </c>
      <c r="D414" t="s">
        <v>34</v>
      </c>
      <c r="E414" t="s">
        <v>111</v>
      </c>
      <c r="F414" t="s">
        <v>1</v>
      </c>
      <c r="G414" t="s">
        <v>0</v>
      </c>
      <c r="H414" t="s">
        <v>1</v>
      </c>
    </row>
    <row r="415" spans="1:9" x14ac:dyDescent="0.45">
      <c r="A415" t="s">
        <v>736</v>
      </c>
      <c r="B415" t="s">
        <v>36</v>
      </c>
      <c r="C415" t="s">
        <v>4</v>
      </c>
      <c r="D415" t="s">
        <v>4</v>
      </c>
      <c r="E415" t="s">
        <v>58</v>
      </c>
      <c r="F415" t="s">
        <v>1</v>
      </c>
      <c r="G415" t="s">
        <v>0</v>
      </c>
      <c r="H415" t="s">
        <v>1</v>
      </c>
      <c r="I415" t="s">
        <v>1</v>
      </c>
    </row>
    <row r="416" spans="1:9" x14ac:dyDescent="0.45">
      <c r="A416" t="s">
        <v>2889</v>
      </c>
      <c r="B416" t="s">
        <v>89</v>
      </c>
      <c r="C416" t="s">
        <v>199</v>
      </c>
      <c r="D416" t="s">
        <v>56</v>
      </c>
      <c r="E416" t="s">
        <v>408</v>
      </c>
      <c r="F416" t="s">
        <v>0</v>
      </c>
      <c r="G416" t="s">
        <v>0</v>
      </c>
      <c r="H416" t="s">
        <v>0</v>
      </c>
    </row>
    <row r="417" spans="1:9" x14ac:dyDescent="0.45">
      <c r="A417" t="s">
        <v>2888</v>
      </c>
      <c r="B417" t="s">
        <v>72</v>
      </c>
      <c r="C417" t="s">
        <v>4</v>
      </c>
      <c r="D417" t="s">
        <v>3</v>
      </c>
      <c r="E417" t="s">
        <v>271</v>
      </c>
      <c r="F417" t="s">
        <v>0</v>
      </c>
      <c r="G417" t="s">
        <v>0</v>
      </c>
      <c r="H417" t="s">
        <v>0</v>
      </c>
    </row>
    <row r="418" spans="1:9" x14ac:dyDescent="0.45">
      <c r="A418" t="s">
        <v>742</v>
      </c>
      <c r="B418" t="s">
        <v>5</v>
      </c>
      <c r="C418" t="s">
        <v>148</v>
      </c>
      <c r="D418" t="s">
        <v>56</v>
      </c>
      <c r="E418" t="s">
        <v>88</v>
      </c>
      <c r="F418" t="s">
        <v>0</v>
      </c>
      <c r="G418" t="s">
        <v>0</v>
      </c>
      <c r="H418" t="s">
        <v>0</v>
      </c>
    </row>
    <row r="419" spans="1:9" x14ac:dyDescent="0.45">
      <c r="A419" t="s">
        <v>2791</v>
      </c>
      <c r="B419" t="s">
        <v>36</v>
      </c>
      <c r="C419" t="s">
        <v>67</v>
      </c>
      <c r="D419" t="s">
        <v>79</v>
      </c>
      <c r="E419" t="s">
        <v>278</v>
      </c>
      <c r="F419" t="s">
        <v>1</v>
      </c>
      <c r="G419" t="s">
        <v>0</v>
      </c>
      <c r="H419" t="s">
        <v>1</v>
      </c>
    </row>
    <row r="420" spans="1:9" x14ac:dyDescent="0.45">
      <c r="A420" t="s">
        <v>2887</v>
      </c>
      <c r="B420" t="s">
        <v>5</v>
      </c>
      <c r="C420" t="s">
        <v>8</v>
      </c>
      <c r="D420" t="s">
        <v>3</v>
      </c>
      <c r="E420" t="s">
        <v>408</v>
      </c>
      <c r="F420" t="s">
        <v>0</v>
      </c>
      <c r="G420" t="s">
        <v>0</v>
      </c>
      <c r="H420" t="s">
        <v>0</v>
      </c>
    </row>
    <row r="421" spans="1:9" x14ac:dyDescent="0.45">
      <c r="A421" t="s">
        <v>19</v>
      </c>
      <c r="B421" t="s">
        <v>2322</v>
      </c>
      <c r="C421" t="s">
        <v>17</v>
      </c>
      <c r="D421" t="s">
        <v>16</v>
      </c>
      <c r="E421" t="s">
        <v>15</v>
      </c>
      <c r="F421" t="s">
        <v>14</v>
      </c>
      <c r="G421" t="s">
        <v>13</v>
      </c>
      <c r="H421" t="s">
        <v>12</v>
      </c>
      <c r="I421" t="s">
        <v>11</v>
      </c>
    </row>
    <row r="422" spans="1:9" x14ac:dyDescent="0.45">
      <c r="A422" t="s">
        <v>2886</v>
      </c>
      <c r="B422" t="s">
        <v>72</v>
      </c>
      <c r="C422" t="s">
        <v>43</v>
      </c>
      <c r="D422" t="s">
        <v>3</v>
      </c>
      <c r="E422" t="s">
        <v>185</v>
      </c>
      <c r="F422" t="s">
        <v>1</v>
      </c>
      <c r="G422" t="s">
        <v>0</v>
      </c>
      <c r="H422" t="s">
        <v>1</v>
      </c>
    </row>
    <row r="423" spans="1:9" x14ac:dyDescent="0.45">
      <c r="A423" t="s">
        <v>1971</v>
      </c>
      <c r="B423" t="s">
        <v>89</v>
      </c>
      <c r="C423" t="s">
        <v>34</v>
      </c>
      <c r="D423" t="s">
        <v>56</v>
      </c>
      <c r="E423" t="s">
        <v>88</v>
      </c>
      <c r="F423" t="s">
        <v>0</v>
      </c>
      <c r="G423" t="s">
        <v>1</v>
      </c>
      <c r="H423" t="s">
        <v>0</v>
      </c>
    </row>
    <row r="424" spans="1:9" x14ac:dyDescent="0.45">
      <c r="A424" t="s">
        <v>728</v>
      </c>
      <c r="B424" t="s">
        <v>115</v>
      </c>
      <c r="C424" t="s">
        <v>92</v>
      </c>
      <c r="D424" t="s">
        <v>56</v>
      </c>
      <c r="E424" t="s">
        <v>182</v>
      </c>
      <c r="F424" t="s">
        <v>0</v>
      </c>
      <c r="G424" t="s">
        <v>0</v>
      </c>
      <c r="H424" t="s">
        <v>0</v>
      </c>
    </row>
    <row r="425" spans="1:9" x14ac:dyDescent="0.45">
      <c r="A425" t="s">
        <v>2885</v>
      </c>
      <c r="B425" t="s">
        <v>89</v>
      </c>
      <c r="C425" t="s">
        <v>170</v>
      </c>
      <c r="D425" t="s">
        <v>4</v>
      </c>
      <c r="E425" t="s">
        <v>867</v>
      </c>
      <c r="F425" t="s">
        <v>0</v>
      </c>
      <c r="G425" t="s">
        <v>0</v>
      </c>
      <c r="H425" t="s">
        <v>0</v>
      </c>
    </row>
    <row r="426" spans="1:9" x14ac:dyDescent="0.45">
      <c r="A426" t="s">
        <v>2015</v>
      </c>
      <c r="B426" t="s">
        <v>44</v>
      </c>
      <c r="C426" t="s">
        <v>864</v>
      </c>
      <c r="D426" t="s">
        <v>100</v>
      </c>
      <c r="E426" t="s">
        <v>42</v>
      </c>
      <c r="F426" t="s">
        <v>1</v>
      </c>
      <c r="G426" t="s">
        <v>0</v>
      </c>
      <c r="H426" t="s">
        <v>1</v>
      </c>
    </row>
    <row r="427" spans="1:9" x14ac:dyDescent="0.45">
      <c r="A427" t="s">
        <v>691</v>
      </c>
      <c r="B427" t="s">
        <v>115</v>
      </c>
      <c r="C427" t="s">
        <v>864</v>
      </c>
      <c r="D427" t="s">
        <v>100</v>
      </c>
      <c r="E427" t="s">
        <v>53</v>
      </c>
      <c r="F427" t="s">
        <v>0</v>
      </c>
      <c r="G427" t="s">
        <v>0</v>
      </c>
      <c r="H427" t="s">
        <v>0</v>
      </c>
    </row>
    <row r="428" spans="1:9" x14ac:dyDescent="0.45">
      <c r="A428" t="s">
        <v>722</v>
      </c>
      <c r="B428" t="s">
        <v>44</v>
      </c>
      <c r="C428" t="s">
        <v>71</v>
      </c>
      <c r="D428" t="s">
        <v>59</v>
      </c>
      <c r="E428" t="s">
        <v>185</v>
      </c>
      <c r="F428" t="s">
        <v>1</v>
      </c>
      <c r="G428" t="s">
        <v>0</v>
      </c>
      <c r="H428" t="s">
        <v>1</v>
      </c>
    </row>
    <row r="429" spans="1:9" x14ac:dyDescent="0.45">
      <c r="A429" t="s">
        <v>702</v>
      </c>
      <c r="B429" t="s">
        <v>28</v>
      </c>
      <c r="C429" t="s">
        <v>170</v>
      </c>
      <c r="D429" t="s">
        <v>92</v>
      </c>
      <c r="E429" t="s">
        <v>114</v>
      </c>
      <c r="F429" t="s">
        <v>0</v>
      </c>
      <c r="G429" t="s">
        <v>0</v>
      </c>
      <c r="H429" t="s">
        <v>0</v>
      </c>
    </row>
    <row r="430" spans="1:9" x14ac:dyDescent="0.45">
      <c r="A430" t="s">
        <v>699</v>
      </c>
      <c r="B430" t="s">
        <v>28</v>
      </c>
      <c r="C430" t="s">
        <v>100</v>
      </c>
      <c r="D430" t="s">
        <v>92</v>
      </c>
      <c r="E430" t="s">
        <v>324</v>
      </c>
      <c r="F430" t="s">
        <v>0</v>
      </c>
      <c r="G430" t="s">
        <v>0</v>
      </c>
      <c r="H430" t="s">
        <v>0</v>
      </c>
    </row>
    <row r="431" spans="1:9" x14ac:dyDescent="0.45">
      <c r="A431" t="s">
        <v>2884</v>
      </c>
      <c r="B431" t="s">
        <v>115</v>
      </c>
      <c r="C431" t="s">
        <v>40</v>
      </c>
      <c r="D431" t="s">
        <v>56</v>
      </c>
      <c r="E431" t="s">
        <v>182</v>
      </c>
      <c r="F431" t="s">
        <v>0</v>
      </c>
      <c r="G431" t="s">
        <v>0</v>
      </c>
      <c r="H431" t="s">
        <v>0</v>
      </c>
    </row>
    <row r="432" spans="1:9" x14ac:dyDescent="0.45">
      <c r="A432" t="s">
        <v>804</v>
      </c>
      <c r="B432" t="s">
        <v>5</v>
      </c>
      <c r="C432" t="s">
        <v>56</v>
      </c>
      <c r="D432" t="s">
        <v>56</v>
      </c>
      <c r="E432" t="s">
        <v>408</v>
      </c>
      <c r="F432" t="s">
        <v>0</v>
      </c>
      <c r="G432" t="s">
        <v>0</v>
      </c>
      <c r="H432" t="s">
        <v>0</v>
      </c>
    </row>
    <row r="433" spans="1:9" x14ac:dyDescent="0.45">
      <c r="A433" t="s">
        <v>958</v>
      </c>
      <c r="B433" t="s">
        <v>72</v>
      </c>
      <c r="C433" t="s">
        <v>59</v>
      </c>
      <c r="D433" t="s">
        <v>34</v>
      </c>
      <c r="E433" t="s">
        <v>216</v>
      </c>
      <c r="F433" t="s">
        <v>0</v>
      </c>
      <c r="G433" t="s">
        <v>0</v>
      </c>
      <c r="H433" t="s">
        <v>0</v>
      </c>
    </row>
    <row r="434" spans="1:9" x14ac:dyDescent="0.45">
      <c r="A434" t="s">
        <v>2883</v>
      </c>
      <c r="B434" t="s">
        <v>44</v>
      </c>
      <c r="C434" t="s">
        <v>148</v>
      </c>
      <c r="D434" t="s">
        <v>3</v>
      </c>
      <c r="E434" t="s">
        <v>55</v>
      </c>
      <c r="F434" t="s">
        <v>0</v>
      </c>
      <c r="G434" t="s">
        <v>0</v>
      </c>
      <c r="H434" t="s">
        <v>0</v>
      </c>
    </row>
    <row r="435" spans="1:9" x14ac:dyDescent="0.45">
      <c r="A435" t="s">
        <v>19</v>
      </c>
      <c r="B435" t="s">
        <v>2318</v>
      </c>
      <c r="C435" t="s">
        <v>17</v>
      </c>
      <c r="D435" t="s">
        <v>16</v>
      </c>
      <c r="E435" t="s">
        <v>15</v>
      </c>
      <c r="F435" t="s">
        <v>14</v>
      </c>
      <c r="G435" t="s">
        <v>13</v>
      </c>
      <c r="H435" t="s">
        <v>12</v>
      </c>
      <c r="I435" t="s">
        <v>11</v>
      </c>
    </row>
    <row r="436" spans="1:9" x14ac:dyDescent="0.45">
      <c r="A436" t="s">
        <v>683</v>
      </c>
      <c r="B436" t="s">
        <v>72</v>
      </c>
      <c r="C436" t="s">
        <v>160</v>
      </c>
      <c r="D436" t="s">
        <v>108</v>
      </c>
      <c r="E436" t="s">
        <v>178</v>
      </c>
      <c r="F436" t="s">
        <v>1</v>
      </c>
      <c r="G436" t="s">
        <v>0</v>
      </c>
      <c r="H436" t="s">
        <v>1</v>
      </c>
      <c r="I436" t="s">
        <v>1</v>
      </c>
    </row>
    <row r="437" spans="1:9" x14ac:dyDescent="0.45">
      <c r="A437" t="s">
        <v>677</v>
      </c>
      <c r="B437" t="s">
        <v>31</v>
      </c>
      <c r="C437" t="s">
        <v>266</v>
      </c>
      <c r="D437" t="s">
        <v>71</v>
      </c>
      <c r="E437" t="s">
        <v>39</v>
      </c>
      <c r="F437" t="s">
        <v>0</v>
      </c>
      <c r="G437" t="s">
        <v>0</v>
      </c>
      <c r="H437" t="s">
        <v>0</v>
      </c>
    </row>
    <row r="438" spans="1:9" x14ac:dyDescent="0.45">
      <c r="A438" t="s">
        <v>2882</v>
      </c>
      <c r="B438" t="s">
        <v>21</v>
      </c>
      <c r="C438" t="s">
        <v>2881</v>
      </c>
      <c r="D438" t="s">
        <v>56</v>
      </c>
      <c r="E438" t="s">
        <v>58</v>
      </c>
      <c r="F438" t="s">
        <v>1</v>
      </c>
      <c r="G438" t="s">
        <v>0</v>
      </c>
      <c r="H438" t="s">
        <v>1</v>
      </c>
    </row>
    <row r="439" spans="1:9" x14ac:dyDescent="0.45">
      <c r="A439" t="s">
        <v>2880</v>
      </c>
      <c r="B439" t="s">
        <v>31</v>
      </c>
      <c r="C439" t="s">
        <v>2019</v>
      </c>
      <c r="D439" t="s">
        <v>56</v>
      </c>
      <c r="E439" t="s">
        <v>33</v>
      </c>
      <c r="F439" t="s">
        <v>0</v>
      </c>
      <c r="G439" t="s">
        <v>0</v>
      </c>
      <c r="H439" t="s">
        <v>0</v>
      </c>
    </row>
    <row r="440" spans="1:9" x14ac:dyDescent="0.45">
      <c r="A440" t="s">
        <v>699</v>
      </c>
      <c r="B440" t="s">
        <v>28</v>
      </c>
      <c r="C440" t="s">
        <v>802</v>
      </c>
      <c r="D440" t="s">
        <v>92</v>
      </c>
      <c r="E440" t="s">
        <v>324</v>
      </c>
      <c r="F440" t="s">
        <v>0</v>
      </c>
      <c r="G440" t="s">
        <v>0</v>
      </c>
      <c r="H440" t="s">
        <v>0</v>
      </c>
    </row>
    <row r="441" spans="1:9" x14ac:dyDescent="0.45">
      <c r="A441" t="s">
        <v>2879</v>
      </c>
      <c r="B441" t="s">
        <v>44</v>
      </c>
      <c r="C441" t="s">
        <v>2878</v>
      </c>
      <c r="D441" t="s">
        <v>67</v>
      </c>
      <c r="E441" t="s">
        <v>138</v>
      </c>
      <c r="F441" t="s">
        <v>0</v>
      </c>
      <c r="G441" t="s">
        <v>1</v>
      </c>
      <c r="H441" t="s">
        <v>0</v>
      </c>
    </row>
    <row r="442" spans="1:9" x14ac:dyDescent="0.45">
      <c r="A442" t="s">
        <v>19</v>
      </c>
      <c r="B442" t="s">
        <v>2317</v>
      </c>
      <c r="C442" t="s">
        <v>17</v>
      </c>
      <c r="D442" t="s">
        <v>16</v>
      </c>
      <c r="E442" t="s">
        <v>15</v>
      </c>
      <c r="F442" t="s">
        <v>14</v>
      </c>
      <c r="G442" t="s">
        <v>13</v>
      </c>
      <c r="H442" t="s">
        <v>12</v>
      </c>
      <c r="I442" t="s">
        <v>11</v>
      </c>
    </row>
    <row r="443" spans="1:9" x14ac:dyDescent="0.45">
      <c r="A443" t="s">
        <v>750</v>
      </c>
      <c r="B443" t="s">
        <v>28</v>
      </c>
      <c r="C443" t="s">
        <v>4</v>
      </c>
      <c r="D443" t="s">
        <v>34</v>
      </c>
      <c r="E443" t="s">
        <v>114</v>
      </c>
      <c r="F443" t="s">
        <v>0</v>
      </c>
      <c r="G443" t="s">
        <v>0</v>
      </c>
      <c r="H443" t="s">
        <v>0</v>
      </c>
    </row>
    <row r="444" spans="1:9" x14ac:dyDescent="0.45">
      <c r="A444" t="s">
        <v>2877</v>
      </c>
      <c r="B444" t="s">
        <v>48</v>
      </c>
      <c r="C444" t="s">
        <v>47</v>
      </c>
      <c r="D444" t="s">
        <v>34</v>
      </c>
      <c r="E444" t="s">
        <v>138</v>
      </c>
      <c r="F444" t="s">
        <v>0</v>
      </c>
      <c r="G444" t="s">
        <v>0</v>
      </c>
      <c r="H444" t="s">
        <v>0</v>
      </c>
    </row>
    <row r="445" spans="1:9" x14ac:dyDescent="0.45">
      <c r="A445" t="s">
        <v>1987</v>
      </c>
      <c r="B445" t="s">
        <v>72</v>
      </c>
      <c r="C445" t="s">
        <v>3</v>
      </c>
      <c r="D445" t="s">
        <v>34</v>
      </c>
      <c r="E445" t="s">
        <v>216</v>
      </c>
      <c r="F445" t="s">
        <v>0</v>
      </c>
      <c r="G445" t="s">
        <v>0</v>
      </c>
      <c r="H445" t="s">
        <v>0</v>
      </c>
    </row>
    <row r="446" spans="1:9" x14ac:dyDescent="0.45">
      <c r="A446" t="s">
        <v>723</v>
      </c>
      <c r="B446" t="s">
        <v>5</v>
      </c>
      <c r="C446" t="s">
        <v>4</v>
      </c>
      <c r="D446" t="s">
        <v>3</v>
      </c>
      <c r="E446" t="s">
        <v>88</v>
      </c>
      <c r="F446" t="s">
        <v>0</v>
      </c>
      <c r="G446" t="s">
        <v>0</v>
      </c>
      <c r="H446" t="s">
        <v>0</v>
      </c>
    </row>
    <row r="447" spans="1:9" x14ac:dyDescent="0.45">
      <c r="A447" t="s">
        <v>2876</v>
      </c>
      <c r="B447" t="s">
        <v>9</v>
      </c>
      <c r="C447" t="s">
        <v>8</v>
      </c>
      <c r="D447" t="s">
        <v>34</v>
      </c>
      <c r="E447" t="s">
        <v>408</v>
      </c>
      <c r="F447" t="s">
        <v>0</v>
      </c>
      <c r="G447" t="s">
        <v>0</v>
      </c>
      <c r="H447" t="s">
        <v>0</v>
      </c>
    </row>
    <row r="448" spans="1:9" x14ac:dyDescent="0.45">
      <c r="A448" t="s">
        <v>2875</v>
      </c>
      <c r="B448" t="s">
        <v>5</v>
      </c>
      <c r="C448" t="s">
        <v>47</v>
      </c>
      <c r="D448" t="s">
        <v>34</v>
      </c>
      <c r="E448" t="s">
        <v>88</v>
      </c>
      <c r="F448" t="s">
        <v>0</v>
      </c>
      <c r="G448" t="s">
        <v>0</v>
      </c>
      <c r="H448" t="s">
        <v>0</v>
      </c>
    </row>
    <row r="449" spans="1:9" x14ac:dyDescent="0.45">
      <c r="A449" t="s">
        <v>1862</v>
      </c>
      <c r="B449" t="s">
        <v>72</v>
      </c>
      <c r="C449" t="s">
        <v>56</v>
      </c>
      <c r="D449" t="s">
        <v>3</v>
      </c>
      <c r="E449" t="s">
        <v>138</v>
      </c>
      <c r="F449" t="s">
        <v>0</v>
      </c>
      <c r="G449" t="s">
        <v>0</v>
      </c>
      <c r="H449" t="s">
        <v>0</v>
      </c>
    </row>
    <row r="450" spans="1:9" x14ac:dyDescent="0.45">
      <c r="A450" t="s">
        <v>2797</v>
      </c>
      <c r="B450" t="s">
        <v>28</v>
      </c>
      <c r="C450" t="s">
        <v>47</v>
      </c>
      <c r="D450" t="s">
        <v>3</v>
      </c>
      <c r="E450" t="s">
        <v>26</v>
      </c>
      <c r="F450" t="s">
        <v>0</v>
      </c>
      <c r="G450" t="s">
        <v>1</v>
      </c>
      <c r="H450" t="s">
        <v>0</v>
      </c>
    </row>
    <row r="451" spans="1:9" x14ac:dyDescent="0.45">
      <c r="A451" t="s">
        <v>2874</v>
      </c>
      <c r="B451" t="s">
        <v>28</v>
      </c>
      <c r="C451" t="s">
        <v>4</v>
      </c>
      <c r="D451" t="s">
        <v>34</v>
      </c>
      <c r="E451" t="s">
        <v>1534</v>
      </c>
      <c r="F451" t="s">
        <v>0</v>
      </c>
      <c r="G451" t="s">
        <v>0</v>
      </c>
      <c r="H451" t="s">
        <v>0</v>
      </c>
    </row>
    <row r="452" spans="1:9" x14ac:dyDescent="0.45">
      <c r="A452" t="s">
        <v>19</v>
      </c>
      <c r="B452" t="s">
        <v>2315</v>
      </c>
      <c r="C452" t="s">
        <v>17</v>
      </c>
      <c r="D452" t="s">
        <v>16</v>
      </c>
      <c r="E452" t="s">
        <v>15</v>
      </c>
      <c r="F452" t="s">
        <v>14</v>
      </c>
      <c r="G452" t="s">
        <v>13</v>
      </c>
      <c r="H452" t="s">
        <v>12</v>
      </c>
      <c r="I452" t="s">
        <v>11</v>
      </c>
    </row>
    <row r="453" spans="1:9" x14ac:dyDescent="0.45">
      <c r="A453" t="s">
        <v>2821</v>
      </c>
      <c r="B453" t="s">
        <v>115</v>
      </c>
      <c r="C453" t="s">
        <v>119</v>
      </c>
      <c r="D453" t="s">
        <v>100</v>
      </c>
      <c r="E453" t="s">
        <v>26</v>
      </c>
      <c r="F453" t="s">
        <v>0</v>
      </c>
      <c r="G453" t="s">
        <v>0</v>
      </c>
      <c r="H453" t="s">
        <v>0</v>
      </c>
    </row>
    <row r="454" spans="1:9" x14ac:dyDescent="0.45">
      <c r="A454" t="s">
        <v>2873</v>
      </c>
      <c r="B454" t="s">
        <v>72</v>
      </c>
      <c r="C454" t="s">
        <v>112</v>
      </c>
      <c r="D454" t="s">
        <v>3</v>
      </c>
      <c r="E454" t="s">
        <v>138</v>
      </c>
      <c r="F454" t="s">
        <v>0</v>
      </c>
      <c r="G454" t="s">
        <v>0</v>
      </c>
      <c r="H454" t="s">
        <v>0</v>
      </c>
    </row>
    <row r="455" spans="1:9" x14ac:dyDescent="0.45">
      <c r="A455" t="s">
        <v>19</v>
      </c>
      <c r="B455" t="s">
        <v>2313</v>
      </c>
      <c r="C455" t="s">
        <v>17</v>
      </c>
      <c r="D455" t="s">
        <v>16</v>
      </c>
      <c r="E455" t="s">
        <v>15</v>
      </c>
      <c r="F455" t="s">
        <v>14</v>
      </c>
      <c r="G455" t="s">
        <v>13</v>
      </c>
      <c r="H455" t="s">
        <v>12</v>
      </c>
      <c r="I455" t="s">
        <v>11</v>
      </c>
    </row>
    <row r="456" spans="1:9" x14ac:dyDescent="0.45">
      <c r="A456" t="s">
        <v>2872</v>
      </c>
      <c r="B456" t="s">
        <v>200</v>
      </c>
      <c r="C456" t="s">
        <v>234</v>
      </c>
      <c r="D456" t="s">
        <v>3</v>
      </c>
      <c r="E456" t="s">
        <v>223</v>
      </c>
      <c r="F456" t="s">
        <v>0</v>
      </c>
      <c r="G456" t="s">
        <v>0</v>
      </c>
      <c r="H456" t="s">
        <v>0</v>
      </c>
    </row>
    <row r="457" spans="1:9" x14ac:dyDescent="0.45">
      <c r="A457" t="s">
        <v>897</v>
      </c>
      <c r="B457" t="s">
        <v>31</v>
      </c>
      <c r="C457" t="s">
        <v>112</v>
      </c>
      <c r="D457" t="s">
        <v>3</v>
      </c>
      <c r="E457" t="s">
        <v>39</v>
      </c>
      <c r="F457" t="s">
        <v>0</v>
      </c>
      <c r="G457" t="s">
        <v>0</v>
      </c>
      <c r="H457" t="s">
        <v>0</v>
      </c>
    </row>
    <row r="458" spans="1:9" x14ac:dyDescent="0.45">
      <c r="A458" t="s">
        <v>2871</v>
      </c>
      <c r="B458" t="s">
        <v>9</v>
      </c>
      <c r="C458" t="s">
        <v>71</v>
      </c>
      <c r="D458" t="s">
        <v>34</v>
      </c>
      <c r="E458" t="s">
        <v>527</v>
      </c>
      <c r="F458" t="s">
        <v>0</v>
      </c>
      <c r="G458" t="s">
        <v>0</v>
      </c>
      <c r="H458" t="s">
        <v>0</v>
      </c>
    </row>
    <row r="459" spans="1:9" x14ac:dyDescent="0.45">
      <c r="A459" t="s">
        <v>2870</v>
      </c>
      <c r="B459" t="s">
        <v>36</v>
      </c>
      <c r="C459" t="s">
        <v>35</v>
      </c>
      <c r="D459" t="s">
        <v>3</v>
      </c>
      <c r="E459" t="s">
        <v>131</v>
      </c>
      <c r="F459" t="s">
        <v>0</v>
      </c>
      <c r="G459" t="s">
        <v>0</v>
      </c>
      <c r="H459" t="s">
        <v>0</v>
      </c>
    </row>
    <row r="460" spans="1:9" x14ac:dyDescent="0.45">
      <c r="A460" t="s">
        <v>2869</v>
      </c>
      <c r="B460" t="s">
        <v>48</v>
      </c>
      <c r="C460" t="s">
        <v>100</v>
      </c>
      <c r="D460" t="s">
        <v>34</v>
      </c>
      <c r="E460" t="s">
        <v>159</v>
      </c>
      <c r="F460" t="s">
        <v>0</v>
      </c>
      <c r="G460" t="s">
        <v>0</v>
      </c>
      <c r="H460" t="s">
        <v>0</v>
      </c>
    </row>
    <row r="461" spans="1:9" x14ac:dyDescent="0.45">
      <c r="A461" t="s">
        <v>2868</v>
      </c>
      <c r="B461" t="s">
        <v>72</v>
      </c>
      <c r="C461" t="s">
        <v>269</v>
      </c>
      <c r="D461" t="s">
        <v>56</v>
      </c>
      <c r="E461" t="s">
        <v>55</v>
      </c>
      <c r="F461" t="s">
        <v>0</v>
      </c>
      <c r="G461" t="s">
        <v>0</v>
      </c>
      <c r="H461" t="s">
        <v>0</v>
      </c>
    </row>
    <row r="462" spans="1:9" x14ac:dyDescent="0.45">
      <c r="A462" t="s">
        <v>688</v>
      </c>
      <c r="B462" t="s">
        <v>200</v>
      </c>
      <c r="C462" t="s">
        <v>112</v>
      </c>
      <c r="D462" t="s">
        <v>40</v>
      </c>
      <c r="E462" t="s">
        <v>65</v>
      </c>
      <c r="F462" t="s">
        <v>0</v>
      </c>
      <c r="G462" t="s">
        <v>0</v>
      </c>
      <c r="H462" t="s">
        <v>0</v>
      </c>
      <c r="I462" t="s">
        <v>1</v>
      </c>
    </row>
    <row r="463" spans="1:9" x14ac:dyDescent="0.45">
      <c r="A463" t="s">
        <v>1831</v>
      </c>
      <c r="B463" t="s">
        <v>9</v>
      </c>
      <c r="C463" t="s">
        <v>92</v>
      </c>
      <c r="D463" t="s">
        <v>56</v>
      </c>
      <c r="E463" t="s">
        <v>88</v>
      </c>
      <c r="F463" t="s">
        <v>0</v>
      </c>
      <c r="G463" t="s">
        <v>0</v>
      </c>
      <c r="H463" t="s">
        <v>0</v>
      </c>
    </row>
    <row r="464" spans="1:9" x14ac:dyDescent="0.45">
      <c r="A464" t="s">
        <v>2867</v>
      </c>
      <c r="B464" t="s">
        <v>89</v>
      </c>
      <c r="C464" t="s">
        <v>40</v>
      </c>
      <c r="D464" t="s">
        <v>3</v>
      </c>
      <c r="E464" t="s">
        <v>81</v>
      </c>
      <c r="F464" t="s">
        <v>0</v>
      </c>
      <c r="G464" t="s">
        <v>0</v>
      </c>
      <c r="H464" t="s">
        <v>0</v>
      </c>
    </row>
    <row r="465" spans="1:9" x14ac:dyDescent="0.45">
      <c r="A465" t="s">
        <v>686</v>
      </c>
      <c r="B465" t="s">
        <v>31</v>
      </c>
      <c r="C465" t="s">
        <v>100</v>
      </c>
      <c r="D465" t="s">
        <v>56</v>
      </c>
      <c r="E465" t="s">
        <v>58</v>
      </c>
      <c r="F465" t="s">
        <v>1</v>
      </c>
      <c r="G465" t="s">
        <v>0</v>
      </c>
      <c r="H465" t="s">
        <v>1</v>
      </c>
    </row>
    <row r="466" spans="1:9" x14ac:dyDescent="0.45">
      <c r="A466" t="s">
        <v>912</v>
      </c>
      <c r="B466" t="s">
        <v>36</v>
      </c>
      <c r="C466" t="s">
        <v>112</v>
      </c>
      <c r="D466" t="s">
        <v>34</v>
      </c>
      <c r="E466" t="s">
        <v>155</v>
      </c>
      <c r="F466" t="s">
        <v>0</v>
      </c>
      <c r="G466" t="s">
        <v>0</v>
      </c>
      <c r="H466" t="s">
        <v>0</v>
      </c>
    </row>
    <row r="467" spans="1:9" x14ac:dyDescent="0.45">
      <c r="A467" t="s">
        <v>2866</v>
      </c>
      <c r="B467" t="s">
        <v>200</v>
      </c>
      <c r="C467" t="s">
        <v>67</v>
      </c>
      <c r="D467" t="s">
        <v>34</v>
      </c>
      <c r="E467" t="s">
        <v>477</v>
      </c>
      <c r="F467" t="s">
        <v>0</v>
      </c>
      <c r="G467" t="s">
        <v>0</v>
      </c>
      <c r="H467" t="s">
        <v>0</v>
      </c>
    </row>
    <row r="468" spans="1:9" x14ac:dyDescent="0.45">
      <c r="A468" t="s">
        <v>957</v>
      </c>
      <c r="B468" t="s">
        <v>36</v>
      </c>
      <c r="C468" t="s">
        <v>112</v>
      </c>
      <c r="D468" t="s">
        <v>4</v>
      </c>
      <c r="E468" t="s">
        <v>58</v>
      </c>
      <c r="F468" t="s">
        <v>1</v>
      </c>
      <c r="G468" t="s">
        <v>0</v>
      </c>
      <c r="H468" t="s">
        <v>1</v>
      </c>
    </row>
    <row r="469" spans="1:9" x14ac:dyDescent="0.45">
      <c r="A469" t="s">
        <v>19</v>
      </c>
      <c r="B469" t="s">
        <v>2311</v>
      </c>
      <c r="C469" t="s">
        <v>17</v>
      </c>
      <c r="D469" t="s">
        <v>16</v>
      </c>
      <c r="E469" t="s">
        <v>15</v>
      </c>
      <c r="F469" t="s">
        <v>14</v>
      </c>
      <c r="G469" t="s">
        <v>13</v>
      </c>
      <c r="H469" t="s">
        <v>12</v>
      </c>
      <c r="I469" t="s">
        <v>11</v>
      </c>
    </row>
    <row r="470" spans="1:9" x14ac:dyDescent="0.45">
      <c r="A470" t="s">
        <v>2832</v>
      </c>
      <c r="B470" t="s">
        <v>21</v>
      </c>
      <c r="C470" t="s">
        <v>148</v>
      </c>
      <c r="D470" t="s">
        <v>3</v>
      </c>
      <c r="E470" t="s">
        <v>58</v>
      </c>
      <c r="F470" t="s">
        <v>1</v>
      </c>
      <c r="G470" t="s">
        <v>0</v>
      </c>
      <c r="H470" t="s">
        <v>1</v>
      </c>
    </row>
    <row r="471" spans="1:9" x14ac:dyDescent="0.45">
      <c r="A471" t="s">
        <v>2865</v>
      </c>
      <c r="B471" t="s">
        <v>200</v>
      </c>
      <c r="C471" t="s">
        <v>4</v>
      </c>
      <c r="D471" t="s">
        <v>3</v>
      </c>
      <c r="E471" t="s">
        <v>182</v>
      </c>
      <c r="F471" t="s">
        <v>0</v>
      </c>
      <c r="G471" t="s">
        <v>0</v>
      </c>
      <c r="H471" t="s">
        <v>0</v>
      </c>
    </row>
    <row r="472" spans="1:9" x14ac:dyDescent="0.45">
      <c r="A472" t="s">
        <v>2864</v>
      </c>
      <c r="B472" t="s">
        <v>21</v>
      </c>
      <c r="C472" t="s">
        <v>67</v>
      </c>
      <c r="D472" t="s">
        <v>34</v>
      </c>
      <c r="E472" t="s">
        <v>180</v>
      </c>
      <c r="F472" t="s">
        <v>0</v>
      </c>
      <c r="G472" t="s">
        <v>0</v>
      </c>
      <c r="H472" t="s">
        <v>0</v>
      </c>
    </row>
    <row r="473" spans="1:9" x14ac:dyDescent="0.45">
      <c r="A473" t="s">
        <v>856</v>
      </c>
      <c r="B473" t="s">
        <v>36</v>
      </c>
      <c r="C473" t="s">
        <v>79</v>
      </c>
      <c r="D473" t="s">
        <v>3</v>
      </c>
      <c r="E473" t="s">
        <v>58</v>
      </c>
      <c r="F473" t="s">
        <v>1</v>
      </c>
      <c r="G473" t="s">
        <v>0</v>
      </c>
      <c r="H473" t="s">
        <v>1</v>
      </c>
      <c r="I473" t="s">
        <v>1</v>
      </c>
    </row>
    <row r="474" spans="1:9" x14ac:dyDescent="0.45">
      <c r="A474" t="s">
        <v>1822</v>
      </c>
      <c r="B474" t="s">
        <v>28</v>
      </c>
      <c r="C474" t="s">
        <v>67</v>
      </c>
      <c r="D474" t="s">
        <v>56</v>
      </c>
      <c r="E474" t="s">
        <v>419</v>
      </c>
      <c r="F474" t="s">
        <v>0</v>
      </c>
      <c r="G474" t="s">
        <v>0</v>
      </c>
      <c r="H474" t="s">
        <v>0</v>
      </c>
    </row>
    <row r="475" spans="1:9" x14ac:dyDescent="0.45">
      <c r="A475" t="s">
        <v>844</v>
      </c>
      <c r="B475" t="s">
        <v>5</v>
      </c>
      <c r="C475" t="s">
        <v>67</v>
      </c>
      <c r="D475" t="s">
        <v>56</v>
      </c>
      <c r="E475" t="s">
        <v>408</v>
      </c>
      <c r="F475" t="s">
        <v>0</v>
      </c>
      <c r="G475" t="s">
        <v>0</v>
      </c>
      <c r="H475" t="s">
        <v>0</v>
      </c>
    </row>
    <row r="476" spans="1:9" x14ac:dyDescent="0.45">
      <c r="A476" t="s">
        <v>728</v>
      </c>
      <c r="B476" t="s">
        <v>115</v>
      </c>
      <c r="C476" t="s">
        <v>79</v>
      </c>
      <c r="D476" t="s">
        <v>100</v>
      </c>
      <c r="E476" t="s">
        <v>182</v>
      </c>
      <c r="F476" t="s">
        <v>0</v>
      </c>
      <c r="G476" t="s">
        <v>0</v>
      </c>
      <c r="H476" t="s">
        <v>0</v>
      </c>
    </row>
    <row r="477" spans="1:9" x14ac:dyDescent="0.45">
      <c r="A477" t="s">
        <v>2863</v>
      </c>
      <c r="B477" t="s">
        <v>28</v>
      </c>
      <c r="C477" t="s">
        <v>82</v>
      </c>
      <c r="D477" t="s">
        <v>3</v>
      </c>
      <c r="E477" t="s">
        <v>223</v>
      </c>
      <c r="F477" t="s">
        <v>0</v>
      </c>
      <c r="G477" t="s">
        <v>1</v>
      </c>
      <c r="H477" t="s">
        <v>0</v>
      </c>
    </row>
    <row r="478" spans="1:9" x14ac:dyDescent="0.45">
      <c r="A478" t="s">
        <v>855</v>
      </c>
      <c r="B478" t="s">
        <v>72</v>
      </c>
      <c r="C478" t="s">
        <v>4</v>
      </c>
      <c r="D478" t="s">
        <v>4</v>
      </c>
      <c r="E478" t="s">
        <v>159</v>
      </c>
      <c r="F478" t="s">
        <v>0</v>
      </c>
      <c r="G478" t="s">
        <v>0</v>
      </c>
      <c r="H478" t="s">
        <v>0</v>
      </c>
      <c r="I478" t="s">
        <v>1</v>
      </c>
    </row>
    <row r="479" spans="1:9" x14ac:dyDescent="0.45">
      <c r="A479" t="s">
        <v>2862</v>
      </c>
      <c r="B479" t="s">
        <v>5</v>
      </c>
      <c r="C479" t="s">
        <v>67</v>
      </c>
      <c r="D479" t="s">
        <v>34</v>
      </c>
      <c r="E479" t="s">
        <v>867</v>
      </c>
      <c r="F479" t="s">
        <v>0</v>
      </c>
      <c r="G479" t="s">
        <v>0</v>
      </c>
      <c r="H479" t="s">
        <v>0</v>
      </c>
    </row>
    <row r="480" spans="1:9" x14ac:dyDescent="0.45">
      <c r="A480" t="s">
        <v>2020</v>
      </c>
      <c r="B480" t="s">
        <v>28</v>
      </c>
      <c r="C480" t="s">
        <v>170</v>
      </c>
      <c r="D480" t="s">
        <v>56</v>
      </c>
      <c r="E480" t="s">
        <v>223</v>
      </c>
      <c r="F480" t="s">
        <v>0</v>
      </c>
      <c r="G480" t="s">
        <v>1</v>
      </c>
      <c r="H480" t="s">
        <v>0</v>
      </c>
    </row>
    <row r="481" spans="1:9" x14ac:dyDescent="0.45">
      <c r="A481" t="s">
        <v>691</v>
      </c>
      <c r="B481" t="s">
        <v>115</v>
      </c>
      <c r="C481" t="s">
        <v>148</v>
      </c>
      <c r="D481" t="s">
        <v>56</v>
      </c>
      <c r="E481" t="s">
        <v>53</v>
      </c>
      <c r="F481" t="s">
        <v>0</v>
      </c>
      <c r="G481" t="s">
        <v>0</v>
      </c>
      <c r="H481" t="s">
        <v>0</v>
      </c>
    </row>
    <row r="482" spans="1:9" x14ac:dyDescent="0.45">
      <c r="A482" t="s">
        <v>1843</v>
      </c>
      <c r="B482" t="s">
        <v>200</v>
      </c>
      <c r="C482" t="s">
        <v>61</v>
      </c>
      <c r="D482" t="s">
        <v>3</v>
      </c>
      <c r="E482" t="s">
        <v>26</v>
      </c>
      <c r="F482" t="s">
        <v>0</v>
      </c>
      <c r="G482" t="s">
        <v>0</v>
      </c>
      <c r="H482" t="s">
        <v>0</v>
      </c>
    </row>
    <row r="483" spans="1:9" x14ac:dyDescent="0.45">
      <c r="A483" t="s">
        <v>825</v>
      </c>
      <c r="B483" t="s">
        <v>48</v>
      </c>
      <c r="C483" t="s">
        <v>40</v>
      </c>
      <c r="D483" t="s">
        <v>34</v>
      </c>
      <c r="E483" t="s">
        <v>178</v>
      </c>
      <c r="F483" t="s">
        <v>1</v>
      </c>
      <c r="G483" t="s">
        <v>0</v>
      </c>
      <c r="H483" t="s">
        <v>1</v>
      </c>
    </row>
    <row r="484" spans="1:9" x14ac:dyDescent="0.45">
      <c r="A484" t="s">
        <v>688</v>
      </c>
      <c r="B484" t="s">
        <v>342</v>
      </c>
      <c r="C484" t="s">
        <v>47</v>
      </c>
      <c r="D484" t="s">
        <v>61</v>
      </c>
      <c r="E484" t="s">
        <v>65</v>
      </c>
      <c r="F484" t="s">
        <v>0</v>
      </c>
      <c r="G484" t="s">
        <v>0</v>
      </c>
      <c r="H484" t="s">
        <v>0</v>
      </c>
      <c r="I484" t="s">
        <v>1</v>
      </c>
    </row>
    <row r="485" spans="1:9" x14ac:dyDescent="0.45">
      <c r="A485" t="s">
        <v>687</v>
      </c>
      <c r="B485" t="s">
        <v>36</v>
      </c>
      <c r="C485" t="s">
        <v>34</v>
      </c>
      <c r="D485" t="s">
        <v>67</v>
      </c>
      <c r="E485" t="s">
        <v>188</v>
      </c>
      <c r="F485" t="s">
        <v>1</v>
      </c>
      <c r="G485" t="s">
        <v>0</v>
      </c>
      <c r="H485" t="s">
        <v>1</v>
      </c>
      <c r="I485" t="s">
        <v>1</v>
      </c>
    </row>
    <row r="486" spans="1:9" x14ac:dyDescent="0.45">
      <c r="A486" t="s">
        <v>686</v>
      </c>
      <c r="B486" t="s">
        <v>31</v>
      </c>
      <c r="C486" t="s">
        <v>67</v>
      </c>
      <c r="D486" t="s">
        <v>79</v>
      </c>
      <c r="E486" t="s">
        <v>58</v>
      </c>
      <c r="F486" t="s">
        <v>1</v>
      </c>
      <c r="G486" t="s">
        <v>0</v>
      </c>
      <c r="H486" t="s">
        <v>1</v>
      </c>
    </row>
    <row r="487" spans="1:9" x14ac:dyDescent="0.45">
      <c r="A487" t="s">
        <v>794</v>
      </c>
      <c r="B487" t="s">
        <v>200</v>
      </c>
      <c r="C487" t="s">
        <v>79</v>
      </c>
      <c r="D487" t="s">
        <v>34</v>
      </c>
      <c r="E487" t="s">
        <v>26</v>
      </c>
      <c r="F487" t="s">
        <v>0</v>
      </c>
      <c r="G487" t="s">
        <v>0</v>
      </c>
      <c r="H487" t="s">
        <v>0</v>
      </c>
    </row>
    <row r="488" spans="1:9" x14ac:dyDescent="0.45">
      <c r="A488" t="s">
        <v>742</v>
      </c>
      <c r="B488" t="s">
        <v>5</v>
      </c>
      <c r="C488" t="s">
        <v>71</v>
      </c>
      <c r="D488" t="s">
        <v>8</v>
      </c>
      <c r="E488" t="s">
        <v>88</v>
      </c>
      <c r="F488" t="s">
        <v>0</v>
      </c>
      <c r="G488" t="s">
        <v>0</v>
      </c>
      <c r="H488" t="s">
        <v>0</v>
      </c>
    </row>
    <row r="489" spans="1:9" x14ac:dyDescent="0.45">
      <c r="A489" t="s">
        <v>2861</v>
      </c>
      <c r="B489" t="s">
        <v>31</v>
      </c>
      <c r="C489" t="s">
        <v>82</v>
      </c>
      <c r="D489" t="s">
        <v>79</v>
      </c>
      <c r="E489" t="s">
        <v>143</v>
      </c>
      <c r="F489" t="s">
        <v>0</v>
      </c>
      <c r="G489" t="s">
        <v>0</v>
      </c>
      <c r="H489" t="s">
        <v>0</v>
      </c>
    </row>
    <row r="490" spans="1:9" x14ac:dyDescent="0.45">
      <c r="A490" t="s">
        <v>1981</v>
      </c>
      <c r="B490" t="s">
        <v>28</v>
      </c>
      <c r="C490" t="s">
        <v>82</v>
      </c>
      <c r="D490" t="s">
        <v>79</v>
      </c>
      <c r="E490" t="s">
        <v>114</v>
      </c>
      <c r="F490" t="s">
        <v>0</v>
      </c>
      <c r="G490" t="s">
        <v>0</v>
      </c>
      <c r="H490" t="s">
        <v>0</v>
      </c>
    </row>
    <row r="491" spans="1:9" x14ac:dyDescent="0.45">
      <c r="A491" t="s">
        <v>19</v>
      </c>
      <c r="B491" t="s">
        <v>2310</v>
      </c>
      <c r="C491" t="s">
        <v>17</v>
      </c>
      <c r="D491" t="s">
        <v>16</v>
      </c>
      <c r="E491" t="s">
        <v>15</v>
      </c>
      <c r="F491" t="s">
        <v>14</v>
      </c>
      <c r="G491" t="s">
        <v>13</v>
      </c>
      <c r="H491" t="s">
        <v>12</v>
      </c>
      <c r="I491" t="s">
        <v>11</v>
      </c>
    </row>
    <row r="492" spans="1:9" x14ac:dyDescent="0.45">
      <c r="A492" t="s">
        <v>2860</v>
      </c>
      <c r="B492" t="s">
        <v>21</v>
      </c>
      <c r="C492" t="s">
        <v>35</v>
      </c>
      <c r="D492" t="s">
        <v>3</v>
      </c>
      <c r="E492" t="s">
        <v>33</v>
      </c>
      <c r="F492" t="s">
        <v>0</v>
      </c>
      <c r="G492" t="s">
        <v>0</v>
      </c>
      <c r="H492" t="s">
        <v>0</v>
      </c>
    </row>
    <row r="493" spans="1:9" x14ac:dyDescent="0.45">
      <c r="A493" t="s">
        <v>2832</v>
      </c>
      <c r="B493" t="s">
        <v>21</v>
      </c>
      <c r="C493" t="s">
        <v>112</v>
      </c>
      <c r="D493" t="s">
        <v>34</v>
      </c>
      <c r="E493" t="s">
        <v>58</v>
      </c>
      <c r="F493" t="s">
        <v>1</v>
      </c>
      <c r="G493" t="s">
        <v>0</v>
      </c>
      <c r="H493" t="s">
        <v>1</v>
      </c>
    </row>
    <row r="494" spans="1:9" x14ac:dyDescent="0.45">
      <c r="A494" t="s">
        <v>1899</v>
      </c>
      <c r="B494" t="s">
        <v>115</v>
      </c>
      <c r="C494" t="s">
        <v>43</v>
      </c>
      <c r="D494" t="s">
        <v>56</v>
      </c>
      <c r="E494" t="s">
        <v>26</v>
      </c>
      <c r="F494" t="s">
        <v>0</v>
      </c>
      <c r="G494" t="s">
        <v>0</v>
      </c>
      <c r="H494" t="s">
        <v>0</v>
      </c>
    </row>
    <row r="495" spans="1:9" x14ac:dyDescent="0.45">
      <c r="A495" t="s">
        <v>2859</v>
      </c>
      <c r="B495" t="s">
        <v>89</v>
      </c>
      <c r="C495" t="s">
        <v>43</v>
      </c>
      <c r="D495" t="s">
        <v>34</v>
      </c>
      <c r="E495" t="s">
        <v>91</v>
      </c>
      <c r="F495" t="s">
        <v>0</v>
      </c>
      <c r="G495" t="s">
        <v>0</v>
      </c>
      <c r="H495" t="s">
        <v>0</v>
      </c>
    </row>
    <row r="496" spans="1:9" x14ac:dyDescent="0.45">
      <c r="A496" t="s">
        <v>2858</v>
      </c>
      <c r="B496" t="s">
        <v>31</v>
      </c>
      <c r="C496" t="s">
        <v>8</v>
      </c>
      <c r="D496" t="s">
        <v>34</v>
      </c>
      <c r="E496" t="s">
        <v>188</v>
      </c>
      <c r="F496" t="s">
        <v>1</v>
      </c>
      <c r="G496" t="s">
        <v>1</v>
      </c>
      <c r="H496" t="s">
        <v>0</v>
      </c>
    </row>
    <row r="497" spans="1:9" x14ac:dyDescent="0.45">
      <c r="A497" t="s">
        <v>2857</v>
      </c>
      <c r="B497" t="s">
        <v>21</v>
      </c>
      <c r="C497" t="s">
        <v>35</v>
      </c>
      <c r="D497" t="s">
        <v>34</v>
      </c>
      <c r="E497" t="s">
        <v>33</v>
      </c>
      <c r="F497" t="s">
        <v>0</v>
      </c>
      <c r="G497" t="s">
        <v>0</v>
      </c>
      <c r="H497" t="s">
        <v>0</v>
      </c>
    </row>
    <row r="498" spans="1:9" x14ac:dyDescent="0.45">
      <c r="A498" t="s">
        <v>871</v>
      </c>
      <c r="B498" t="s">
        <v>115</v>
      </c>
      <c r="C498" t="s">
        <v>67</v>
      </c>
      <c r="D498" t="s">
        <v>92</v>
      </c>
      <c r="E498" t="s">
        <v>26</v>
      </c>
      <c r="F498" t="s">
        <v>0</v>
      </c>
      <c r="G498" t="s">
        <v>0</v>
      </c>
      <c r="H498" t="s">
        <v>0</v>
      </c>
    </row>
    <row r="499" spans="1:9" x14ac:dyDescent="0.45">
      <c r="A499" t="s">
        <v>702</v>
      </c>
      <c r="B499" t="s">
        <v>28</v>
      </c>
      <c r="C499" t="s">
        <v>56</v>
      </c>
      <c r="D499" t="s">
        <v>126</v>
      </c>
      <c r="E499" t="s">
        <v>114</v>
      </c>
      <c r="F499" t="s">
        <v>0</v>
      </c>
      <c r="G499" t="s">
        <v>0</v>
      </c>
      <c r="H499" t="s">
        <v>0</v>
      </c>
    </row>
    <row r="500" spans="1:9" x14ac:dyDescent="0.45">
      <c r="A500" t="s">
        <v>2856</v>
      </c>
      <c r="B500" t="s">
        <v>28</v>
      </c>
      <c r="C500" t="s">
        <v>40</v>
      </c>
      <c r="D500" t="s">
        <v>92</v>
      </c>
      <c r="E500" t="s">
        <v>53</v>
      </c>
      <c r="F500" t="s">
        <v>0</v>
      </c>
      <c r="G500" t="s">
        <v>0</v>
      </c>
      <c r="H500" t="s">
        <v>0</v>
      </c>
    </row>
    <row r="501" spans="1:9" x14ac:dyDescent="0.45">
      <c r="A501" t="s">
        <v>2855</v>
      </c>
      <c r="B501" t="s">
        <v>72</v>
      </c>
      <c r="C501" t="s">
        <v>59</v>
      </c>
      <c r="D501" t="s">
        <v>3</v>
      </c>
      <c r="E501" t="s">
        <v>68</v>
      </c>
      <c r="F501" t="s">
        <v>0</v>
      </c>
      <c r="G501" t="s">
        <v>0</v>
      </c>
      <c r="H501" t="s">
        <v>0</v>
      </c>
    </row>
    <row r="502" spans="1:9" x14ac:dyDescent="0.45">
      <c r="A502" t="s">
        <v>2854</v>
      </c>
      <c r="B502" t="s">
        <v>72</v>
      </c>
      <c r="C502" t="s">
        <v>59</v>
      </c>
      <c r="D502" t="s">
        <v>3</v>
      </c>
      <c r="E502" t="s">
        <v>46</v>
      </c>
      <c r="F502" t="s">
        <v>0</v>
      </c>
      <c r="G502" t="s">
        <v>0</v>
      </c>
      <c r="H502" t="s">
        <v>0</v>
      </c>
    </row>
    <row r="503" spans="1:9" x14ac:dyDescent="0.45">
      <c r="A503" t="s">
        <v>2853</v>
      </c>
      <c r="B503" t="s">
        <v>48</v>
      </c>
      <c r="C503" t="s">
        <v>148</v>
      </c>
      <c r="D503" t="s">
        <v>3</v>
      </c>
      <c r="E503" t="s">
        <v>46</v>
      </c>
      <c r="F503" t="s">
        <v>0</v>
      </c>
      <c r="G503" t="s">
        <v>0</v>
      </c>
      <c r="H503" t="s">
        <v>0</v>
      </c>
    </row>
    <row r="504" spans="1:9" x14ac:dyDescent="0.45">
      <c r="A504" t="s">
        <v>690</v>
      </c>
      <c r="B504" t="s">
        <v>28</v>
      </c>
      <c r="C504" t="s">
        <v>112</v>
      </c>
      <c r="D504" t="s">
        <v>92</v>
      </c>
      <c r="E504" t="s">
        <v>114</v>
      </c>
      <c r="F504" t="s">
        <v>0</v>
      </c>
      <c r="G504" t="s">
        <v>0</v>
      </c>
      <c r="H504" t="s">
        <v>0</v>
      </c>
    </row>
    <row r="505" spans="1:9" x14ac:dyDescent="0.45">
      <c r="A505" t="s">
        <v>2819</v>
      </c>
      <c r="B505" t="s">
        <v>72</v>
      </c>
      <c r="C505" t="s">
        <v>35</v>
      </c>
      <c r="D505" t="s">
        <v>34</v>
      </c>
      <c r="E505" t="s">
        <v>107</v>
      </c>
      <c r="F505" t="s">
        <v>0</v>
      </c>
      <c r="G505" t="s">
        <v>0</v>
      </c>
      <c r="H505" t="s">
        <v>0</v>
      </c>
    </row>
    <row r="506" spans="1:9" x14ac:dyDescent="0.45">
      <c r="A506" t="s">
        <v>688</v>
      </c>
      <c r="B506" t="s">
        <v>200</v>
      </c>
      <c r="C506" t="s">
        <v>4</v>
      </c>
      <c r="D506" t="s">
        <v>82</v>
      </c>
      <c r="E506" t="s">
        <v>65</v>
      </c>
      <c r="F506" t="s">
        <v>0</v>
      </c>
      <c r="G506" t="s">
        <v>0</v>
      </c>
      <c r="H506" t="s">
        <v>0</v>
      </c>
      <c r="I506" t="s">
        <v>1</v>
      </c>
    </row>
    <row r="507" spans="1:9" x14ac:dyDescent="0.45">
      <c r="A507" t="s">
        <v>687</v>
      </c>
      <c r="B507" t="s">
        <v>36</v>
      </c>
      <c r="C507" t="s">
        <v>4</v>
      </c>
      <c r="D507" t="s">
        <v>507</v>
      </c>
      <c r="E507" t="s">
        <v>188</v>
      </c>
      <c r="F507" t="s">
        <v>1</v>
      </c>
      <c r="G507" t="s">
        <v>0</v>
      </c>
      <c r="H507" t="s">
        <v>1</v>
      </c>
      <c r="I507" t="s">
        <v>1</v>
      </c>
    </row>
    <row r="508" spans="1:9" x14ac:dyDescent="0.45">
      <c r="A508" t="s">
        <v>2852</v>
      </c>
      <c r="B508" t="s">
        <v>21</v>
      </c>
      <c r="C508" t="s">
        <v>160</v>
      </c>
      <c r="D508" t="s">
        <v>34</v>
      </c>
      <c r="E508" t="s">
        <v>39</v>
      </c>
      <c r="F508" t="s">
        <v>0</v>
      </c>
      <c r="G508" t="s">
        <v>0</v>
      </c>
      <c r="H508" t="s">
        <v>0</v>
      </c>
    </row>
    <row r="509" spans="1:9" x14ac:dyDescent="0.45">
      <c r="A509" t="s">
        <v>686</v>
      </c>
      <c r="B509" t="s">
        <v>31</v>
      </c>
      <c r="C509" t="s">
        <v>3</v>
      </c>
      <c r="D509" t="s">
        <v>170</v>
      </c>
      <c r="E509" t="s">
        <v>58</v>
      </c>
      <c r="F509" t="s">
        <v>1</v>
      </c>
      <c r="G509" t="s">
        <v>0</v>
      </c>
      <c r="H509" t="s">
        <v>1</v>
      </c>
    </row>
    <row r="510" spans="1:9" x14ac:dyDescent="0.45">
      <c r="A510" t="s">
        <v>2851</v>
      </c>
      <c r="B510" t="s">
        <v>72</v>
      </c>
      <c r="C510" t="s">
        <v>170</v>
      </c>
      <c r="D510" t="s">
        <v>34</v>
      </c>
      <c r="E510" t="s">
        <v>185</v>
      </c>
      <c r="F510" t="s">
        <v>1</v>
      </c>
      <c r="G510" t="s">
        <v>0</v>
      </c>
      <c r="H510" t="s">
        <v>1</v>
      </c>
    </row>
    <row r="511" spans="1:9" x14ac:dyDescent="0.45">
      <c r="A511" t="s">
        <v>698</v>
      </c>
      <c r="B511" t="s">
        <v>89</v>
      </c>
      <c r="C511" t="s">
        <v>56</v>
      </c>
      <c r="D511" t="s">
        <v>69</v>
      </c>
      <c r="E511" t="s">
        <v>399</v>
      </c>
      <c r="F511" t="s">
        <v>0</v>
      </c>
      <c r="G511" t="s">
        <v>0</v>
      </c>
      <c r="H511" t="s">
        <v>0</v>
      </c>
    </row>
    <row r="512" spans="1:9" x14ac:dyDescent="0.45">
      <c r="A512" t="s">
        <v>742</v>
      </c>
      <c r="B512" t="s">
        <v>5</v>
      </c>
      <c r="C512" t="s">
        <v>4</v>
      </c>
      <c r="D512" t="s">
        <v>3</v>
      </c>
      <c r="E512" t="s">
        <v>88</v>
      </c>
      <c r="F512" t="s">
        <v>0</v>
      </c>
      <c r="G512" t="s">
        <v>0</v>
      </c>
      <c r="H512" t="s">
        <v>0</v>
      </c>
    </row>
    <row r="513" spans="1:9" x14ac:dyDescent="0.45">
      <c r="A513" t="s">
        <v>2850</v>
      </c>
      <c r="B513" t="s">
        <v>48</v>
      </c>
      <c r="C513" t="s">
        <v>8</v>
      </c>
      <c r="D513" t="s">
        <v>3</v>
      </c>
      <c r="E513" t="s">
        <v>111</v>
      </c>
      <c r="F513" t="s">
        <v>1</v>
      </c>
      <c r="G513" t="s">
        <v>0</v>
      </c>
      <c r="H513" t="s">
        <v>1</v>
      </c>
    </row>
    <row r="514" spans="1:9" x14ac:dyDescent="0.45">
      <c r="A514" t="s">
        <v>2849</v>
      </c>
      <c r="B514" t="s">
        <v>5</v>
      </c>
      <c r="C514" t="s">
        <v>61</v>
      </c>
      <c r="D514" t="s">
        <v>4</v>
      </c>
      <c r="E514" t="s">
        <v>2</v>
      </c>
      <c r="F514" t="s">
        <v>0</v>
      </c>
      <c r="G514" t="s">
        <v>1</v>
      </c>
      <c r="H514" t="s">
        <v>0</v>
      </c>
    </row>
    <row r="515" spans="1:9" x14ac:dyDescent="0.45">
      <c r="A515" t="s">
        <v>2848</v>
      </c>
      <c r="B515" t="s">
        <v>72</v>
      </c>
      <c r="C515" t="s">
        <v>43</v>
      </c>
      <c r="D515" t="s">
        <v>34</v>
      </c>
      <c r="E515" t="s">
        <v>68</v>
      </c>
      <c r="F515" t="s">
        <v>0</v>
      </c>
      <c r="G515" t="s">
        <v>0</v>
      </c>
      <c r="H515" t="s">
        <v>0</v>
      </c>
    </row>
    <row r="516" spans="1:9" x14ac:dyDescent="0.45">
      <c r="A516" t="s">
        <v>19</v>
      </c>
      <c r="B516" t="s">
        <v>2304</v>
      </c>
      <c r="C516" t="s">
        <v>17</v>
      </c>
      <c r="D516" t="s">
        <v>16</v>
      </c>
      <c r="E516" t="s">
        <v>15</v>
      </c>
      <c r="F516" t="s">
        <v>14</v>
      </c>
      <c r="G516" t="s">
        <v>13</v>
      </c>
      <c r="H516" t="s">
        <v>12</v>
      </c>
      <c r="I516" t="s">
        <v>11</v>
      </c>
    </row>
    <row r="517" spans="1:9" x14ac:dyDescent="0.45">
      <c r="A517" t="s">
        <v>683</v>
      </c>
      <c r="B517" t="s">
        <v>72</v>
      </c>
      <c r="C517" t="s">
        <v>148</v>
      </c>
      <c r="D517" t="s">
        <v>734</v>
      </c>
      <c r="E517" t="s">
        <v>178</v>
      </c>
      <c r="F517" t="s">
        <v>1</v>
      </c>
      <c r="G517" t="s">
        <v>0</v>
      </c>
      <c r="H517" t="s">
        <v>1</v>
      </c>
      <c r="I517" t="s">
        <v>1</v>
      </c>
    </row>
    <row r="518" spans="1:9" x14ac:dyDescent="0.45">
      <c r="A518" t="s">
        <v>19</v>
      </c>
      <c r="B518" t="s">
        <v>2302</v>
      </c>
      <c r="C518" t="s">
        <v>17</v>
      </c>
      <c r="D518" t="s">
        <v>16</v>
      </c>
      <c r="E518" t="s">
        <v>15</v>
      </c>
      <c r="F518" t="s">
        <v>14</v>
      </c>
      <c r="G518" t="s">
        <v>13</v>
      </c>
      <c r="H518" t="s">
        <v>12</v>
      </c>
      <c r="I518" t="s">
        <v>11</v>
      </c>
    </row>
    <row r="519" spans="1:9" x14ac:dyDescent="0.45">
      <c r="A519" t="s">
        <v>767</v>
      </c>
      <c r="B519" t="s">
        <v>89</v>
      </c>
      <c r="C519" t="s">
        <v>2403</v>
      </c>
      <c r="D519" t="s">
        <v>92</v>
      </c>
      <c r="E519" t="s">
        <v>7</v>
      </c>
      <c r="F519" t="s">
        <v>0</v>
      </c>
      <c r="G519" t="s">
        <v>0</v>
      </c>
      <c r="H519" t="s">
        <v>0</v>
      </c>
    </row>
    <row r="520" spans="1:9" x14ac:dyDescent="0.45">
      <c r="A520" t="s">
        <v>2847</v>
      </c>
      <c r="B520" t="s">
        <v>21</v>
      </c>
      <c r="C520" t="s">
        <v>2846</v>
      </c>
      <c r="D520" t="s">
        <v>100</v>
      </c>
      <c r="E520" t="s">
        <v>95</v>
      </c>
      <c r="F520" t="s">
        <v>0</v>
      </c>
      <c r="G520" t="s">
        <v>0</v>
      </c>
      <c r="H520" t="s">
        <v>0</v>
      </c>
    </row>
    <row r="521" spans="1:9" x14ac:dyDescent="0.45">
      <c r="A521" t="s">
        <v>2845</v>
      </c>
      <c r="B521" t="s">
        <v>89</v>
      </c>
      <c r="C521" t="s">
        <v>2844</v>
      </c>
      <c r="D521" t="s">
        <v>198</v>
      </c>
      <c r="E521" t="s">
        <v>50</v>
      </c>
      <c r="F521" t="s">
        <v>0</v>
      </c>
      <c r="G521" t="s">
        <v>0</v>
      </c>
      <c r="H521" t="s">
        <v>0</v>
      </c>
    </row>
    <row r="522" spans="1:9" x14ac:dyDescent="0.45">
      <c r="A522" t="s">
        <v>702</v>
      </c>
      <c r="B522" t="s">
        <v>28</v>
      </c>
      <c r="C522" t="s">
        <v>2843</v>
      </c>
      <c r="D522" t="s">
        <v>508</v>
      </c>
      <c r="E522" t="s">
        <v>114</v>
      </c>
      <c r="F522" t="s">
        <v>0</v>
      </c>
      <c r="G522" t="s">
        <v>0</v>
      </c>
      <c r="H522" t="s">
        <v>0</v>
      </c>
    </row>
    <row r="523" spans="1:9" x14ac:dyDescent="0.45">
      <c r="A523" t="s">
        <v>701</v>
      </c>
      <c r="B523" t="s">
        <v>28</v>
      </c>
      <c r="C523" t="s">
        <v>2842</v>
      </c>
      <c r="D523" t="s">
        <v>906</v>
      </c>
      <c r="E523" t="s">
        <v>114</v>
      </c>
      <c r="F523" t="s">
        <v>0</v>
      </c>
      <c r="G523" t="s">
        <v>0</v>
      </c>
      <c r="H523" t="s">
        <v>0</v>
      </c>
    </row>
    <row r="524" spans="1:9" x14ac:dyDescent="0.45">
      <c r="A524" t="s">
        <v>19</v>
      </c>
      <c r="B524" t="s">
        <v>2301</v>
      </c>
      <c r="C524" t="s">
        <v>17</v>
      </c>
      <c r="D524" t="s">
        <v>16</v>
      </c>
      <c r="E524" t="s">
        <v>15</v>
      </c>
      <c r="F524" t="s">
        <v>14</v>
      </c>
      <c r="G524" t="s">
        <v>13</v>
      </c>
      <c r="H524" t="s">
        <v>12</v>
      </c>
      <c r="I524" t="s">
        <v>11</v>
      </c>
    </row>
    <row r="525" spans="1:9" x14ac:dyDescent="0.45">
      <c r="A525" t="s">
        <v>683</v>
      </c>
      <c r="B525" t="s">
        <v>72</v>
      </c>
      <c r="C525" t="s">
        <v>772</v>
      </c>
      <c r="D525" t="s">
        <v>935</v>
      </c>
      <c r="E525" t="s">
        <v>178</v>
      </c>
      <c r="F525" t="s">
        <v>1</v>
      </c>
      <c r="G525" t="s">
        <v>0</v>
      </c>
      <c r="H525" t="s">
        <v>1</v>
      </c>
      <c r="I525" t="s">
        <v>1</v>
      </c>
    </row>
    <row r="526" spans="1:9" x14ac:dyDescent="0.45">
      <c r="A526" t="s">
        <v>750</v>
      </c>
      <c r="B526" t="s">
        <v>28</v>
      </c>
      <c r="C526" t="s">
        <v>2696</v>
      </c>
      <c r="D526" t="s">
        <v>92</v>
      </c>
      <c r="E526" t="s">
        <v>114</v>
      </c>
      <c r="F526" t="s">
        <v>0</v>
      </c>
      <c r="G526" t="s">
        <v>0</v>
      </c>
      <c r="H526" t="s">
        <v>0</v>
      </c>
    </row>
    <row r="527" spans="1:9" x14ac:dyDescent="0.45">
      <c r="A527" t="s">
        <v>688</v>
      </c>
      <c r="B527" t="s">
        <v>200</v>
      </c>
      <c r="C527" t="s">
        <v>108</v>
      </c>
      <c r="D527" t="s">
        <v>35</v>
      </c>
      <c r="E527" t="s">
        <v>65</v>
      </c>
      <c r="F527" t="s">
        <v>0</v>
      </c>
      <c r="G527" t="s">
        <v>0</v>
      </c>
      <c r="H527" t="s">
        <v>0</v>
      </c>
      <c r="I527" t="s">
        <v>1</v>
      </c>
    </row>
    <row r="528" spans="1:9" x14ac:dyDescent="0.45">
      <c r="A528" t="s">
        <v>687</v>
      </c>
      <c r="B528" t="s">
        <v>36</v>
      </c>
      <c r="C528" t="s">
        <v>199</v>
      </c>
      <c r="D528" t="s">
        <v>127</v>
      </c>
      <c r="E528" t="s">
        <v>188</v>
      </c>
      <c r="F528" t="s">
        <v>1</v>
      </c>
      <c r="G528" t="s">
        <v>0</v>
      </c>
      <c r="H528" t="s">
        <v>1</v>
      </c>
      <c r="I528" t="s">
        <v>1</v>
      </c>
    </row>
    <row r="529" spans="1:9" x14ac:dyDescent="0.45">
      <c r="A529" t="s">
        <v>686</v>
      </c>
      <c r="B529" t="s">
        <v>31</v>
      </c>
      <c r="C529" t="s">
        <v>772</v>
      </c>
      <c r="D529" t="s">
        <v>112</v>
      </c>
      <c r="E529" t="s">
        <v>58</v>
      </c>
      <c r="F529" t="s">
        <v>1</v>
      </c>
      <c r="G529" t="s">
        <v>0</v>
      </c>
      <c r="H529" t="s">
        <v>1</v>
      </c>
    </row>
    <row r="530" spans="1:9" x14ac:dyDescent="0.45">
      <c r="A530" t="s">
        <v>19</v>
      </c>
      <c r="B530" t="s">
        <v>2299</v>
      </c>
      <c r="C530" t="s">
        <v>17</v>
      </c>
      <c r="D530" t="s">
        <v>16</v>
      </c>
      <c r="E530" t="s">
        <v>15</v>
      </c>
      <c r="F530" t="s">
        <v>14</v>
      </c>
      <c r="G530" t="s">
        <v>13</v>
      </c>
      <c r="H530" t="s">
        <v>12</v>
      </c>
      <c r="I530" t="s">
        <v>11</v>
      </c>
    </row>
    <row r="531" spans="1:9" x14ac:dyDescent="0.45">
      <c r="A531" t="s">
        <v>701</v>
      </c>
      <c r="B531" t="s">
        <v>28</v>
      </c>
      <c r="C531" t="s">
        <v>829</v>
      </c>
      <c r="D531" t="s">
        <v>100</v>
      </c>
      <c r="E531" t="s">
        <v>114</v>
      </c>
      <c r="F531" t="s">
        <v>0</v>
      </c>
      <c r="G531" t="s">
        <v>0</v>
      </c>
      <c r="H531" t="s">
        <v>0</v>
      </c>
    </row>
    <row r="532" spans="1:9" x14ac:dyDescent="0.45">
      <c r="A532" t="s">
        <v>699</v>
      </c>
      <c r="B532" t="s">
        <v>28</v>
      </c>
      <c r="C532" t="s">
        <v>199</v>
      </c>
      <c r="D532" t="s">
        <v>27</v>
      </c>
      <c r="E532" t="s">
        <v>324</v>
      </c>
      <c r="F532" t="s">
        <v>0</v>
      </c>
      <c r="G532" t="s">
        <v>0</v>
      </c>
      <c r="H532" t="s">
        <v>0</v>
      </c>
    </row>
    <row r="533" spans="1:9" x14ac:dyDescent="0.45">
      <c r="A533" t="s">
        <v>19</v>
      </c>
      <c r="B533" t="s">
        <v>2297</v>
      </c>
      <c r="C533" t="s">
        <v>17</v>
      </c>
      <c r="D533" t="s">
        <v>16</v>
      </c>
      <c r="E533" t="s">
        <v>15</v>
      </c>
      <c r="F533" t="s">
        <v>14</v>
      </c>
      <c r="G533" t="s">
        <v>13</v>
      </c>
      <c r="H533" t="s">
        <v>12</v>
      </c>
      <c r="I533" t="s">
        <v>11</v>
      </c>
    </row>
    <row r="534" spans="1:9" x14ac:dyDescent="0.45">
      <c r="A534" t="s">
        <v>2841</v>
      </c>
      <c r="B534" t="s">
        <v>21</v>
      </c>
      <c r="C534" t="s">
        <v>234</v>
      </c>
      <c r="D534" t="s">
        <v>3</v>
      </c>
      <c r="E534" t="s">
        <v>58</v>
      </c>
      <c r="F534" t="s">
        <v>1</v>
      </c>
      <c r="G534" t="s">
        <v>0</v>
      </c>
      <c r="H534" t="s">
        <v>1</v>
      </c>
    </row>
    <row r="535" spans="1:9" x14ac:dyDescent="0.45">
      <c r="A535" t="s">
        <v>1873</v>
      </c>
      <c r="B535" t="s">
        <v>115</v>
      </c>
      <c r="C535" t="s">
        <v>43</v>
      </c>
      <c r="D535" t="s">
        <v>79</v>
      </c>
      <c r="E535" t="s">
        <v>26</v>
      </c>
      <c r="F535" t="s">
        <v>0</v>
      </c>
      <c r="G535" t="s">
        <v>0</v>
      </c>
      <c r="H535" t="s">
        <v>0</v>
      </c>
    </row>
    <row r="536" spans="1:9" x14ac:dyDescent="0.45">
      <c r="A536" t="s">
        <v>2840</v>
      </c>
      <c r="B536" t="s">
        <v>21</v>
      </c>
      <c r="C536" t="s">
        <v>67</v>
      </c>
      <c r="D536" t="s">
        <v>67</v>
      </c>
      <c r="E536" t="s">
        <v>39</v>
      </c>
      <c r="F536" t="s">
        <v>0</v>
      </c>
      <c r="G536" t="s">
        <v>0</v>
      </c>
      <c r="H536" t="s">
        <v>0</v>
      </c>
    </row>
    <row r="537" spans="1:9" x14ac:dyDescent="0.45">
      <c r="A537" t="s">
        <v>728</v>
      </c>
      <c r="B537" t="s">
        <v>115</v>
      </c>
      <c r="C537" t="s">
        <v>772</v>
      </c>
      <c r="D537" t="s">
        <v>59</v>
      </c>
      <c r="E537" t="s">
        <v>182</v>
      </c>
      <c r="F537" t="s">
        <v>0</v>
      </c>
      <c r="G537" t="s">
        <v>0</v>
      </c>
      <c r="H537" t="s">
        <v>0</v>
      </c>
    </row>
    <row r="538" spans="1:9" x14ac:dyDescent="0.45">
      <c r="A538" t="s">
        <v>1854</v>
      </c>
      <c r="B538" t="s">
        <v>5</v>
      </c>
      <c r="C538" t="s">
        <v>864</v>
      </c>
      <c r="D538" t="s">
        <v>56</v>
      </c>
      <c r="E538" t="s">
        <v>88</v>
      </c>
      <c r="F538" t="s">
        <v>0</v>
      </c>
      <c r="G538" t="s">
        <v>0</v>
      </c>
      <c r="H538" t="s">
        <v>0</v>
      </c>
    </row>
    <row r="539" spans="1:9" x14ac:dyDescent="0.45">
      <c r="A539" t="s">
        <v>2785</v>
      </c>
      <c r="B539" t="s">
        <v>21</v>
      </c>
      <c r="C539" t="s">
        <v>260</v>
      </c>
      <c r="D539" t="s">
        <v>56</v>
      </c>
      <c r="E539" t="s">
        <v>39</v>
      </c>
      <c r="F539" t="s">
        <v>0</v>
      </c>
      <c r="G539" t="s">
        <v>0</v>
      </c>
      <c r="H539" t="s">
        <v>0</v>
      </c>
    </row>
    <row r="540" spans="1:9" x14ac:dyDescent="0.45">
      <c r="A540" t="s">
        <v>2014</v>
      </c>
      <c r="B540" t="s">
        <v>21</v>
      </c>
      <c r="C540" t="s">
        <v>500</v>
      </c>
      <c r="D540" t="s">
        <v>56</v>
      </c>
      <c r="E540" t="s">
        <v>58</v>
      </c>
      <c r="F540" t="s">
        <v>1</v>
      </c>
      <c r="G540" t="s">
        <v>0</v>
      </c>
      <c r="H540" t="s">
        <v>1</v>
      </c>
    </row>
    <row r="541" spans="1:9" x14ac:dyDescent="0.45">
      <c r="A541" t="s">
        <v>2839</v>
      </c>
      <c r="B541" t="s">
        <v>21</v>
      </c>
      <c r="C541" t="s">
        <v>160</v>
      </c>
      <c r="D541" t="s">
        <v>56</v>
      </c>
      <c r="E541" t="s">
        <v>188</v>
      </c>
      <c r="F541" t="s">
        <v>1</v>
      </c>
      <c r="G541" t="s">
        <v>0</v>
      </c>
      <c r="H541" t="s">
        <v>1</v>
      </c>
    </row>
    <row r="542" spans="1:9" x14ac:dyDescent="0.45">
      <c r="A542" t="s">
        <v>701</v>
      </c>
      <c r="B542" t="s">
        <v>28</v>
      </c>
      <c r="C542" t="s">
        <v>8</v>
      </c>
      <c r="D542" t="s">
        <v>34</v>
      </c>
      <c r="E542" t="s">
        <v>114</v>
      </c>
      <c r="F542" t="s">
        <v>0</v>
      </c>
      <c r="G542" t="s">
        <v>0</v>
      </c>
      <c r="H542" t="s">
        <v>0</v>
      </c>
    </row>
    <row r="543" spans="1:9" x14ac:dyDescent="0.45">
      <c r="A543" t="s">
        <v>2838</v>
      </c>
      <c r="B543" t="s">
        <v>72</v>
      </c>
      <c r="C543" t="s">
        <v>8</v>
      </c>
      <c r="D543" t="s">
        <v>3</v>
      </c>
      <c r="E543" t="s">
        <v>366</v>
      </c>
      <c r="F543" t="s">
        <v>0</v>
      </c>
      <c r="G543" t="s">
        <v>0</v>
      </c>
      <c r="H543" t="s">
        <v>0</v>
      </c>
    </row>
    <row r="544" spans="1:9" x14ac:dyDescent="0.45">
      <c r="A544" t="s">
        <v>699</v>
      </c>
      <c r="B544" t="s">
        <v>28</v>
      </c>
      <c r="C544" t="s">
        <v>269</v>
      </c>
      <c r="D544" t="s">
        <v>27</v>
      </c>
      <c r="E544" t="s">
        <v>324</v>
      </c>
      <c r="F544" t="s">
        <v>0</v>
      </c>
      <c r="G544" t="s">
        <v>0</v>
      </c>
      <c r="H544" t="s">
        <v>0</v>
      </c>
    </row>
    <row r="545" spans="1:9" x14ac:dyDescent="0.45">
      <c r="A545" t="s">
        <v>742</v>
      </c>
      <c r="B545" t="s">
        <v>5</v>
      </c>
      <c r="C545" t="s">
        <v>2608</v>
      </c>
      <c r="D545" t="s">
        <v>265</v>
      </c>
      <c r="E545" t="s">
        <v>88</v>
      </c>
      <c r="F545" t="s">
        <v>0</v>
      </c>
      <c r="G545" t="s">
        <v>0</v>
      </c>
      <c r="H545" t="s">
        <v>0</v>
      </c>
    </row>
    <row r="546" spans="1:9" x14ac:dyDescent="0.45">
      <c r="A546" t="s">
        <v>19</v>
      </c>
      <c r="B546" t="s">
        <v>2295</v>
      </c>
      <c r="C546" t="s">
        <v>17</v>
      </c>
      <c r="D546" t="s">
        <v>16</v>
      </c>
      <c r="E546" t="s">
        <v>15</v>
      </c>
      <c r="F546" t="s">
        <v>14</v>
      </c>
      <c r="G546" t="s">
        <v>13</v>
      </c>
      <c r="H546" t="s">
        <v>12</v>
      </c>
      <c r="I546" t="s">
        <v>11</v>
      </c>
    </row>
    <row r="547" spans="1:9" x14ac:dyDescent="0.45">
      <c r="A547" t="s">
        <v>2837</v>
      </c>
      <c r="B547" t="s">
        <v>21</v>
      </c>
      <c r="C547" t="s">
        <v>148</v>
      </c>
      <c r="D547" t="s">
        <v>3</v>
      </c>
      <c r="E547" t="s">
        <v>180</v>
      </c>
      <c r="F547" t="s">
        <v>0</v>
      </c>
      <c r="G547" t="s">
        <v>0</v>
      </c>
      <c r="H547" t="s">
        <v>0</v>
      </c>
    </row>
    <row r="548" spans="1:9" x14ac:dyDescent="0.45">
      <c r="A548" t="s">
        <v>845</v>
      </c>
      <c r="B548" t="s">
        <v>21</v>
      </c>
      <c r="C548" t="s">
        <v>112</v>
      </c>
      <c r="D548" t="s">
        <v>34</v>
      </c>
      <c r="E548" t="s">
        <v>99</v>
      </c>
      <c r="F548" t="s">
        <v>0</v>
      </c>
      <c r="G548" t="s">
        <v>0</v>
      </c>
      <c r="H548" t="s">
        <v>0</v>
      </c>
    </row>
    <row r="549" spans="1:9" x14ac:dyDescent="0.45">
      <c r="A549" t="s">
        <v>2836</v>
      </c>
      <c r="B549" t="s">
        <v>21</v>
      </c>
      <c r="C549" t="s">
        <v>112</v>
      </c>
      <c r="D549" t="s">
        <v>34</v>
      </c>
      <c r="E549" t="s">
        <v>58</v>
      </c>
      <c r="F549" t="s">
        <v>1</v>
      </c>
      <c r="G549" t="s">
        <v>0</v>
      </c>
      <c r="H549" t="s">
        <v>1</v>
      </c>
    </row>
    <row r="550" spans="1:9" x14ac:dyDescent="0.45">
      <c r="A550" t="s">
        <v>688</v>
      </c>
      <c r="B550" t="s">
        <v>200</v>
      </c>
      <c r="C550" t="s">
        <v>34</v>
      </c>
      <c r="D550" t="s">
        <v>61</v>
      </c>
      <c r="E550" t="s">
        <v>65</v>
      </c>
      <c r="F550" t="s">
        <v>0</v>
      </c>
      <c r="G550" t="s">
        <v>0</v>
      </c>
      <c r="H550" t="s">
        <v>0</v>
      </c>
      <c r="I550" t="s">
        <v>1</v>
      </c>
    </row>
    <row r="551" spans="1:9" x14ac:dyDescent="0.45">
      <c r="A551" t="s">
        <v>687</v>
      </c>
      <c r="B551" t="s">
        <v>36</v>
      </c>
      <c r="C551" t="s">
        <v>67</v>
      </c>
      <c r="D551" t="s">
        <v>34</v>
      </c>
      <c r="E551" t="s">
        <v>188</v>
      </c>
      <c r="F551" t="s">
        <v>1</v>
      </c>
      <c r="G551" t="s">
        <v>0</v>
      </c>
      <c r="H551" t="s">
        <v>1</v>
      </c>
      <c r="I551" t="s">
        <v>1</v>
      </c>
    </row>
    <row r="552" spans="1:9" x14ac:dyDescent="0.45">
      <c r="A552" t="s">
        <v>686</v>
      </c>
      <c r="B552" t="s">
        <v>175</v>
      </c>
      <c r="C552" t="s">
        <v>47</v>
      </c>
      <c r="D552" t="s">
        <v>639</v>
      </c>
      <c r="E552" t="s">
        <v>58</v>
      </c>
      <c r="F552" t="s">
        <v>1</v>
      </c>
      <c r="G552" t="s">
        <v>0</v>
      </c>
      <c r="H552" t="s">
        <v>1</v>
      </c>
    </row>
    <row r="553" spans="1:9" x14ac:dyDescent="0.45">
      <c r="A553" t="s">
        <v>1894</v>
      </c>
      <c r="B553" t="s">
        <v>115</v>
      </c>
      <c r="C553" t="s">
        <v>40</v>
      </c>
      <c r="D553" t="s">
        <v>56</v>
      </c>
      <c r="E553" t="s">
        <v>26</v>
      </c>
      <c r="F553" t="s">
        <v>0</v>
      </c>
      <c r="G553" t="s">
        <v>0</v>
      </c>
      <c r="H553" t="s">
        <v>0</v>
      </c>
    </row>
    <row r="554" spans="1:9" x14ac:dyDescent="0.45">
      <c r="A554" t="s">
        <v>2835</v>
      </c>
      <c r="B554" t="s">
        <v>5</v>
      </c>
      <c r="C554" t="s">
        <v>43</v>
      </c>
      <c r="D554" t="s">
        <v>4</v>
      </c>
      <c r="E554" t="s">
        <v>408</v>
      </c>
      <c r="F554" t="s">
        <v>0</v>
      </c>
      <c r="G554" t="s">
        <v>0</v>
      </c>
      <c r="H554" t="s">
        <v>0</v>
      </c>
    </row>
    <row r="555" spans="1:9" x14ac:dyDescent="0.45">
      <c r="A555" t="s">
        <v>742</v>
      </c>
      <c r="B555" t="s">
        <v>5</v>
      </c>
      <c r="C555" t="s">
        <v>34</v>
      </c>
      <c r="D555" t="s">
        <v>100</v>
      </c>
      <c r="E555" t="s">
        <v>88</v>
      </c>
      <c r="F555" t="s">
        <v>0</v>
      </c>
      <c r="G555" t="s">
        <v>0</v>
      </c>
      <c r="H555" t="s">
        <v>0</v>
      </c>
    </row>
    <row r="556" spans="1:9" x14ac:dyDescent="0.45">
      <c r="A556" t="s">
        <v>2834</v>
      </c>
      <c r="B556" t="s">
        <v>44</v>
      </c>
      <c r="C556" t="s">
        <v>35</v>
      </c>
      <c r="D556" t="s">
        <v>4</v>
      </c>
      <c r="E556" t="s">
        <v>111</v>
      </c>
      <c r="F556" t="s">
        <v>1</v>
      </c>
      <c r="G556" t="s">
        <v>0</v>
      </c>
      <c r="H556" t="s">
        <v>1</v>
      </c>
    </row>
    <row r="557" spans="1:9" x14ac:dyDescent="0.45">
      <c r="A557" t="s">
        <v>2833</v>
      </c>
      <c r="B557" t="s">
        <v>5</v>
      </c>
      <c r="C557" t="s">
        <v>112</v>
      </c>
      <c r="D557" t="s">
        <v>56</v>
      </c>
      <c r="E557" t="s">
        <v>399</v>
      </c>
      <c r="F557" t="s">
        <v>0</v>
      </c>
      <c r="G557" t="s">
        <v>0</v>
      </c>
      <c r="H557" t="s">
        <v>0</v>
      </c>
    </row>
    <row r="558" spans="1:9" x14ac:dyDescent="0.45">
      <c r="A558" t="s">
        <v>19</v>
      </c>
      <c r="B558" t="s">
        <v>2292</v>
      </c>
      <c r="C558" t="s">
        <v>17</v>
      </c>
      <c r="D558" t="s">
        <v>16</v>
      </c>
      <c r="E558" t="s">
        <v>15</v>
      </c>
      <c r="F558" t="s">
        <v>14</v>
      </c>
      <c r="G558" t="s">
        <v>13</v>
      </c>
      <c r="H558" t="s">
        <v>12</v>
      </c>
      <c r="I558" t="s">
        <v>11</v>
      </c>
    </row>
    <row r="559" spans="1:9" x14ac:dyDescent="0.45">
      <c r="A559" t="s">
        <v>2832</v>
      </c>
      <c r="B559" t="s">
        <v>36</v>
      </c>
      <c r="C559" t="s">
        <v>56</v>
      </c>
      <c r="D559" t="s">
        <v>34</v>
      </c>
      <c r="E559" t="s">
        <v>58</v>
      </c>
      <c r="F559" t="s">
        <v>1</v>
      </c>
      <c r="G559" t="s">
        <v>0</v>
      </c>
      <c r="H559" t="s">
        <v>1</v>
      </c>
    </row>
    <row r="560" spans="1:9" x14ac:dyDescent="0.45">
      <c r="A560" t="s">
        <v>816</v>
      </c>
      <c r="B560" t="s">
        <v>5</v>
      </c>
      <c r="C560" t="s">
        <v>34</v>
      </c>
      <c r="D560" t="s">
        <v>100</v>
      </c>
      <c r="E560" t="s">
        <v>88</v>
      </c>
      <c r="F560" t="s">
        <v>0</v>
      </c>
      <c r="G560" t="s">
        <v>0</v>
      </c>
      <c r="H560" t="s">
        <v>0</v>
      </c>
    </row>
    <row r="561" spans="1:9" x14ac:dyDescent="0.45">
      <c r="A561" t="s">
        <v>856</v>
      </c>
      <c r="B561" t="s">
        <v>21</v>
      </c>
      <c r="C561" t="s">
        <v>61</v>
      </c>
      <c r="D561" t="s">
        <v>56</v>
      </c>
      <c r="E561" t="s">
        <v>58</v>
      </c>
      <c r="F561" t="s">
        <v>1</v>
      </c>
      <c r="G561" t="s">
        <v>0</v>
      </c>
      <c r="H561" t="s">
        <v>1</v>
      </c>
      <c r="I561" t="s">
        <v>1</v>
      </c>
    </row>
    <row r="562" spans="1:9" x14ac:dyDescent="0.45">
      <c r="A562" t="s">
        <v>750</v>
      </c>
      <c r="B562" t="s">
        <v>28</v>
      </c>
      <c r="C562" t="s">
        <v>3</v>
      </c>
      <c r="D562" t="s">
        <v>79</v>
      </c>
      <c r="E562" t="s">
        <v>114</v>
      </c>
      <c r="F562" t="s">
        <v>0</v>
      </c>
      <c r="G562" t="s">
        <v>0</v>
      </c>
      <c r="H562" t="s">
        <v>0</v>
      </c>
    </row>
    <row r="563" spans="1:9" x14ac:dyDescent="0.45">
      <c r="A563" t="s">
        <v>749</v>
      </c>
      <c r="B563" t="s">
        <v>115</v>
      </c>
      <c r="C563" t="s">
        <v>3</v>
      </c>
      <c r="D563" t="s">
        <v>56</v>
      </c>
      <c r="E563" t="s">
        <v>477</v>
      </c>
      <c r="F563" t="s">
        <v>0</v>
      </c>
      <c r="G563" t="s">
        <v>0</v>
      </c>
      <c r="H563" t="s">
        <v>0</v>
      </c>
    </row>
    <row r="564" spans="1:9" x14ac:dyDescent="0.45">
      <c r="A564" t="s">
        <v>920</v>
      </c>
      <c r="B564" t="s">
        <v>21</v>
      </c>
      <c r="C564" t="s">
        <v>79</v>
      </c>
      <c r="D564" t="s">
        <v>34</v>
      </c>
      <c r="E564" t="s">
        <v>278</v>
      </c>
      <c r="F564" t="s">
        <v>1</v>
      </c>
      <c r="G564" t="s">
        <v>0</v>
      </c>
      <c r="H564" t="s">
        <v>1</v>
      </c>
    </row>
    <row r="565" spans="1:9" x14ac:dyDescent="0.45">
      <c r="A565" t="s">
        <v>704</v>
      </c>
      <c r="B565" t="s">
        <v>72</v>
      </c>
      <c r="C565" t="s">
        <v>112</v>
      </c>
      <c r="D565" t="s">
        <v>3</v>
      </c>
      <c r="E565" t="s">
        <v>366</v>
      </c>
      <c r="F565" t="s">
        <v>0</v>
      </c>
      <c r="G565" t="s">
        <v>0</v>
      </c>
      <c r="H565" t="s">
        <v>0</v>
      </c>
    </row>
    <row r="566" spans="1:9" x14ac:dyDescent="0.45">
      <c r="A566" t="s">
        <v>807</v>
      </c>
      <c r="B566" t="s">
        <v>44</v>
      </c>
      <c r="C566" t="s">
        <v>47</v>
      </c>
      <c r="D566" t="s">
        <v>3</v>
      </c>
      <c r="E566" t="s">
        <v>107</v>
      </c>
      <c r="F566" t="s">
        <v>0</v>
      </c>
      <c r="G566" t="s">
        <v>0</v>
      </c>
      <c r="H566" t="s">
        <v>0</v>
      </c>
    </row>
    <row r="567" spans="1:9" x14ac:dyDescent="0.45">
      <c r="A567" t="s">
        <v>2801</v>
      </c>
      <c r="B567" t="s">
        <v>5</v>
      </c>
      <c r="C567" t="s">
        <v>47</v>
      </c>
      <c r="D567" t="s">
        <v>3</v>
      </c>
      <c r="E567" t="s">
        <v>408</v>
      </c>
      <c r="F567" t="s">
        <v>0</v>
      </c>
      <c r="G567" t="s">
        <v>0</v>
      </c>
      <c r="H567" t="s">
        <v>0</v>
      </c>
    </row>
    <row r="568" spans="1:9" x14ac:dyDescent="0.45">
      <c r="A568" t="s">
        <v>2831</v>
      </c>
      <c r="B568" t="s">
        <v>72</v>
      </c>
      <c r="C568" t="s">
        <v>3</v>
      </c>
      <c r="D568" t="s">
        <v>3</v>
      </c>
      <c r="E568" t="s">
        <v>46</v>
      </c>
      <c r="F568" t="s">
        <v>0</v>
      </c>
      <c r="G568" t="s">
        <v>0</v>
      </c>
      <c r="H568" t="s">
        <v>0</v>
      </c>
    </row>
    <row r="569" spans="1:9" x14ac:dyDescent="0.45">
      <c r="A569" t="s">
        <v>2830</v>
      </c>
      <c r="B569" t="s">
        <v>28</v>
      </c>
      <c r="C569" t="s">
        <v>67</v>
      </c>
      <c r="D569" t="s">
        <v>34</v>
      </c>
      <c r="E569" t="s">
        <v>114</v>
      </c>
      <c r="F569" t="s">
        <v>0</v>
      </c>
      <c r="G569" t="s">
        <v>0</v>
      </c>
      <c r="H569" t="s">
        <v>0</v>
      </c>
    </row>
    <row r="570" spans="1:9" x14ac:dyDescent="0.45">
      <c r="A570" t="s">
        <v>2829</v>
      </c>
      <c r="B570" t="s">
        <v>21</v>
      </c>
      <c r="C570" t="s">
        <v>4</v>
      </c>
      <c r="D570" t="s">
        <v>34</v>
      </c>
      <c r="E570" t="s">
        <v>58</v>
      </c>
      <c r="F570" t="s">
        <v>1</v>
      </c>
      <c r="G570" t="s">
        <v>0</v>
      </c>
      <c r="H570" t="s">
        <v>1</v>
      </c>
    </row>
    <row r="571" spans="1:9" x14ac:dyDescent="0.45">
      <c r="A571" t="s">
        <v>2828</v>
      </c>
      <c r="B571" t="s">
        <v>31</v>
      </c>
      <c r="C571" t="s">
        <v>47</v>
      </c>
      <c r="D571" t="s">
        <v>3</v>
      </c>
      <c r="E571" t="s">
        <v>99</v>
      </c>
      <c r="F571" t="s">
        <v>0</v>
      </c>
      <c r="G571" t="s">
        <v>1</v>
      </c>
      <c r="H571" t="s">
        <v>0</v>
      </c>
    </row>
    <row r="572" spans="1:9" x14ac:dyDescent="0.45">
      <c r="A572" t="s">
        <v>2827</v>
      </c>
      <c r="B572" t="s">
        <v>189</v>
      </c>
      <c r="C572" t="s">
        <v>47</v>
      </c>
      <c r="D572" t="s">
        <v>56</v>
      </c>
      <c r="E572" t="s">
        <v>68</v>
      </c>
      <c r="F572" t="s">
        <v>0</v>
      </c>
      <c r="G572" t="s">
        <v>0</v>
      </c>
      <c r="H572" t="s">
        <v>0</v>
      </c>
    </row>
    <row r="573" spans="1:9" x14ac:dyDescent="0.45">
      <c r="A573" t="s">
        <v>2826</v>
      </c>
      <c r="B573" t="s">
        <v>72</v>
      </c>
      <c r="C573" t="s">
        <v>8</v>
      </c>
      <c r="D573" t="s">
        <v>34</v>
      </c>
      <c r="E573" t="s">
        <v>68</v>
      </c>
      <c r="F573" t="s">
        <v>0</v>
      </c>
      <c r="G573" t="s">
        <v>0</v>
      </c>
      <c r="H573" t="s">
        <v>0</v>
      </c>
    </row>
    <row r="574" spans="1:9" x14ac:dyDescent="0.45">
      <c r="A574" t="s">
        <v>2825</v>
      </c>
      <c r="B574" t="s">
        <v>89</v>
      </c>
      <c r="C574" t="s">
        <v>40</v>
      </c>
      <c r="D574" t="s">
        <v>4</v>
      </c>
      <c r="E574" t="s">
        <v>408</v>
      </c>
      <c r="F574" t="s">
        <v>0</v>
      </c>
      <c r="G574" t="s">
        <v>0</v>
      </c>
      <c r="H574" t="s">
        <v>0</v>
      </c>
    </row>
    <row r="575" spans="1:9" x14ac:dyDescent="0.45">
      <c r="A575" t="s">
        <v>942</v>
      </c>
      <c r="B575" t="s">
        <v>5</v>
      </c>
      <c r="C575" t="s">
        <v>67</v>
      </c>
      <c r="D575" t="s">
        <v>4</v>
      </c>
      <c r="E575" t="s">
        <v>88</v>
      </c>
      <c r="F575" t="s">
        <v>0</v>
      </c>
      <c r="G575" t="s">
        <v>0</v>
      </c>
      <c r="H575" t="s">
        <v>0</v>
      </c>
    </row>
    <row r="576" spans="1:9" x14ac:dyDescent="0.45">
      <c r="A576" t="s">
        <v>2824</v>
      </c>
      <c r="B576" t="s">
        <v>72</v>
      </c>
      <c r="C576" t="s">
        <v>47</v>
      </c>
      <c r="D576" t="s">
        <v>34</v>
      </c>
      <c r="E576" t="s">
        <v>107</v>
      </c>
      <c r="F576" t="s">
        <v>0</v>
      </c>
      <c r="G576" t="s">
        <v>0</v>
      </c>
      <c r="H576" t="s">
        <v>0</v>
      </c>
    </row>
    <row r="577" spans="1:9" x14ac:dyDescent="0.45">
      <c r="A577" t="s">
        <v>2823</v>
      </c>
      <c r="B577" t="s">
        <v>72</v>
      </c>
      <c r="C577" t="s">
        <v>67</v>
      </c>
      <c r="D577" t="s">
        <v>3</v>
      </c>
      <c r="E577" t="s">
        <v>366</v>
      </c>
      <c r="F577" t="s">
        <v>0</v>
      </c>
      <c r="G577" t="s">
        <v>0</v>
      </c>
      <c r="H577" t="s">
        <v>0</v>
      </c>
    </row>
    <row r="578" spans="1:9" x14ac:dyDescent="0.45">
      <c r="A578" t="s">
        <v>670</v>
      </c>
      <c r="B578" t="s">
        <v>48</v>
      </c>
      <c r="C578" t="s">
        <v>67</v>
      </c>
      <c r="D578" t="s">
        <v>34</v>
      </c>
      <c r="E578" t="s">
        <v>185</v>
      </c>
      <c r="F578" t="s">
        <v>1</v>
      </c>
      <c r="G578" t="s">
        <v>0</v>
      </c>
      <c r="H578" t="s">
        <v>1</v>
      </c>
    </row>
    <row r="579" spans="1:9" x14ac:dyDescent="0.45">
      <c r="A579" t="s">
        <v>19</v>
      </c>
      <c r="B579" t="s">
        <v>2288</v>
      </c>
      <c r="C579" t="s">
        <v>17</v>
      </c>
      <c r="D579" t="s">
        <v>16</v>
      </c>
      <c r="E579" t="s">
        <v>15</v>
      </c>
      <c r="F579" t="s">
        <v>14</v>
      </c>
      <c r="G579" t="s">
        <v>13</v>
      </c>
      <c r="H579" t="s">
        <v>12</v>
      </c>
      <c r="I579" t="s">
        <v>11</v>
      </c>
    </row>
    <row r="580" spans="1:9" x14ac:dyDescent="0.45">
      <c r="A580" t="s">
        <v>2822</v>
      </c>
      <c r="B580" t="s">
        <v>48</v>
      </c>
      <c r="C580" t="s">
        <v>35</v>
      </c>
      <c r="D580" t="s">
        <v>56</v>
      </c>
      <c r="E580" t="s">
        <v>46</v>
      </c>
      <c r="F580" t="s">
        <v>0</v>
      </c>
      <c r="G580" t="s">
        <v>0</v>
      </c>
      <c r="H580" t="s">
        <v>0</v>
      </c>
    </row>
    <row r="581" spans="1:9" x14ac:dyDescent="0.45">
      <c r="A581" t="s">
        <v>1971</v>
      </c>
      <c r="B581" t="s">
        <v>229</v>
      </c>
      <c r="C581" t="s">
        <v>47</v>
      </c>
      <c r="D581" t="s">
        <v>8</v>
      </c>
      <c r="E581" t="s">
        <v>88</v>
      </c>
      <c r="F581" t="s">
        <v>0</v>
      </c>
      <c r="G581" t="s">
        <v>0</v>
      </c>
      <c r="H581" t="s">
        <v>0</v>
      </c>
    </row>
    <row r="582" spans="1:9" x14ac:dyDescent="0.45">
      <c r="A582" t="s">
        <v>2821</v>
      </c>
      <c r="B582" t="s">
        <v>115</v>
      </c>
      <c r="C582" t="s">
        <v>4</v>
      </c>
      <c r="D582" t="s">
        <v>3</v>
      </c>
      <c r="E582" t="s">
        <v>26</v>
      </c>
      <c r="F582" t="s">
        <v>0</v>
      </c>
      <c r="G582" t="s">
        <v>0</v>
      </c>
      <c r="H582" t="s">
        <v>0</v>
      </c>
    </row>
    <row r="583" spans="1:9" x14ac:dyDescent="0.45">
      <c r="A583" t="s">
        <v>2820</v>
      </c>
      <c r="B583" t="s">
        <v>31</v>
      </c>
      <c r="C583" t="s">
        <v>100</v>
      </c>
      <c r="D583" t="s">
        <v>56</v>
      </c>
      <c r="E583" t="s">
        <v>103</v>
      </c>
      <c r="F583" t="s">
        <v>0</v>
      </c>
      <c r="G583" t="s">
        <v>0</v>
      </c>
      <c r="H583" t="s">
        <v>0</v>
      </c>
    </row>
    <row r="584" spans="1:9" x14ac:dyDescent="0.45">
      <c r="A584" t="s">
        <v>2819</v>
      </c>
      <c r="B584" t="s">
        <v>44</v>
      </c>
      <c r="C584" t="s">
        <v>47</v>
      </c>
      <c r="D584" t="s">
        <v>3</v>
      </c>
      <c r="E584" t="s">
        <v>107</v>
      </c>
      <c r="F584" t="s">
        <v>0</v>
      </c>
      <c r="G584" t="s">
        <v>0</v>
      </c>
      <c r="H584" t="s">
        <v>0</v>
      </c>
    </row>
    <row r="585" spans="1:9" x14ac:dyDescent="0.45">
      <c r="A585" t="s">
        <v>2818</v>
      </c>
      <c r="B585" t="s">
        <v>31</v>
      </c>
      <c r="C585" t="s">
        <v>47</v>
      </c>
      <c r="D585" t="s">
        <v>3</v>
      </c>
      <c r="E585" t="s">
        <v>58</v>
      </c>
      <c r="F585" t="s">
        <v>1</v>
      </c>
      <c r="G585" t="s">
        <v>0</v>
      </c>
      <c r="H585" t="s">
        <v>1</v>
      </c>
    </row>
    <row r="586" spans="1:9" x14ac:dyDescent="0.45">
      <c r="A586" t="s">
        <v>2817</v>
      </c>
      <c r="B586" t="s">
        <v>48</v>
      </c>
      <c r="C586" t="s">
        <v>47</v>
      </c>
      <c r="D586" t="s">
        <v>34</v>
      </c>
      <c r="E586" t="s">
        <v>178</v>
      </c>
      <c r="F586" t="s">
        <v>1</v>
      </c>
      <c r="G586" t="s">
        <v>0</v>
      </c>
      <c r="H586" t="s">
        <v>1</v>
      </c>
    </row>
    <row r="587" spans="1:9" x14ac:dyDescent="0.45">
      <c r="A587" t="s">
        <v>2816</v>
      </c>
      <c r="B587" t="s">
        <v>5</v>
      </c>
      <c r="C587" t="s">
        <v>8</v>
      </c>
      <c r="D587" t="s">
        <v>4</v>
      </c>
      <c r="E587" t="s">
        <v>88</v>
      </c>
      <c r="F587" t="s">
        <v>0</v>
      </c>
      <c r="G587" t="s">
        <v>0</v>
      </c>
      <c r="H587" t="s">
        <v>0</v>
      </c>
    </row>
    <row r="588" spans="1:9" x14ac:dyDescent="0.45">
      <c r="A588" t="s">
        <v>2815</v>
      </c>
      <c r="B588" t="s">
        <v>31</v>
      </c>
      <c r="C588" t="s">
        <v>112</v>
      </c>
      <c r="D588" t="s">
        <v>34</v>
      </c>
      <c r="E588" t="s">
        <v>103</v>
      </c>
      <c r="F588" t="s">
        <v>0</v>
      </c>
      <c r="G588" t="s">
        <v>0</v>
      </c>
      <c r="H588" t="s">
        <v>0</v>
      </c>
    </row>
    <row r="589" spans="1:9" x14ac:dyDescent="0.45">
      <c r="A589" t="s">
        <v>2814</v>
      </c>
      <c r="B589" t="s">
        <v>44</v>
      </c>
      <c r="C589" t="s">
        <v>82</v>
      </c>
      <c r="D589" t="s">
        <v>34</v>
      </c>
      <c r="E589" t="s">
        <v>68</v>
      </c>
      <c r="F589" t="s">
        <v>0</v>
      </c>
      <c r="G589" t="s">
        <v>0</v>
      </c>
      <c r="H589" t="s">
        <v>0</v>
      </c>
    </row>
    <row r="590" spans="1:9" x14ac:dyDescent="0.45">
      <c r="A590" t="s">
        <v>19</v>
      </c>
      <c r="B590" t="s">
        <v>2283</v>
      </c>
      <c r="C590" t="s">
        <v>17</v>
      </c>
      <c r="D590" t="s">
        <v>16</v>
      </c>
      <c r="E590" t="s">
        <v>15</v>
      </c>
      <c r="F590" t="s">
        <v>14</v>
      </c>
      <c r="G590" t="s">
        <v>13</v>
      </c>
      <c r="H590" t="s">
        <v>12</v>
      </c>
      <c r="I590" t="s">
        <v>11</v>
      </c>
    </row>
    <row r="591" spans="1:9" x14ac:dyDescent="0.45">
      <c r="A591" t="s">
        <v>683</v>
      </c>
      <c r="B591" t="s">
        <v>72</v>
      </c>
      <c r="C591" t="s">
        <v>43</v>
      </c>
      <c r="D591" t="s">
        <v>67</v>
      </c>
      <c r="E591" t="s">
        <v>178</v>
      </c>
      <c r="F591" t="s">
        <v>1</v>
      </c>
      <c r="G591" t="s">
        <v>0</v>
      </c>
      <c r="H591" t="s">
        <v>1</v>
      </c>
      <c r="I591" t="s">
        <v>1</v>
      </c>
    </row>
    <row r="592" spans="1:9" x14ac:dyDescent="0.45">
      <c r="A592" t="s">
        <v>767</v>
      </c>
      <c r="B592" t="s">
        <v>89</v>
      </c>
      <c r="C592" t="s">
        <v>170</v>
      </c>
      <c r="D592" t="s">
        <v>79</v>
      </c>
      <c r="E592" t="s">
        <v>7</v>
      </c>
      <c r="F592" t="s">
        <v>0</v>
      </c>
      <c r="G592" t="s">
        <v>0</v>
      </c>
      <c r="H592" t="s">
        <v>0</v>
      </c>
    </row>
    <row r="593" spans="1:9" x14ac:dyDescent="0.45">
      <c r="A593" t="s">
        <v>2813</v>
      </c>
      <c r="B593" t="s">
        <v>48</v>
      </c>
      <c r="C593" t="s">
        <v>59</v>
      </c>
      <c r="D593" t="s">
        <v>79</v>
      </c>
      <c r="E593" t="s">
        <v>271</v>
      </c>
      <c r="F593" t="s">
        <v>0</v>
      </c>
      <c r="G593" t="s">
        <v>0</v>
      </c>
      <c r="H593" t="s">
        <v>0</v>
      </c>
    </row>
    <row r="594" spans="1:9" x14ac:dyDescent="0.45">
      <c r="A594" t="s">
        <v>729</v>
      </c>
      <c r="B594" t="s">
        <v>5</v>
      </c>
      <c r="C594" t="s">
        <v>92</v>
      </c>
      <c r="D594" t="s">
        <v>56</v>
      </c>
      <c r="E594" t="s">
        <v>88</v>
      </c>
      <c r="F594" t="s">
        <v>0</v>
      </c>
      <c r="G594" t="s">
        <v>0</v>
      </c>
      <c r="H594" t="s">
        <v>0</v>
      </c>
    </row>
    <row r="595" spans="1:9" x14ac:dyDescent="0.45">
      <c r="A595" t="s">
        <v>2812</v>
      </c>
      <c r="B595" t="s">
        <v>72</v>
      </c>
      <c r="C595" t="s">
        <v>8</v>
      </c>
      <c r="D595" t="s">
        <v>34</v>
      </c>
      <c r="E595" t="s">
        <v>46</v>
      </c>
      <c r="F595" t="s">
        <v>0</v>
      </c>
      <c r="G595" t="s">
        <v>0</v>
      </c>
      <c r="H595" t="s">
        <v>0</v>
      </c>
    </row>
    <row r="596" spans="1:9" x14ac:dyDescent="0.45">
      <c r="A596" t="s">
        <v>854</v>
      </c>
      <c r="B596" t="s">
        <v>31</v>
      </c>
      <c r="C596" t="s">
        <v>100</v>
      </c>
      <c r="D596" t="s">
        <v>67</v>
      </c>
      <c r="E596" t="s">
        <v>20</v>
      </c>
      <c r="F596" t="s">
        <v>1</v>
      </c>
      <c r="G596" t="s">
        <v>0</v>
      </c>
      <c r="H596" t="s">
        <v>1</v>
      </c>
    </row>
    <row r="597" spans="1:9" x14ac:dyDescent="0.45">
      <c r="A597" t="s">
        <v>691</v>
      </c>
      <c r="B597" t="s">
        <v>115</v>
      </c>
      <c r="C597" t="s">
        <v>43</v>
      </c>
      <c r="D597" t="s">
        <v>59</v>
      </c>
      <c r="E597" t="s">
        <v>53</v>
      </c>
      <c r="F597" t="s">
        <v>0</v>
      </c>
      <c r="G597" t="s">
        <v>0</v>
      </c>
      <c r="H597" t="s">
        <v>0</v>
      </c>
    </row>
    <row r="598" spans="1:9" x14ac:dyDescent="0.45">
      <c r="A598" t="s">
        <v>722</v>
      </c>
      <c r="B598" t="s">
        <v>44</v>
      </c>
      <c r="C598" t="s">
        <v>35</v>
      </c>
      <c r="D598" t="s">
        <v>59</v>
      </c>
      <c r="E598" t="s">
        <v>185</v>
      </c>
      <c r="F598" t="s">
        <v>1</v>
      </c>
      <c r="G598" t="s">
        <v>0</v>
      </c>
      <c r="H598" t="s">
        <v>1</v>
      </c>
    </row>
    <row r="599" spans="1:9" x14ac:dyDescent="0.45">
      <c r="A599" t="s">
        <v>2811</v>
      </c>
      <c r="B599" t="s">
        <v>48</v>
      </c>
      <c r="C599" t="s">
        <v>8</v>
      </c>
      <c r="D599" t="s">
        <v>3</v>
      </c>
      <c r="E599" t="s">
        <v>216</v>
      </c>
      <c r="F599" t="s">
        <v>0</v>
      </c>
      <c r="G599" t="s">
        <v>0</v>
      </c>
      <c r="H599" t="s">
        <v>0</v>
      </c>
    </row>
    <row r="600" spans="1:9" x14ac:dyDescent="0.45">
      <c r="A600" t="s">
        <v>2810</v>
      </c>
      <c r="B600" t="s">
        <v>48</v>
      </c>
      <c r="C600" t="s">
        <v>40</v>
      </c>
      <c r="D600" t="s">
        <v>3</v>
      </c>
      <c r="E600" t="s">
        <v>55</v>
      </c>
      <c r="F600" t="s">
        <v>0</v>
      </c>
      <c r="G600" t="s">
        <v>0</v>
      </c>
      <c r="H600" t="s">
        <v>0</v>
      </c>
    </row>
    <row r="601" spans="1:9" x14ac:dyDescent="0.45">
      <c r="A601" t="s">
        <v>2809</v>
      </c>
      <c r="B601" t="s">
        <v>36</v>
      </c>
      <c r="C601" t="s">
        <v>43</v>
      </c>
      <c r="D601" t="s">
        <v>3</v>
      </c>
      <c r="E601" t="s">
        <v>131</v>
      </c>
      <c r="F601" t="s">
        <v>0</v>
      </c>
      <c r="G601" t="s">
        <v>0</v>
      </c>
      <c r="H601" t="s">
        <v>0</v>
      </c>
    </row>
    <row r="602" spans="1:9" x14ac:dyDescent="0.45">
      <c r="A602" t="s">
        <v>2808</v>
      </c>
      <c r="B602" t="s">
        <v>9</v>
      </c>
      <c r="C602" t="s">
        <v>112</v>
      </c>
      <c r="D602" t="s">
        <v>3</v>
      </c>
      <c r="E602" t="s">
        <v>867</v>
      </c>
      <c r="F602" t="s">
        <v>0</v>
      </c>
      <c r="G602" t="s">
        <v>0</v>
      </c>
      <c r="H602" t="s">
        <v>0</v>
      </c>
    </row>
    <row r="603" spans="1:9" x14ac:dyDescent="0.45">
      <c r="A603" t="s">
        <v>820</v>
      </c>
      <c r="B603" t="s">
        <v>31</v>
      </c>
      <c r="C603" t="s">
        <v>35</v>
      </c>
      <c r="D603" t="s">
        <v>34</v>
      </c>
      <c r="E603" t="s">
        <v>99</v>
      </c>
      <c r="F603" t="s">
        <v>0</v>
      </c>
      <c r="G603" t="s">
        <v>1</v>
      </c>
      <c r="H603" t="s">
        <v>0</v>
      </c>
    </row>
    <row r="604" spans="1:9" x14ac:dyDescent="0.45">
      <c r="A604" t="s">
        <v>2807</v>
      </c>
      <c r="B604" t="s">
        <v>229</v>
      </c>
      <c r="C604" t="s">
        <v>47</v>
      </c>
      <c r="D604" t="s">
        <v>56</v>
      </c>
      <c r="E604" t="s">
        <v>53</v>
      </c>
      <c r="F604" t="s">
        <v>0</v>
      </c>
      <c r="G604" t="s">
        <v>0</v>
      </c>
      <c r="H604" t="s">
        <v>0</v>
      </c>
    </row>
    <row r="605" spans="1:9" x14ac:dyDescent="0.45">
      <c r="A605" t="s">
        <v>2806</v>
      </c>
      <c r="B605" t="s">
        <v>72</v>
      </c>
      <c r="C605" t="s">
        <v>34</v>
      </c>
      <c r="D605" t="s">
        <v>3</v>
      </c>
      <c r="E605" t="s">
        <v>159</v>
      </c>
      <c r="F605" t="s">
        <v>0</v>
      </c>
      <c r="G605" t="s">
        <v>0</v>
      </c>
      <c r="H605" t="s">
        <v>0</v>
      </c>
    </row>
    <row r="606" spans="1:9" x14ac:dyDescent="0.45">
      <c r="A606" t="s">
        <v>19</v>
      </c>
      <c r="B606" t="s">
        <v>2282</v>
      </c>
      <c r="C606" t="s">
        <v>17</v>
      </c>
      <c r="D606" t="s">
        <v>16</v>
      </c>
      <c r="E606" t="s">
        <v>15</v>
      </c>
      <c r="F606" t="s">
        <v>14</v>
      </c>
      <c r="G606" t="s">
        <v>13</v>
      </c>
      <c r="H606" t="s">
        <v>12</v>
      </c>
      <c r="I606" t="s">
        <v>11</v>
      </c>
    </row>
    <row r="607" spans="1:9" x14ac:dyDescent="0.45">
      <c r="A607" t="s">
        <v>2805</v>
      </c>
      <c r="B607" t="s">
        <v>5</v>
      </c>
      <c r="C607" t="s">
        <v>56</v>
      </c>
      <c r="D607" t="s">
        <v>3</v>
      </c>
      <c r="E607" t="s">
        <v>50</v>
      </c>
      <c r="F607" t="s">
        <v>0</v>
      </c>
      <c r="G607" t="s">
        <v>0</v>
      </c>
      <c r="H607" t="s">
        <v>0</v>
      </c>
    </row>
    <row r="608" spans="1:9" x14ac:dyDescent="0.45">
      <c r="A608" t="s">
        <v>2804</v>
      </c>
      <c r="B608" t="s">
        <v>72</v>
      </c>
      <c r="C608" t="s">
        <v>43</v>
      </c>
      <c r="D608" t="s">
        <v>34</v>
      </c>
      <c r="E608" t="s">
        <v>138</v>
      </c>
      <c r="F608" t="s">
        <v>0</v>
      </c>
      <c r="G608" t="s">
        <v>0</v>
      </c>
      <c r="H608" t="s">
        <v>0</v>
      </c>
    </row>
    <row r="609" spans="1:8" x14ac:dyDescent="0.45">
      <c r="A609" t="s">
        <v>2803</v>
      </c>
      <c r="B609" t="s">
        <v>21</v>
      </c>
      <c r="C609" t="s">
        <v>4</v>
      </c>
      <c r="D609" t="s">
        <v>34</v>
      </c>
      <c r="E609" t="s">
        <v>103</v>
      </c>
      <c r="F609" t="s">
        <v>0</v>
      </c>
      <c r="G609" t="s">
        <v>0</v>
      </c>
      <c r="H609" t="s">
        <v>0</v>
      </c>
    </row>
    <row r="610" spans="1:8" x14ac:dyDescent="0.45">
      <c r="A610" t="s">
        <v>2802</v>
      </c>
      <c r="B610" t="s">
        <v>72</v>
      </c>
      <c r="C610" t="s">
        <v>40</v>
      </c>
      <c r="D610" t="s">
        <v>34</v>
      </c>
      <c r="E610" t="s">
        <v>111</v>
      </c>
      <c r="F610" t="s">
        <v>1</v>
      </c>
      <c r="G610" t="s">
        <v>0</v>
      </c>
      <c r="H610" t="s">
        <v>1</v>
      </c>
    </row>
    <row r="611" spans="1:8" x14ac:dyDescent="0.45">
      <c r="A611" t="s">
        <v>2801</v>
      </c>
      <c r="B611" t="s">
        <v>5</v>
      </c>
      <c r="C611" t="s">
        <v>4</v>
      </c>
      <c r="D611" t="s">
        <v>100</v>
      </c>
      <c r="E611" t="s">
        <v>408</v>
      </c>
      <c r="F611" t="s">
        <v>0</v>
      </c>
      <c r="G611" t="s">
        <v>0</v>
      </c>
      <c r="H611" t="s">
        <v>0</v>
      </c>
    </row>
    <row r="612" spans="1:8" x14ac:dyDescent="0.45">
      <c r="A612" t="s">
        <v>2800</v>
      </c>
      <c r="B612" t="s">
        <v>89</v>
      </c>
      <c r="C612" t="s">
        <v>43</v>
      </c>
      <c r="D612" t="s">
        <v>56</v>
      </c>
      <c r="E612" t="s">
        <v>50</v>
      </c>
      <c r="F612" t="s">
        <v>0</v>
      </c>
      <c r="G612" t="s">
        <v>0</v>
      </c>
      <c r="H612" t="s">
        <v>0</v>
      </c>
    </row>
    <row r="613" spans="1:8" x14ac:dyDescent="0.45">
      <c r="A613" t="s">
        <v>2799</v>
      </c>
      <c r="B613" t="s">
        <v>44</v>
      </c>
      <c r="C613" t="s">
        <v>47</v>
      </c>
      <c r="D613" t="s">
        <v>3</v>
      </c>
      <c r="E613" t="s">
        <v>185</v>
      </c>
      <c r="F613" t="s">
        <v>1</v>
      </c>
      <c r="G613" t="s">
        <v>0</v>
      </c>
      <c r="H613" t="s">
        <v>1</v>
      </c>
    </row>
    <row r="614" spans="1:8" x14ac:dyDescent="0.45">
      <c r="A614" t="s">
        <v>690</v>
      </c>
      <c r="B614" t="s">
        <v>28</v>
      </c>
      <c r="C614" t="s">
        <v>47</v>
      </c>
      <c r="D614" t="s">
        <v>3</v>
      </c>
      <c r="E614" t="s">
        <v>114</v>
      </c>
      <c r="F614" t="s">
        <v>0</v>
      </c>
      <c r="G614" t="s">
        <v>0</v>
      </c>
      <c r="H614" t="s">
        <v>0</v>
      </c>
    </row>
    <row r="615" spans="1:8" x14ac:dyDescent="0.45">
      <c r="A615" t="s">
        <v>2798</v>
      </c>
      <c r="B615" t="s">
        <v>31</v>
      </c>
      <c r="C615" t="s">
        <v>47</v>
      </c>
      <c r="D615" t="s">
        <v>3</v>
      </c>
      <c r="E615" t="s">
        <v>203</v>
      </c>
      <c r="F615" t="s">
        <v>0</v>
      </c>
      <c r="G615" t="s">
        <v>1</v>
      </c>
      <c r="H615" t="s">
        <v>0</v>
      </c>
    </row>
    <row r="616" spans="1:8" x14ac:dyDescent="0.45">
      <c r="A616" t="s">
        <v>2797</v>
      </c>
      <c r="B616" t="s">
        <v>28</v>
      </c>
      <c r="C616" t="s">
        <v>47</v>
      </c>
      <c r="D616" t="s">
        <v>3</v>
      </c>
      <c r="E616" t="s">
        <v>26</v>
      </c>
      <c r="F616" t="s">
        <v>0</v>
      </c>
      <c r="G616" t="s">
        <v>1</v>
      </c>
      <c r="H616" t="s">
        <v>0</v>
      </c>
    </row>
    <row r="617" spans="1:8" x14ac:dyDescent="0.45">
      <c r="A617" t="s">
        <v>2796</v>
      </c>
      <c r="B617" t="s">
        <v>31</v>
      </c>
      <c r="C617" t="s">
        <v>47</v>
      </c>
      <c r="D617" t="s">
        <v>3</v>
      </c>
      <c r="E617" t="s">
        <v>131</v>
      </c>
      <c r="F617" t="s">
        <v>0</v>
      </c>
      <c r="G617" t="s">
        <v>0</v>
      </c>
      <c r="H617" t="s">
        <v>0</v>
      </c>
    </row>
    <row r="618" spans="1:8" x14ac:dyDescent="0.45">
      <c r="A618" t="s">
        <v>2795</v>
      </c>
      <c r="B618" t="s">
        <v>5</v>
      </c>
      <c r="C618" t="s">
        <v>47</v>
      </c>
      <c r="D618" t="s">
        <v>34</v>
      </c>
      <c r="E618" t="s">
        <v>88</v>
      </c>
      <c r="F618" t="s">
        <v>0</v>
      </c>
      <c r="G618" t="s">
        <v>0</v>
      </c>
      <c r="H618" t="s">
        <v>0</v>
      </c>
    </row>
    <row r="619" spans="1:8" x14ac:dyDescent="0.45">
      <c r="A619" t="s">
        <v>2794</v>
      </c>
      <c r="B619" t="s">
        <v>36</v>
      </c>
      <c r="C619" t="s">
        <v>4</v>
      </c>
      <c r="D619" t="s">
        <v>34</v>
      </c>
      <c r="E619" t="s">
        <v>39</v>
      </c>
      <c r="F619" t="s">
        <v>0</v>
      </c>
      <c r="G619" t="s">
        <v>0</v>
      </c>
      <c r="H619" t="s">
        <v>0</v>
      </c>
    </row>
    <row r="620" spans="1:8" x14ac:dyDescent="0.45">
      <c r="A620" t="s">
        <v>2793</v>
      </c>
      <c r="B620" t="s">
        <v>21</v>
      </c>
      <c r="C620" t="s">
        <v>67</v>
      </c>
      <c r="D620" t="s">
        <v>3</v>
      </c>
      <c r="E620" t="s">
        <v>99</v>
      </c>
      <c r="F620" t="s">
        <v>0</v>
      </c>
      <c r="G620" t="s">
        <v>0</v>
      </c>
      <c r="H620" t="s">
        <v>0</v>
      </c>
    </row>
    <row r="621" spans="1:8" x14ac:dyDescent="0.45">
      <c r="A621" t="s">
        <v>2792</v>
      </c>
      <c r="B621" t="s">
        <v>72</v>
      </c>
      <c r="C621" t="s">
        <v>8</v>
      </c>
      <c r="D621" t="s">
        <v>34</v>
      </c>
      <c r="E621" t="s">
        <v>46</v>
      </c>
      <c r="F621" t="s">
        <v>0</v>
      </c>
      <c r="G621" t="s">
        <v>0</v>
      </c>
      <c r="H621" t="s">
        <v>0</v>
      </c>
    </row>
    <row r="622" spans="1:8" x14ac:dyDescent="0.45">
      <c r="A622" t="s">
        <v>2791</v>
      </c>
      <c r="B622" t="s">
        <v>21</v>
      </c>
      <c r="C622" t="s">
        <v>61</v>
      </c>
      <c r="D622" t="s">
        <v>34</v>
      </c>
      <c r="E622" t="s">
        <v>278</v>
      </c>
      <c r="F622" t="s">
        <v>1</v>
      </c>
      <c r="G622" t="s">
        <v>0</v>
      </c>
      <c r="H622" t="s">
        <v>1</v>
      </c>
    </row>
    <row r="623" spans="1:8" x14ac:dyDescent="0.45">
      <c r="A623" t="s">
        <v>2790</v>
      </c>
      <c r="B623" t="s">
        <v>21</v>
      </c>
      <c r="C623" t="s">
        <v>160</v>
      </c>
      <c r="D623" t="s">
        <v>34</v>
      </c>
      <c r="E623" t="s">
        <v>20</v>
      </c>
      <c r="F623" t="s">
        <v>1</v>
      </c>
      <c r="G623" t="s">
        <v>0</v>
      </c>
      <c r="H623" t="s">
        <v>1</v>
      </c>
    </row>
    <row r="624" spans="1:8" x14ac:dyDescent="0.45">
      <c r="A624" t="s">
        <v>2789</v>
      </c>
      <c r="B624" t="s">
        <v>5</v>
      </c>
      <c r="C624" t="s">
        <v>79</v>
      </c>
      <c r="D624" t="s">
        <v>4</v>
      </c>
      <c r="E624" t="s">
        <v>91</v>
      </c>
      <c r="F624" t="s">
        <v>0</v>
      </c>
      <c r="G624" t="s">
        <v>1</v>
      </c>
      <c r="H624" t="s">
        <v>0</v>
      </c>
    </row>
    <row r="625" spans="1:9" x14ac:dyDescent="0.45">
      <c r="A625" t="s">
        <v>2788</v>
      </c>
      <c r="B625" t="s">
        <v>48</v>
      </c>
      <c r="C625" t="s">
        <v>34</v>
      </c>
      <c r="D625" t="s">
        <v>3</v>
      </c>
      <c r="E625" t="s">
        <v>107</v>
      </c>
      <c r="F625" t="s">
        <v>0</v>
      </c>
      <c r="G625" t="s">
        <v>0</v>
      </c>
      <c r="H625" t="s">
        <v>0</v>
      </c>
    </row>
    <row r="626" spans="1:9" x14ac:dyDescent="0.45">
      <c r="A626" t="s">
        <v>19</v>
      </c>
      <c r="B626" t="s">
        <v>2277</v>
      </c>
      <c r="C626" t="s">
        <v>17</v>
      </c>
      <c r="D626" t="s">
        <v>16</v>
      </c>
      <c r="E626" t="s">
        <v>15</v>
      </c>
      <c r="F626" t="s">
        <v>14</v>
      </c>
      <c r="G626" t="s">
        <v>13</v>
      </c>
      <c r="H626" t="s">
        <v>12</v>
      </c>
      <c r="I626" t="s">
        <v>11</v>
      </c>
    </row>
    <row r="627" spans="1:9" x14ac:dyDescent="0.45">
      <c r="A627" t="s">
        <v>2787</v>
      </c>
      <c r="B627" t="s">
        <v>72</v>
      </c>
      <c r="C627" t="s">
        <v>34</v>
      </c>
      <c r="D627" t="s">
        <v>34</v>
      </c>
      <c r="E627" t="s">
        <v>366</v>
      </c>
      <c r="F627" t="s">
        <v>0</v>
      </c>
      <c r="G627" t="s">
        <v>0</v>
      </c>
      <c r="H627" t="s">
        <v>0</v>
      </c>
    </row>
    <row r="628" spans="1:9" x14ac:dyDescent="0.45">
      <c r="A628" t="s">
        <v>2786</v>
      </c>
      <c r="B628" t="s">
        <v>48</v>
      </c>
      <c r="C628" t="s">
        <v>43</v>
      </c>
      <c r="D628" t="s">
        <v>3</v>
      </c>
      <c r="E628" t="s">
        <v>178</v>
      </c>
      <c r="F628" t="s">
        <v>1</v>
      </c>
      <c r="G628" t="s">
        <v>0</v>
      </c>
      <c r="H628" t="s">
        <v>1</v>
      </c>
    </row>
    <row r="629" spans="1:9" x14ac:dyDescent="0.45">
      <c r="A629" t="s">
        <v>702</v>
      </c>
      <c r="B629" t="s">
        <v>28</v>
      </c>
      <c r="C629" t="s">
        <v>47</v>
      </c>
      <c r="D629" t="s">
        <v>34</v>
      </c>
      <c r="E629" t="s">
        <v>114</v>
      </c>
      <c r="F629" t="s">
        <v>0</v>
      </c>
      <c r="G629" t="s">
        <v>0</v>
      </c>
      <c r="H629" t="s">
        <v>0</v>
      </c>
    </row>
    <row r="630" spans="1:9" x14ac:dyDescent="0.45">
      <c r="A630" t="s">
        <v>2785</v>
      </c>
      <c r="B630" t="s">
        <v>31</v>
      </c>
      <c r="C630" t="s">
        <v>47</v>
      </c>
      <c r="D630" t="s">
        <v>34</v>
      </c>
      <c r="E630" t="s">
        <v>39</v>
      </c>
      <c r="F630" t="s">
        <v>0</v>
      </c>
      <c r="G630" t="s">
        <v>0</v>
      </c>
      <c r="H630" t="s">
        <v>0</v>
      </c>
    </row>
    <row r="631" spans="1:9" x14ac:dyDescent="0.45">
      <c r="A631" t="s">
        <v>688</v>
      </c>
      <c r="B631" t="s">
        <v>342</v>
      </c>
      <c r="C631" t="s">
        <v>47</v>
      </c>
      <c r="D631" t="s">
        <v>69</v>
      </c>
      <c r="E631" t="s">
        <v>65</v>
      </c>
      <c r="F631" t="s">
        <v>0</v>
      </c>
      <c r="G631" t="s">
        <v>0</v>
      </c>
      <c r="H631" t="s">
        <v>0</v>
      </c>
      <c r="I631" t="s">
        <v>1</v>
      </c>
    </row>
    <row r="632" spans="1:9" x14ac:dyDescent="0.45">
      <c r="A632" t="s">
        <v>2784</v>
      </c>
      <c r="B632" t="s">
        <v>9</v>
      </c>
      <c r="C632" t="s">
        <v>47</v>
      </c>
      <c r="D632" t="s">
        <v>34</v>
      </c>
      <c r="E632" t="s">
        <v>2</v>
      </c>
      <c r="F632" t="s">
        <v>0</v>
      </c>
      <c r="G632" t="s">
        <v>0</v>
      </c>
      <c r="H632" t="s">
        <v>0</v>
      </c>
    </row>
    <row r="633" spans="1:9" x14ac:dyDescent="0.45">
      <c r="A633" t="s">
        <v>687</v>
      </c>
      <c r="B633" t="s">
        <v>36</v>
      </c>
      <c r="C633" t="s">
        <v>3</v>
      </c>
      <c r="D633" t="s">
        <v>34</v>
      </c>
      <c r="E633" t="s">
        <v>188</v>
      </c>
      <c r="F633" t="s">
        <v>1</v>
      </c>
      <c r="G633" t="s">
        <v>0</v>
      </c>
      <c r="H633" t="s">
        <v>1</v>
      </c>
      <c r="I633" t="s">
        <v>1</v>
      </c>
    </row>
    <row r="634" spans="1:9" x14ac:dyDescent="0.45">
      <c r="A634" t="s">
        <v>736</v>
      </c>
      <c r="B634" t="s">
        <v>36</v>
      </c>
      <c r="C634" t="s">
        <v>47</v>
      </c>
      <c r="D634" t="s">
        <v>3</v>
      </c>
      <c r="E634" t="s">
        <v>58</v>
      </c>
      <c r="F634" t="s">
        <v>1</v>
      </c>
      <c r="G634" t="s">
        <v>0</v>
      </c>
      <c r="H634" t="s">
        <v>1</v>
      </c>
      <c r="I634" t="s">
        <v>1</v>
      </c>
    </row>
    <row r="635" spans="1:9" x14ac:dyDescent="0.45">
      <c r="A635" t="s">
        <v>2783</v>
      </c>
      <c r="B635" t="s">
        <v>89</v>
      </c>
      <c r="C635" t="s">
        <v>3</v>
      </c>
      <c r="D635" t="s">
        <v>34</v>
      </c>
      <c r="E635" t="s">
        <v>867</v>
      </c>
      <c r="F635" t="s">
        <v>0</v>
      </c>
      <c r="G635" t="s">
        <v>0</v>
      </c>
      <c r="H635" t="s">
        <v>0</v>
      </c>
    </row>
    <row r="636" spans="1:9" x14ac:dyDescent="0.45">
      <c r="A636" t="s">
        <v>1939</v>
      </c>
      <c r="B636" t="s">
        <v>5</v>
      </c>
      <c r="C636" t="s">
        <v>34</v>
      </c>
      <c r="D636" t="s">
        <v>56</v>
      </c>
      <c r="E636" t="s">
        <v>408</v>
      </c>
      <c r="F636" t="s">
        <v>0</v>
      </c>
      <c r="G636" t="s">
        <v>0</v>
      </c>
      <c r="H636" t="s">
        <v>0</v>
      </c>
    </row>
    <row r="637" spans="1:9" x14ac:dyDescent="0.45">
      <c r="A637" t="s">
        <v>2782</v>
      </c>
      <c r="B637" t="s">
        <v>21</v>
      </c>
      <c r="C637" t="s">
        <v>8</v>
      </c>
      <c r="D637" t="s">
        <v>3</v>
      </c>
      <c r="E637" t="s">
        <v>155</v>
      </c>
      <c r="F637" t="s">
        <v>0</v>
      </c>
      <c r="G637" t="s">
        <v>0</v>
      </c>
      <c r="H637" t="s">
        <v>0</v>
      </c>
    </row>
    <row r="638" spans="1:9" x14ac:dyDescent="0.45">
      <c r="A638" t="s">
        <v>670</v>
      </c>
      <c r="B638" t="s">
        <v>48</v>
      </c>
      <c r="C638" t="s">
        <v>92</v>
      </c>
      <c r="D638" t="s">
        <v>34</v>
      </c>
      <c r="E638" t="s">
        <v>185</v>
      </c>
      <c r="F638" t="s">
        <v>1</v>
      </c>
      <c r="G638" t="s">
        <v>0</v>
      </c>
      <c r="H638" t="s">
        <v>1</v>
      </c>
    </row>
    <row r="639" spans="1:9" x14ac:dyDescent="0.45">
      <c r="A639" t="s">
        <v>19</v>
      </c>
      <c r="B639" t="s">
        <v>2276</v>
      </c>
      <c r="C639" t="s">
        <v>17</v>
      </c>
      <c r="D639" t="s">
        <v>16</v>
      </c>
      <c r="E639" t="s">
        <v>15</v>
      </c>
      <c r="F639" t="s">
        <v>14</v>
      </c>
      <c r="G639" t="s">
        <v>13</v>
      </c>
      <c r="H639" t="s">
        <v>12</v>
      </c>
      <c r="I639" t="s">
        <v>11</v>
      </c>
    </row>
    <row r="640" spans="1:9" x14ac:dyDescent="0.45">
      <c r="A640" t="s">
        <v>761</v>
      </c>
      <c r="B640" t="s">
        <v>48</v>
      </c>
      <c r="C640" t="s">
        <v>500</v>
      </c>
      <c r="D640" t="s">
        <v>82</v>
      </c>
      <c r="E640" t="s">
        <v>111</v>
      </c>
      <c r="F640" t="s">
        <v>1</v>
      </c>
      <c r="G640" t="s">
        <v>0</v>
      </c>
      <c r="H640" t="s">
        <v>1</v>
      </c>
      <c r="I640" t="s">
        <v>1</v>
      </c>
    </row>
    <row r="641" spans="1:9" x14ac:dyDescent="0.45">
      <c r="A641" t="s">
        <v>742</v>
      </c>
      <c r="B641" t="s">
        <v>5</v>
      </c>
      <c r="C641" t="s">
        <v>199</v>
      </c>
      <c r="D641" t="s">
        <v>100</v>
      </c>
      <c r="E641" t="s">
        <v>88</v>
      </c>
      <c r="F641" t="s">
        <v>0</v>
      </c>
      <c r="G641" t="s">
        <v>0</v>
      </c>
      <c r="H641" t="s">
        <v>0</v>
      </c>
    </row>
    <row r="642" spans="1:9" x14ac:dyDescent="0.45">
      <c r="A642" t="s">
        <v>19</v>
      </c>
      <c r="B642" t="s">
        <v>2273</v>
      </c>
      <c r="C642" t="s">
        <v>17</v>
      </c>
      <c r="D642" t="s">
        <v>16</v>
      </c>
      <c r="E642" t="s">
        <v>15</v>
      </c>
      <c r="F642" t="s">
        <v>14</v>
      </c>
      <c r="G642" t="s">
        <v>13</v>
      </c>
      <c r="H642" t="s">
        <v>12</v>
      </c>
      <c r="I642" t="s">
        <v>11</v>
      </c>
    </row>
    <row r="643" spans="1:9" x14ac:dyDescent="0.45">
      <c r="A643" t="s">
        <v>683</v>
      </c>
      <c r="B643" t="s">
        <v>72</v>
      </c>
      <c r="C643" t="s">
        <v>2781</v>
      </c>
      <c r="D643" t="s">
        <v>340</v>
      </c>
      <c r="E643" t="s">
        <v>178</v>
      </c>
      <c r="F643" t="s">
        <v>1</v>
      </c>
      <c r="G643" t="s">
        <v>0</v>
      </c>
      <c r="H643" t="s">
        <v>1</v>
      </c>
      <c r="I643" t="s">
        <v>1</v>
      </c>
    </row>
    <row r="644" spans="1:9" x14ac:dyDescent="0.45">
      <c r="A644" t="s">
        <v>677</v>
      </c>
      <c r="B644" t="s">
        <v>31</v>
      </c>
      <c r="C644" t="s">
        <v>2780</v>
      </c>
      <c r="D644" t="s">
        <v>1064</v>
      </c>
      <c r="E644" t="s">
        <v>39</v>
      </c>
      <c r="F644" t="s">
        <v>0</v>
      </c>
      <c r="G644" t="s">
        <v>0</v>
      </c>
      <c r="H644" t="s">
        <v>0</v>
      </c>
    </row>
    <row r="645" spans="1:9" x14ac:dyDescent="0.45">
      <c r="A645" t="s">
        <v>1803</v>
      </c>
      <c r="B645" t="s">
        <v>31</v>
      </c>
      <c r="C645" t="s">
        <v>2779</v>
      </c>
      <c r="D645" t="s">
        <v>446</v>
      </c>
      <c r="E645" t="s">
        <v>278</v>
      </c>
      <c r="F645" t="s">
        <v>1</v>
      </c>
      <c r="G645" t="s">
        <v>0</v>
      </c>
      <c r="H645" t="s">
        <v>1</v>
      </c>
    </row>
    <row r="646" spans="1:9" x14ac:dyDescent="0.45">
      <c r="A646" t="s">
        <v>742</v>
      </c>
      <c r="B646" t="s">
        <v>5</v>
      </c>
      <c r="C646" t="s">
        <v>2778</v>
      </c>
      <c r="D646" t="s">
        <v>946</v>
      </c>
      <c r="E646" t="s">
        <v>88</v>
      </c>
      <c r="F646" t="s">
        <v>0</v>
      </c>
      <c r="G646" t="s">
        <v>0</v>
      </c>
      <c r="H646" t="s">
        <v>0</v>
      </c>
    </row>
    <row r="647" spans="1:9" x14ac:dyDescent="0.45">
      <c r="A647" t="s">
        <v>19</v>
      </c>
      <c r="B647" t="s">
        <v>2270</v>
      </c>
      <c r="C647" t="s">
        <v>17</v>
      </c>
      <c r="D647" t="s">
        <v>16</v>
      </c>
      <c r="E647" t="s">
        <v>15</v>
      </c>
      <c r="F647" t="s">
        <v>14</v>
      </c>
      <c r="G647" t="s">
        <v>13</v>
      </c>
      <c r="H647" t="s">
        <v>12</v>
      </c>
      <c r="I647" t="s">
        <v>11</v>
      </c>
    </row>
    <row r="648" spans="1:9" x14ac:dyDescent="0.45">
      <c r="A648" t="s">
        <v>2777</v>
      </c>
      <c r="B648" t="s">
        <v>31</v>
      </c>
      <c r="C648" t="s">
        <v>967</v>
      </c>
      <c r="D648" t="s">
        <v>8</v>
      </c>
      <c r="E648" t="s">
        <v>58</v>
      </c>
      <c r="F648" t="s">
        <v>1</v>
      </c>
      <c r="G648" t="s">
        <v>0</v>
      </c>
      <c r="H648" t="s">
        <v>1</v>
      </c>
    </row>
    <row r="649" spans="1:9" x14ac:dyDescent="0.45">
      <c r="A649" t="s">
        <v>691</v>
      </c>
      <c r="B649" t="s">
        <v>115</v>
      </c>
      <c r="C649" t="s">
        <v>2776</v>
      </c>
      <c r="D649" t="s">
        <v>234</v>
      </c>
      <c r="E649" t="s">
        <v>53</v>
      </c>
      <c r="F649" t="s">
        <v>0</v>
      </c>
      <c r="G649" t="s">
        <v>0</v>
      </c>
      <c r="H649" t="s">
        <v>0</v>
      </c>
    </row>
    <row r="650" spans="1:9" x14ac:dyDescent="0.45">
      <c r="A650" t="s">
        <v>702</v>
      </c>
      <c r="B650" t="s">
        <v>28</v>
      </c>
      <c r="C650" t="s">
        <v>2394</v>
      </c>
      <c r="D650" t="s">
        <v>2694</v>
      </c>
      <c r="E650" t="s">
        <v>114</v>
      </c>
      <c r="F650" t="s">
        <v>0</v>
      </c>
      <c r="G650" t="s">
        <v>0</v>
      </c>
      <c r="H650" t="s">
        <v>0</v>
      </c>
    </row>
    <row r="651" spans="1:9" x14ac:dyDescent="0.45">
      <c r="A651" t="s">
        <v>699</v>
      </c>
      <c r="B651" t="s">
        <v>28</v>
      </c>
      <c r="C651" t="s">
        <v>2395</v>
      </c>
      <c r="D651" t="s">
        <v>126</v>
      </c>
      <c r="E651" t="s">
        <v>324</v>
      </c>
      <c r="F651" t="s">
        <v>0</v>
      </c>
      <c r="G651" t="s">
        <v>0</v>
      </c>
      <c r="H651" t="s">
        <v>0</v>
      </c>
    </row>
    <row r="652" spans="1:9" x14ac:dyDescent="0.45">
      <c r="A652" t="s">
        <v>742</v>
      </c>
      <c r="B652" t="s">
        <v>5</v>
      </c>
      <c r="C652" t="s">
        <v>2775</v>
      </c>
      <c r="D652" t="s">
        <v>1017</v>
      </c>
      <c r="E652" t="s">
        <v>88</v>
      </c>
      <c r="F652" t="s">
        <v>0</v>
      </c>
      <c r="G652" t="s">
        <v>0</v>
      </c>
      <c r="H652" t="s">
        <v>0</v>
      </c>
    </row>
    <row r="653" spans="1:9" x14ac:dyDescent="0.45">
      <c r="A653" t="s">
        <v>19</v>
      </c>
      <c r="B653" t="s">
        <v>2265</v>
      </c>
      <c r="C653" t="s">
        <v>17</v>
      </c>
      <c r="D653" t="s">
        <v>16</v>
      </c>
      <c r="E653" t="s">
        <v>15</v>
      </c>
      <c r="F653" t="s">
        <v>14</v>
      </c>
      <c r="G653" t="s">
        <v>13</v>
      </c>
      <c r="H653" t="s">
        <v>12</v>
      </c>
      <c r="I653" t="s">
        <v>11</v>
      </c>
    </row>
    <row r="654" spans="1:9" x14ac:dyDescent="0.45">
      <c r="A654" t="s">
        <v>683</v>
      </c>
      <c r="B654" t="s">
        <v>72</v>
      </c>
      <c r="C654" t="s">
        <v>67</v>
      </c>
      <c r="D654" t="s">
        <v>2524</v>
      </c>
      <c r="E654" t="s">
        <v>178</v>
      </c>
      <c r="F654" t="s">
        <v>1</v>
      </c>
      <c r="G654" t="s">
        <v>0</v>
      </c>
      <c r="H654" t="s">
        <v>1</v>
      </c>
      <c r="I654" t="s">
        <v>1</v>
      </c>
    </row>
    <row r="655" spans="1:9" x14ac:dyDescent="0.45">
      <c r="A655" t="s">
        <v>728</v>
      </c>
      <c r="B655" t="s">
        <v>115</v>
      </c>
      <c r="C655" t="s">
        <v>811</v>
      </c>
      <c r="D655" t="s">
        <v>446</v>
      </c>
      <c r="E655" t="s">
        <v>182</v>
      </c>
      <c r="F655" t="s">
        <v>0</v>
      </c>
      <c r="G655" t="s">
        <v>0</v>
      </c>
      <c r="H655" t="s">
        <v>0</v>
      </c>
    </row>
    <row r="656" spans="1:9" x14ac:dyDescent="0.45">
      <c r="A656" t="s">
        <v>702</v>
      </c>
      <c r="B656" t="s">
        <v>28</v>
      </c>
      <c r="C656" t="s">
        <v>1774</v>
      </c>
      <c r="D656" t="s">
        <v>126</v>
      </c>
      <c r="E656" t="s">
        <v>114</v>
      </c>
      <c r="F656" t="s">
        <v>0</v>
      </c>
      <c r="G656" t="s">
        <v>0</v>
      </c>
      <c r="H656" t="s">
        <v>0</v>
      </c>
    </row>
    <row r="657" spans="1:8" x14ac:dyDescent="0.45">
      <c r="A657" t="s">
        <v>1821</v>
      </c>
      <c r="B657" t="s">
        <v>44</v>
      </c>
      <c r="C657" t="s">
        <v>2774</v>
      </c>
      <c r="D657" t="s">
        <v>59</v>
      </c>
      <c r="E657" t="s">
        <v>107</v>
      </c>
      <c r="F657" t="s">
        <v>0</v>
      </c>
      <c r="G657" t="s">
        <v>0</v>
      </c>
      <c r="H657" t="s">
        <v>0</v>
      </c>
    </row>
    <row r="658" spans="1:8" x14ac:dyDescent="0.45">
      <c r="A658" t="s">
        <v>840</v>
      </c>
      <c r="B658" t="s">
        <v>31</v>
      </c>
      <c r="C658" t="s">
        <v>119</v>
      </c>
      <c r="D658" t="s">
        <v>92</v>
      </c>
      <c r="E658" t="s">
        <v>58</v>
      </c>
      <c r="F658" t="s">
        <v>1</v>
      </c>
      <c r="G658" t="s">
        <v>0</v>
      </c>
      <c r="H658" t="s">
        <v>1</v>
      </c>
    </row>
    <row r="659" spans="1:8" x14ac:dyDescent="0.45">
      <c r="A659" t="s">
        <v>2773</v>
      </c>
      <c r="B659" t="s">
        <v>72</v>
      </c>
      <c r="C659" t="s">
        <v>170</v>
      </c>
      <c r="D659" t="s">
        <v>3</v>
      </c>
      <c r="E659" t="s">
        <v>159</v>
      </c>
      <c r="F659" t="s">
        <v>0</v>
      </c>
      <c r="G659" t="s">
        <v>0</v>
      </c>
      <c r="H659" t="s">
        <v>0</v>
      </c>
    </row>
    <row r="660" spans="1:8" x14ac:dyDescent="0.45">
      <c r="A660" t="s">
        <v>2772</v>
      </c>
      <c r="B660" t="s">
        <v>21</v>
      </c>
      <c r="C660" t="s">
        <v>35</v>
      </c>
      <c r="D660" t="s">
        <v>34</v>
      </c>
      <c r="E660" t="s">
        <v>58</v>
      </c>
      <c r="F660" t="s">
        <v>1</v>
      </c>
      <c r="G660" t="s">
        <v>0</v>
      </c>
      <c r="H660" t="s">
        <v>1</v>
      </c>
    </row>
    <row r="661" spans="1:8" x14ac:dyDescent="0.45">
      <c r="A661" t="s">
        <v>670</v>
      </c>
      <c r="B661" t="s">
        <v>48</v>
      </c>
      <c r="C661" t="s">
        <v>412</v>
      </c>
      <c r="D661" t="s">
        <v>56</v>
      </c>
      <c r="E661" t="s">
        <v>185</v>
      </c>
      <c r="F661" t="s">
        <v>1</v>
      </c>
      <c r="G661" t="s">
        <v>0</v>
      </c>
      <c r="H661" t="s">
        <v>1</v>
      </c>
    </row>
  </sheetData>
  <conditionalFormatting sqref="F1:I51">
    <cfRule type="cellIs" dxfId="59" priority="14" operator="equal">
      <formula>"Y"</formula>
    </cfRule>
    <cfRule type="cellIs" dxfId="58" priority="15" operator="equal">
      <formula>"N"</formula>
    </cfRule>
  </conditionalFormatting>
  <conditionalFormatting sqref="F1:I51">
    <cfRule type="cellIs" dxfId="57" priority="12" operator="equal">
      <formula>"Y"</formula>
    </cfRule>
    <cfRule type="cellIs" dxfId="56" priority="13" operator="equal">
      <formula>"N"</formula>
    </cfRule>
  </conditionalFormatting>
  <conditionalFormatting sqref="F1:I51">
    <cfRule type="cellIs" dxfId="55" priority="10" operator="equal">
      <formula>"Y"</formula>
    </cfRule>
    <cfRule type="cellIs" dxfId="54" priority="11" operator="equal">
      <formula>"N"</formula>
    </cfRule>
  </conditionalFormatting>
  <conditionalFormatting sqref="F1:I51">
    <cfRule type="cellIs" dxfId="53" priority="8" operator="equal">
      <formula>"Y"</formula>
    </cfRule>
    <cfRule type="cellIs" dxfId="52" priority="9" operator="equal">
      <formula>"N"</formula>
    </cfRule>
  </conditionalFormatting>
  <conditionalFormatting sqref="F1:I51">
    <cfRule type="cellIs" dxfId="51" priority="6" operator="equal">
      <formula>"Y"</formula>
    </cfRule>
    <cfRule type="cellIs" dxfId="50" priority="7" operator="equal">
      <formula>"N"</formula>
    </cfRule>
  </conditionalFormatting>
  <conditionalFormatting sqref="A1:A1048576">
    <cfRule type="duplicateValues" dxfId="49" priority="5"/>
  </conditionalFormatting>
  <conditionalFormatting sqref="F1:I1048576">
    <cfRule type="cellIs" dxfId="48" priority="3" operator="equal">
      <formula>"Y"</formula>
    </cfRule>
    <cfRule type="cellIs" dxfId="47" priority="4" operator="equal">
      <formula>"n"</formula>
    </cfRule>
  </conditionalFormatting>
  <conditionalFormatting sqref="J1:J2">
    <cfRule type="cellIs" dxfId="46" priority="1" operator="equal">
      <formula>"Y"</formula>
    </cfRule>
    <cfRule type="cellIs" dxfId="45" priority="2" operator="equal">
      <formula>"N"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3"/>
  <sheetViews>
    <sheetView workbookViewId="0">
      <selection activeCell="I5" sqref="I5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44</v>
      </c>
    </row>
    <row r="2" spans="1:11" x14ac:dyDescent="0.45">
      <c r="A2" t="s">
        <v>1052</v>
      </c>
      <c r="B2" t="s">
        <v>28</v>
      </c>
      <c r="C2" t="s">
        <v>772</v>
      </c>
      <c r="D2" t="s">
        <v>92</v>
      </c>
      <c r="E2" t="s">
        <v>114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10</v>
      </c>
    </row>
    <row r="3" spans="1:11" x14ac:dyDescent="0.45">
      <c r="A3" t="s">
        <v>3204</v>
      </c>
      <c r="B3" t="s">
        <v>21</v>
      </c>
      <c r="C3" t="s">
        <v>112</v>
      </c>
      <c r="D3" t="s">
        <v>3</v>
      </c>
      <c r="E3" t="s">
        <v>39</v>
      </c>
      <c r="F3" t="s">
        <v>0</v>
      </c>
      <c r="G3" t="s">
        <v>0</v>
      </c>
      <c r="H3" t="s">
        <v>0</v>
      </c>
    </row>
    <row r="4" spans="1:11" x14ac:dyDescent="0.45">
      <c r="A4" t="s">
        <v>3203</v>
      </c>
      <c r="B4" t="s">
        <v>21</v>
      </c>
      <c r="C4" t="s">
        <v>71</v>
      </c>
      <c r="D4" t="s">
        <v>3</v>
      </c>
      <c r="E4" t="s">
        <v>188</v>
      </c>
      <c r="F4" t="s">
        <v>1</v>
      </c>
      <c r="G4" t="s">
        <v>0</v>
      </c>
      <c r="H4" t="s">
        <v>1</v>
      </c>
    </row>
    <row r="5" spans="1:11" x14ac:dyDescent="0.45">
      <c r="A5" t="s">
        <v>3202</v>
      </c>
      <c r="B5" t="s">
        <v>31</v>
      </c>
      <c r="C5" t="s">
        <v>4</v>
      </c>
      <c r="D5" t="s">
        <v>3</v>
      </c>
      <c r="E5" t="s">
        <v>58</v>
      </c>
      <c r="F5" t="s">
        <v>1</v>
      </c>
      <c r="G5" t="s">
        <v>0</v>
      </c>
      <c r="H5" t="s">
        <v>1</v>
      </c>
    </row>
    <row r="6" spans="1:11" x14ac:dyDescent="0.45">
      <c r="A6" t="s">
        <v>3201</v>
      </c>
      <c r="B6" t="s">
        <v>72</v>
      </c>
      <c r="C6" t="s">
        <v>56</v>
      </c>
      <c r="D6" t="s">
        <v>34</v>
      </c>
      <c r="E6" t="s">
        <v>178</v>
      </c>
      <c r="F6" t="s">
        <v>1</v>
      </c>
      <c r="G6" t="s">
        <v>0</v>
      </c>
      <c r="H6" t="s">
        <v>1</v>
      </c>
    </row>
    <row r="7" spans="1:11" x14ac:dyDescent="0.45">
      <c r="A7" t="s">
        <v>3200</v>
      </c>
      <c r="B7" t="s">
        <v>21</v>
      </c>
      <c r="C7" t="s">
        <v>4</v>
      </c>
      <c r="D7" t="s">
        <v>3</v>
      </c>
      <c r="E7" t="s">
        <v>58</v>
      </c>
      <c r="F7" t="s">
        <v>1</v>
      </c>
      <c r="G7" t="s">
        <v>0</v>
      </c>
      <c r="H7" t="s">
        <v>1</v>
      </c>
    </row>
    <row r="8" spans="1:11" x14ac:dyDescent="0.45">
      <c r="A8" t="s">
        <v>970</v>
      </c>
      <c r="B8" t="s">
        <v>115</v>
      </c>
      <c r="C8" t="s">
        <v>34</v>
      </c>
      <c r="D8" t="s">
        <v>35</v>
      </c>
      <c r="E8" t="s">
        <v>338</v>
      </c>
      <c r="F8" t="s">
        <v>0</v>
      </c>
      <c r="G8" t="s">
        <v>0</v>
      </c>
      <c r="H8" t="s">
        <v>0</v>
      </c>
    </row>
    <row r="9" spans="1:11" x14ac:dyDescent="0.45">
      <c r="A9" t="s">
        <v>972</v>
      </c>
      <c r="B9" t="s">
        <v>28</v>
      </c>
      <c r="C9" t="s">
        <v>234</v>
      </c>
      <c r="D9" t="s">
        <v>27</v>
      </c>
      <c r="E9" t="s">
        <v>53</v>
      </c>
      <c r="F9" t="s">
        <v>0</v>
      </c>
      <c r="G9" t="s">
        <v>0</v>
      </c>
      <c r="H9" t="s">
        <v>0</v>
      </c>
    </row>
    <row r="10" spans="1:11" x14ac:dyDescent="0.45">
      <c r="A10" t="s">
        <v>3199</v>
      </c>
      <c r="B10" t="s">
        <v>44</v>
      </c>
      <c r="C10" t="s">
        <v>61</v>
      </c>
      <c r="D10" t="s">
        <v>3</v>
      </c>
      <c r="E10" t="s">
        <v>216</v>
      </c>
      <c r="F10" t="s">
        <v>0</v>
      </c>
      <c r="G10" t="s">
        <v>1</v>
      </c>
      <c r="H10" t="s">
        <v>0</v>
      </c>
    </row>
    <row r="11" spans="1:11" x14ac:dyDescent="0.45">
      <c r="A11" t="s">
        <v>3198</v>
      </c>
      <c r="B11" t="s">
        <v>44</v>
      </c>
      <c r="C11" t="s">
        <v>8</v>
      </c>
      <c r="D11" t="s">
        <v>3</v>
      </c>
      <c r="E11" t="s">
        <v>159</v>
      </c>
      <c r="F11" t="s">
        <v>0</v>
      </c>
      <c r="G11" t="s">
        <v>0</v>
      </c>
      <c r="H11" t="s">
        <v>0</v>
      </c>
    </row>
    <row r="12" spans="1:11" x14ac:dyDescent="0.45">
      <c r="A12" t="s">
        <v>19</v>
      </c>
      <c r="B12" t="s">
        <v>2391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3197</v>
      </c>
      <c r="B13" t="s">
        <v>48</v>
      </c>
      <c r="C13" t="s">
        <v>2404</v>
      </c>
      <c r="D13" t="s">
        <v>56</v>
      </c>
      <c r="E13" t="s">
        <v>216</v>
      </c>
      <c r="F13" t="s">
        <v>0</v>
      </c>
      <c r="G13" t="s">
        <v>0</v>
      </c>
      <c r="H13" t="s">
        <v>0</v>
      </c>
    </row>
    <row r="14" spans="1:11" x14ac:dyDescent="0.45">
      <c r="A14" t="s">
        <v>970</v>
      </c>
      <c r="B14" t="s">
        <v>229</v>
      </c>
      <c r="C14" t="s">
        <v>47</v>
      </c>
      <c r="D14" t="s">
        <v>3196</v>
      </c>
      <c r="E14" t="s">
        <v>338</v>
      </c>
      <c r="F14" t="s">
        <v>0</v>
      </c>
      <c r="G14" t="s">
        <v>0</v>
      </c>
      <c r="H14" t="s">
        <v>0</v>
      </c>
    </row>
    <row r="15" spans="1:11" x14ac:dyDescent="0.45">
      <c r="A15" t="s">
        <v>990</v>
      </c>
      <c r="B15" t="s">
        <v>5</v>
      </c>
      <c r="C15" t="s">
        <v>3195</v>
      </c>
      <c r="D15" t="s">
        <v>126</v>
      </c>
      <c r="E15" t="s">
        <v>2</v>
      </c>
      <c r="F15" t="s">
        <v>0</v>
      </c>
      <c r="G15" t="s">
        <v>1</v>
      </c>
      <c r="H15" t="s">
        <v>0</v>
      </c>
    </row>
    <row r="16" spans="1:11" x14ac:dyDescent="0.45">
      <c r="A16" t="s">
        <v>969</v>
      </c>
      <c r="B16" t="s">
        <v>48</v>
      </c>
      <c r="C16" t="s">
        <v>2707</v>
      </c>
      <c r="D16" t="s">
        <v>69</v>
      </c>
      <c r="E16" t="s">
        <v>159</v>
      </c>
      <c r="F16" t="s">
        <v>0</v>
      </c>
      <c r="G16" t="s">
        <v>0</v>
      </c>
      <c r="H16" t="s">
        <v>0</v>
      </c>
      <c r="I16" t="s">
        <v>1</v>
      </c>
    </row>
    <row r="17" spans="1:9" x14ac:dyDescent="0.45">
      <c r="A17" t="s">
        <v>972</v>
      </c>
      <c r="B17" t="s">
        <v>28</v>
      </c>
      <c r="C17" t="s">
        <v>830</v>
      </c>
      <c r="D17" t="s">
        <v>411</v>
      </c>
      <c r="E17" t="s">
        <v>53</v>
      </c>
      <c r="F17" t="s">
        <v>0</v>
      </c>
      <c r="G17" t="s">
        <v>0</v>
      </c>
      <c r="H17" t="s">
        <v>0</v>
      </c>
    </row>
    <row r="18" spans="1:9" x14ac:dyDescent="0.45">
      <c r="A18" t="s">
        <v>3191</v>
      </c>
      <c r="B18" t="s">
        <v>21</v>
      </c>
      <c r="C18" t="s">
        <v>617</v>
      </c>
      <c r="D18" t="s">
        <v>4</v>
      </c>
      <c r="E18" t="s">
        <v>397</v>
      </c>
      <c r="F18" t="s">
        <v>0</v>
      </c>
      <c r="G18" t="s">
        <v>0</v>
      </c>
      <c r="H18" t="s">
        <v>0</v>
      </c>
    </row>
    <row r="19" spans="1:9" x14ac:dyDescent="0.45">
      <c r="A19" t="s">
        <v>19</v>
      </c>
      <c r="B19" t="s">
        <v>2389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</row>
    <row r="20" spans="1:9" x14ac:dyDescent="0.45">
      <c r="A20" t="s">
        <v>3194</v>
      </c>
      <c r="B20" t="s">
        <v>21</v>
      </c>
      <c r="C20" t="s">
        <v>56</v>
      </c>
      <c r="D20" t="s">
        <v>34</v>
      </c>
      <c r="E20" t="s">
        <v>95</v>
      </c>
      <c r="F20" t="s">
        <v>0</v>
      </c>
      <c r="G20" t="s">
        <v>0</v>
      </c>
      <c r="H20" t="s">
        <v>0</v>
      </c>
    </row>
    <row r="21" spans="1:9" x14ac:dyDescent="0.45">
      <c r="A21" t="s">
        <v>3148</v>
      </c>
      <c r="B21" t="s">
        <v>72</v>
      </c>
      <c r="C21" t="s">
        <v>4</v>
      </c>
      <c r="D21" t="s">
        <v>3</v>
      </c>
      <c r="E21" t="s">
        <v>366</v>
      </c>
      <c r="F21" t="s">
        <v>0</v>
      </c>
      <c r="G21" t="s">
        <v>0</v>
      </c>
      <c r="H21" t="s">
        <v>0</v>
      </c>
    </row>
    <row r="22" spans="1:9" x14ac:dyDescent="0.45">
      <c r="A22" t="s">
        <v>1034</v>
      </c>
      <c r="B22" t="s">
        <v>89</v>
      </c>
      <c r="C22" t="s">
        <v>56</v>
      </c>
      <c r="D22" t="s">
        <v>34</v>
      </c>
      <c r="E22" t="s">
        <v>867</v>
      </c>
      <c r="F22" t="s">
        <v>0</v>
      </c>
      <c r="G22" t="s">
        <v>0</v>
      </c>
      <c r="H22" t="s">
        <v>0</v>
      </c>
    </row>
    <row r="23" spans="1:9" x14ac:dyDescent="0.45">
      <c r="A23" t="s">
        <v>970</v>
      </c>
      <c r="B23" t="s">
        <v>229</v>
      </c>
      <c r="C23" t="s">
        <v>47</v>
      </c>
      <c r="D23" t="s">
        <v>56</v>
      </c>
      <c r="E23" t="s">
        <v>338</v>
      </c>
      <c r="F23" t="s">
        <v>0</v>
      </c>
      <c r="G23" t="s">
        <v>0</v>
      </c>
      <c r="H23" t="s">
        <v>0</v>
      </c>
    </row>
    <row r="24" spans="1:9" x14ac:dyDescent="0.45">
      <c r="A24" t="s">
        <v>19</v>
      </c>
      <c r="B24" t="s">
        <v>2388</v>
      </c>
      <c r="C24" t="s">
        <v>17</v>
      </c>
      <c r="D24" t="s">
        <v>16</v>
      </c>
      <c r="E24" t="s">
        <v>15</v>
      </c>
      <c r="F24" t="s">
        <v>14</v>
      </c>
      <c r="G24" t="s">
        <v>13</v>
      </c>
      <c r="H24" t="s">
        <v>12</v>
      </c>
      <c r="I24" t="s">
        <v>11</v>
      </c>
    </row>
    <row r="25" spans="1:9" x14ac:dyDescent="0.45">
      <c r="A25" t="s">
        <v>3193</v>
      </c>
      <c r="B25" t="s">
        <v>175</v>
      </c>
      <c r="C25" t="s">
        <v>47</v>
      </c>
      <c r="D25" t="s">
        <v>79</v>
      </c>
      <c r="E25" t="s">
        <v>114</v>
      </c>
      <c r="F25" t="s">
        <v>0</v>
      </c>
      <c r="G25" t="s">
        <v>0</v>
      </c>
      <c r="H25" t="s">
        <v>0</v>
      </c>
    </row>
    <row r="26" spans="1:9" x14ac:dyDescent="0.45">
      <c r="A26" t="s">
        <v>3140</v>
      </c>
      <c r="B26" t="s">
        <v>5</v>
      </c>
      <c r="C26" t="s">
        <v>3</v>
      </c>
      <c r="D26" t="s">
        <v>34</v>
      </c>
      <c r="E26" t="s">
        <v>88</v>
      </c>
      <c r="F26" t="s">
        <v>0</v>
      </c>
      <c r="G26" t="s">
        <v>0</v>
      </c>
      <c r="H26" t="s">
        <v>0</v>
      </c>
    </row>
    <row r="27" spans="1:9" x14ac:dyDescent="0.45">
      <c r="A27" t="s">
        <v>2089</v>
      </c>
      <c r="B27" t="s">
        <v>36</v>
      </c>
      <c r="C27" t="s">
        <v>112</v>
      </c>
      <c r="D27" t="s">
        <v>3</v>
      </c>
      <c r="E27" t="s">
        <v>58</v>
      </c>
      <c r="F27" t="s">
        <v>1</v>
      </c>
      <c r="G27" t="s">
        <v>0</v>
      </c>
      <c r="H27" t="s">
        <v>1</v>
      </c>
    </row>
    <row r="28" spans="1:9" x14ac:dyDescent="0.45">
      <c r="A28" t="s">
        <v>970</v>
      </c>
      <c r="B28" t="s">
        <v>229</v>
      </c>
      <c r="C28" t="s">
        <v>47</v>
      </c>
      <c r="D28" t="s">
        <v>79</v>
      </c>
      <c r="E28" t="s">
        <v>338</v>
      </c>
      <c r="F28" t="s">
        <v>0</v>
      </c>
      <c r="G28" t="s">
        <v>0</v>
      </c>
      <c r="H28" t="s">
        <v>0</v>
      </c>
    </row>
    <row r="29" spans="1:9" x14ac:dyDescent="0.45">
      <c r="A29" t="s">
        <v>969</v>
      </c>
      <c r="B29" t="s">
        <v>48</v>
      </c>
      <c r="C29" t="s">
        <v>79</v>
      </c>
      <c r="D29" t="s">
        <v>3</v>
      </c>
      <c r="E29" t="s">
        <v>159</v>
      </c>
      <c r="F29" t="s">
        <v>0</v>
      </c>
      <c r="G29" t="s">
        <v>0</v>
      </c>
      <c r="H29" t="s">
        <v>0</v>
      </c>
      <c r="I29" t="s">
        <v>1</v>
      </c>
    </row>
    <row r="30" spans="1:9" x14ac:dyDescent="0.45">
      <c r="A30" t="s">
        <v>19</v>
      </c>
      <c r="B30" t="s">
        <v>2385</v>
      </c>
      <c r="C30" t="s">
        <v>17</v>
      </c>
      <c r="D30" t="s">
        <v>16</v>
      </c>
      <c r="E30" t="s">
        <v>15</v>
      </c>
      <c r="F30" t="s">
        <v>14</v>
      </c>
      <c r="G30" t="s">
        <v>13</v>
      </c>
      <c r="H30" t="s">
        <v>12</v>
      </c>
      <c r="I30" t="s">
        <v>11</v>
      </c>
    </row>
    <row r="31" spans="1:9" x14ac:dyDescent="0.45">
      <c r="A31" t="s">
        <v>1067</v>
      </c>
      <c r="B31" t="s">
        <v>89</v>
      </c>
      <c r="C31" t="s">
        <v>56</v>
      </c>
      <c r="D31" t="s">
        <v>34</v>
      </c>
      <c r="E31" t="s">
        <v>675</v>
      </c>
      <c r="F31" t="s">
        <v>0</v>
      </c>
      <c r="G31" t="s">
        <v>0</v>
      </c>
      <c r="H31" t="s">
        <v>0</v>
      </c>
    </row>
    <row r="32" spans="1:9" x14ac:dyDescent="0.45">
      <c r="A32" t="s">
        <v>970</v>
      </c>
      <c r="B32" t="s">
        <v>229</v>
      </c>
      <c r="C32" t="s">
        <v>47</v>
      </c>
      <c r="D32" t="s">
        <v>79</v>
      </c>
      <c r="E32" t="s">
        <v>338</v>
      </c>
      <c r="F32" t="s">
        <v>0</v>
      </c>
      <c r="G32" t="s">
        <v>0</v>
      </c>
      <c r="H32" t="s">
        <v>0</v>
      </c>
    </row>
    <row r="33" spans="1:9" x14ac:dyDescent="0.45">
      <c r="A33" t="s">
        <v>19</v>
      </c>
      <c r="B33" t="s">
        <v>2383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</row>
    <row r="34" spans="1:9" x14ac:dyDescent="0.45">
      <c r="A34" t="s">
        <v>3192</v>
      </c>
      <c r="B34" t="s">
        <v>115</v>
      </c>
      <c r="C34" t="s">
        <v>234</v>
      </c>
      <c r="D34" t="s">
        <v>3</v>
      </c>
      <c r="E34" t="s">
        <v>26</v>
      </c>
      <c r="F34" t="s">
        <v>0</v>
      </c>
      <c r="G34" t="s">
        <v>0</v>
      </c>
      <c r="H34" t="s">
        <v>0</v>
      </c>
    </row>
    <row r="35" spans="1:9" x14ac:dyDescent="0.45">
      <c r="A35" t="s">
        <v>970</v>
      </c>
      <c r="B35" t="s">
        <v>229</v>
      </c>
      <c r="C35" t="s">
        <v>47</v>
      </c>
      <c r="D35" t="s">
        <v>92</v>
      </c>
      <c r="E35" t="s">
        <v>338</v>
      </c>
      <c r="F35" t="s">
        <v>0</v>
      </c>
      <c r="G35" t="s">
        <v>0</v>
      </c>
      <c r="H35" t="s">
        <v>0</v>
      </c>
    </row>
    <row r="36" spans="1:9" x14ac:dyDescent="0.45">
      <c r="A36" t="s">
        <v>969</v>
      </c>
      <c r="B36" t="s">
        <v>48</v>
      </c>
      <c r="C36" t="s">
        <v>67</v>
      </c>
      <c r="D36" t="s">
        <v>4</v>
      </c>
      <c r="E36" t="s">
        <v>159</v>
      </c>
      <c r="F36" t="s">
        <v>0</v>
      </c>
      <c r="G36" t="s">
        <v>0</v>
      </c>
      <c r="H36" t="s">
        <v>0</v>
      </c>
      <c r="I36" t="s">
        <v>1</v>
      </c>
    </row>
    <row r="37" spans="1:9" x14ac:dyDescent="0.45">
      <c r="A37" t="s">
        <v>3191</v>
      </c>
      <c r="B37" t="s">
        <v>21</v>
      </c>
      <c r="C37" t="s">
        <v>43</v>
      </c>
      <c r="D37" t="s">
        <v>3</v>
      </c>
      <c r="E37" t="s">
        <v>397</v>
      </c>
      <c r="F37" t="s">
        <v>0</v>
      </c>
      <c r="G37" t="s">
        <v>0</v>
      </c>
      <c r="H37" t="s">
        <v>0</v>
      </c>
    </row>
    <row r="38" spans="1:9" x14ac:dyDescent="0.45">
      <c r="A38" t="s">
        <v>3190</v>
      </c>
      <c r="B38" t="s">
        <v>9</v>
      </c>
      <c r="C38" t="s">
        <v>82</v>
      </c>
      <c r="D38" t="s">
        <v>3</v>
      </c>
      <c r="E38" t="s">
        <v>408</v>
      </c>
      <c r="F38" t="s">
        <v>0</v>
      </c>
      <c r="G38" t="s">
        <v>0</v>
      </c>
      <c r="H38" t="s">
        <v>0</v>
      </c>
    </row>
    <row r="39" spans="1:9" x14ac:dyDescent="0.45">
      <c r="A39" t="s">
        <v>19</v>
      </c>
      <c r="B39" t="s">
        <v>2381</v>
      </c>
      <c r="C39" t="s">
        <v>17</v>
      </c>
      <c r="D39" t="s">
        <v>16</v>
      </c>
      <c r="E39" t="s">
        <v>15</v>
      </c>
      <c r="F39" t="s">
        <v>14</v>
      </c>
      <c r="G39" t="s">
        <v>13</v>
      </c>
      <c r="H39" t="s">
        <v>12</v>
      </c>
      <c r="I39" t="s">
        <v>11</v>
      </c>
    </row>
    <row r="40" spans="1:9" x14ac:dyDescent="0.45">
      <c r="A40" t="s">
        <v>3189</v>
      </c>
      <c r="B40" t="s">
        <v>36</v>
      </c>
      <c r="C40" t="s">
        <v>40</v>
      </c>
      <c r="D40" t="s">
        <v>3</v>
      </c>
      <c r="E40" t="s">
        <v>131</v>
      </c>
      <c r="F40" t="s">
        <v>0</v>
      </c>
      <c r="G40" t="s">
        <v>0</v>
      </c>
      <c r="H40" t="s">
        <v>0</v>
      </c>
    </row>
    <row r="41" spans="1:9" x14ac:dyDescent="0.45">
      <c r="A41" t="s">
        <v>3188</v>
      </c>
      <c r="B41" t="s">
        <v>72</v>
      </c>
      <c r="C41" t="s">
        <v>40</v>
      </c>
      <c r="D41" t="s">
        <v>34</v>
      </c>
      <c r="E41" t="s">
        <v>185</v>
      </c>
      <c r="F41" t="s">
        <v>1</v>
      </c>
      <c r="G41" t="s">
        <v>0</v>
      </c>
      <c r="H41" t="s">
        <v>1</v>
      </c>
    </row>
    <row r="42" spans="1:9" x14ac:dyDescent="0.45">
      <c r="A42" t="s">
        <v>969</v>
      </c>
      <c r="B42" t="s">
        <v>342</v>
      </c>
      <c r="C42" t="s">
        <v>47</v>
      </c>
      <c r="D42" t="s">
        <v>4</v>
      </c>
      <c r="E42" t="s">
        <v>159</v>
      </c>
      <c r="F42" t="s">
        <v>0</v>
      </c>
      <c r="G42" t="s">
        <v>0</v>
      </c>
      <c r="H42" t="s">
        <v>0</v>
      </c>
      <c r="I42" t="s">
        <v>1</v>
      </c>
    </row>
    <row r="43" spans="1:9" x14ac:dyDescent="0.45">
      <c r="A43" t="s">
        <v>19</v>
      </c>
      <c r="B43" t="s">
        <v>2379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</row>
    <row r="44" spans="1:9" x14ac:dyDescent="0.45">
      <c r="A44" t="s">
        <v>3187</v>
      </c>
      <c r="B44" t="s">
        <v>44</v>
      </c>
      <c r="C44" t="s">
        <v>47</v>
      </c>
      <c r="D44" t="s">
        <v>3</v>
      </c>
      <c r="E44" t="s">
        <v>107</v>
      </c>
      <c r="F44" t="s">
        <v>0</v>
      </c>
      <c r="G44" t="s">
        <v>0</v>
      </c>
      <c r="H44" t="s">
        <v>0</v>
      </c>
    </row>
    <row r="45" spans="1:9" x14ac:dyDescent="0.45">
      <c r="A45" t="s">
        <v>970</v>
      </c>
      <c r="B45" t="s">
        <v>229</v>
      </c>
      <c r="C45" t="s">
        <v>47</v>
      </c>
      <c r="D45" t="s">
        <v>148</v>
      </c>
      <c r="E45" t="s">
        <v>338</v>
      </c>
      <c r="F45" t="s">
        <v>0</v>
      </c>
      <c r="G45" t="s">
        <v>0</v>
      </c>
      <c r="H45" t="s">
        <v>0</v>
      </c>
    </row>
    <row r="46" spans="1:9" x14ac:dyDescent="0.45">
      <c r="A46" t="s">
        <v>969</v>
      </c>
      <c r="B46" t="s">
        <v>48</v>
      </c>
      <c r="C46" t="s">
        <v>4</v>
      </c>
      <c r="D46" t="s">
        <v>100</v>
      </c>
      <c r="E46" t="s">
        <v>159</v>
      </c>
      <c r="F46" t="s">
        <v>0</v>
      </c>
      <c r="G46" t="s">
        <v>0</v>
      </c>
      <c r="H46" t="s">
        <v>0</v>
      </c>
      <c r="I46" t="s">
        <v>1</v>
      </c>
    </row>
    <row r="47" spans="1:9" x14ac:dyDescent="0.45">
      <c r="A47" t="s">
        <v>19</v>
      </c>
      <c r="B47" t="s">
        <v>2377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</row>
    <row r="48" spans="1:9" x14ac:dyDescent="0.45">
      <c r="A48" t="s">
        <v>3186</v>
      </c>
      <c r="B48" t="s">
        <v>28</v>
      </c>
      <c r="C48" t="s">
        <v>3</v>
      </c>
      <c r="D48" t="s">
        <v>34</v>
      </c>
      <c r="E48" t="s">
        <v>53</v>
      </c>
      <c r="F48" t="s">
        <v>0</v>
      </c>
      <c r="G48" t="s">
        <v>0</v>
      </c>
      <c r="H48" t="s">
        <v>0</v>
      </c>
    </row>
    <row r="49" spans="1:9" x14ac:dyDescent="0.45">
      <c r="A49" t="s">
        <v>3185</v>
      </c>
      <c r="B49" t="s">
        <v>31</v>
      </c>
      <c r="C49" t="s">
        <v>47</v>
      </c>
      <c r="D49" t="s">
        <v>34</v>
      </c>
      <c r="E49" t="s">
        <v>58</v>
      </c>
      <c r="F49" t="s">
        <v>1</v>
      </c>
      <c r="G49" t="s">
        <v>0</v>
      </c>
      <c r="H49" t="s">
        <v>1</v>
      </c>
    </row>
    <row r="50" spans="1:9" x14ac:dyDescent="0.45">
      <c r="A50" t="s">
        <v>3184</v>
      </c>
      <c r="B50" t="s">
        <v>44</v>
      </c>
      <c r="C50" t="s">
        <v>47</v>
      </c>
      <c r="D50" t="s">
        <v>34</v>
      </c>
      <c r="E50" t="s">
        <v>178</v>
      </c>
      <c r="F50" t="s">
        <v>1</v>
      </c>
      <c r="G50" t="s">
        <v>1</v>
      </c>
      <c r="H50" t="s">
        <v>0</v>
      </c>
    </row>
    <row r="51" spans="1:9" x14ac:dyDescent="0.45">
      <c r="A51" t="s">
        <v>2055</v>
      </c>
      <c r="B51" t="s">
        <v>31</v>
      </c>
      <c r="C51" t="s">
        <v>47</v>
      </c>
      <c r="D51" t="s">
        <v>34</v>
      </c>
      <c r="E51" t="s">
        <v>58</v>
      </c>
      <c r="F51" t="s">
        <v>1</v>
      </c>
      <c r="G51" t="s">
        <v>0</v>
      </c>
      <c r="H51" t="s">
        <v>1</v>
      </c>
    </row>
    <row r="52" spans="1:9" x14ac:dyDescent="0.45">
      <c r="A52" t="s">
        <v>3183</v>
      </c>
      <c r="B52" t="s">
        <v>72</v>
      </c>
      <c r="C52" t="s">
        <v>47</v>
      </c>
      <c r="D52" t="s">
        <v>3</v>
      </c>
      <c r="E52" t="s">
        <v>366</v>
      </c>
      <c r="F52" t="s">
        <v>0</v>
      </c>
      <c r="G52" t="s">
        <v>0</v>
      </c>
      <c r="H52" t="s">
        <v>0</v>
      </c>
    </row>
    <row r="53" spans="1:9" x14ac:dyDescent="0.45">
      <c r="A53" t="s">
        <v>970</v>
      </c>
      <c r="B53" t="s">
        <v>229</v>
      </c>
      <c r="C53" t="s">
        <v>47</v>
      </c>
      <c r="D53" t="s">
        <v>4</v>
      </c>
      <c r="E53" t="s">
        <v>338</v>
      </c>
      <c r="F53" t="s">
        <v>0</v>
      </c>
      <c r="G53" t="s">
        <v>0</v>
      </c>
      <c r="H53" t="s">
        <v>0</v>
      </c>
    </row>
    <row r="54" spans="1:9" x14ac:dyDescent="0.45">
      <c r="A54" t="s">
        <v>19</v>
      </c>
      <c r="B54" t="s">
        <v>2376</v>
      </c>
      <c r="C54" t="s">
        <v>17</v>
      </c>
      <c r="D54" t="s">
        <v>16</v>
      </c>
      <c r="E54" t="s">
        <v>15</v>
      </c>
      <c r="F54" t="s">
        <v>14</v>
      </c>
      <c r="G54" t="s">
        <v>13</v>
      </c>
      <c r="H54" t="s">
        <v>12</v>
      </c>
      <c r="I54" t="s">
        <v>11</v>
      </c>
    </row>
    <row r="55" spans="1:9" x14ac:dyDescent="0.45">
      <c r="A55" t="s">
        <v>3182</v>
      </c>
      <c r="B55" t="s">
        <v>21</v>
      </c>
      <c r="C55" t="s">
        <v>4</v>
      </c>
      <c r="D55" t="s">
        <v>3</v>
      </c>
      <c r="E55" t="s">
        <v>143</v>
      </c>
      <c r="F55" t="s">
        <v>0</v>
      </c>
      <c r="G55" t="s">
        <v>0</v>
      </c>
      <c r="H55" t="s">
        <v>0</v>
      </c>
    </row>
    <row r="56" spans="1:9" x14ac:dyDescent="0.45">
      <c r="A56" t="s">
        <v>3181</v>
      </c>
      <c r="B56" t="s">
        <v>21</v>
      </c>
      <c r="C56" t="s">
        <v>56</v>
      </c>
      <c r="D56" t="s">
        <v>3</v>
      </c>
      <c r="E56" t="s">
        <v>143</v>
      </c>
      <c r="F56" t="s">
        <v>0</v>
      </c>
      <c r="G56" t="s">
        <v>0</v>
      </c>
      <c r="H56" t="s">
        <v>0</v>
      </c>
    </row>
    <row r="57" spans="1:9" x14ac:dyDescent="0.45">
      <c r="A57" t="s">
        <v>970</v>
      </c>
      <c r="B57" t="s">
        <v>115</v>
      </c>
      <c r="C57" t="s">
        <v>47</v>
      </c>
      <c r="D57" t="s">
        <v>34</v>
      </c>
      <c r="E57" t="s">
        <v>338</v>
      </c>
      <c r="F57" t="s">
        <v>0</v>
      </c>
      <c r="G57" t="s">
        <v>0</v>
      </c>
      <c r="H57" t="s">
        <v>0</v>
      </c>
    </row>
    <row r="58" spans="1:9" x14ac:dyDescent="0.45">
      <c r="A58" t="s">
        <v>2086</v>
      </c>
      <c r="B58" t="s">
        <v>21</v>
      </c>
      <c r="C58" t="s">
        <v>34</v>
      </c>
      <c r="D58" t="s">
        <v>3</v>
      </c>
      <c r="E58" t="s">
        <v>58</v>
      </c>
      <c r="F58" t="s">
        <v>1</v>
      </c>
      <c r="G58" t="s">
        <v>0</v>
      </c>
      <c r="H58" t="s">
        <v>1</v>
      </c>
    </row>
    <row r="59" spans="1:9" x14ac:dyDescent="0.45">
      <c r="A59" t="s">
        <v>3135</v>
      </c>
      <c r="B59" t="s">
        <v>28</v>
      </c>
      <c r="C59" t="s">
        <v>47</v>
      </c>
      <c r="D59" t="s">
        <v>3</v>
      </c>
      <c r="E59" t="s">
        <v>223</v>
      </c>
      <c r="F59" t="s">
        <v>0</v>
      </c>
      <c r="G59" t="s">
        <v>1</v>
      </c>
      <c r="H59" t="s">
        <v>0</v>
      </c>
    </row>
    <row r="60" spans="1:9" x14ac:dyDescent="0.45">
      <c r="A60" t="s">
        <v>3180</v>
      </c>
      <c r="B60" t="s">
        <v>72</v>
      </c>
      <c r="C60" t="s">
        <v>3</v>
      </c>
      <c r="D60" t="s">
        <v>34</v>
      </c>
      <c r="E60" t="s">
        <v>178</v>
      </c>
      <c r="F60" t="s">
        <v>1</v>
      </c>
      <c r="G60" t="s">
        <v>0</v>
      </c>
      <c r="H60" t="s">
        <v>1</v>
      </c>
    </row>
    <row r="61" spans="1:9" x14ac:dyDescent="0.45">
      <c r="A61" t="s">
        <v>19</v>
      </c>
      <c r="B61" t="s">
        <v>2373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3179</v>
      </c>
      <c r="B62" t="s">
        <v>48</v>
      </c>
      <c r="C62" t="s">
        <v>47</v>
      </c>
      <c r="D62" t="s">
        <v>34</v>
      </c>
      <c r="E62" t="s">
        <v>138</v>
      </c>
      <c r="F62" t="s">
        <v>0</v>
      </c>
      <c r="G62" t="s">
        <v>0</v>
      </c>
      <c r="H62" t="s">
        <v>0</v>
      </c>
    </row>
    <row r="63" spans="1:9" x14ac:dyDescent="0.45">
      <c r="A63" t="s">
        <v>3178</v>
      </c>
      <c r="B63" t="s">
        <v>72</v>
      </c>
      <c r="C63" t="s">
        <v>92</v>
      </c>
      <c r="D63" t="s">
        <v>34</v>
      </c>
      <c r="E63" t="s">
        <v>159</v>
      </c>
      <c r="F63" t="s">
        <v>0</v>
      </c>
      <c r="G63" t="s">
        <v>0</v>
      </c>
      <c r="H63" t="s">
        <v>0</v>
      </c>
    </row>
    <row r="64" spans="1:9" x14ac:dyDescent="0.45">
      <c r="A64" t="s">
        <v>3177</v>
      </c>
      <c r="B64" t="s">
        <v>48</v>
      </c>
      <c r="C64" t="s">
        <v>47</v>
      </c>
      <c r="D64" t="s">
        <v>3</v>
      </c>
      <c r="E64" t="s">
        <v>185</v>
      </c>
      <c r="F64" t="s">
        <v>1</v>
      </c>
      <c r="G64" t="s">
        <v>0</v>
      </c>
      <c r="H64" t="s">
        <v>1</v>
      </c>
    </row>
    <row r="65" spans="1:9" x14ac:dyDescent="0.45">
      <c r="A65" t="s">
        <v>3176</v>
      </c>
      <c r="B65" t="s">
        <v>48</v>
      </c>
      <c r="C65" t="s">
        <v>34</v>
      </c>
      <c r="D65" t="s">
        <v>3</v>
      </c>
      <c r="E65" t="s">
        <v>77</v>
      </c>
      <c r="F65" t="s">
        <v>0</v>
      </c>
      <c r="G65" t="s">
        <v>0</v>
      </c>
      <c r="H65" t="s">
        <v>0</v>
      </c>
    </row>
    <row r="66" spans="1:9" x14ac:dyDescent="0.45">
      <c r="A66" t="s">
        <v>970</v>
      </c>
      <c r="B66" t="s">
        <v>115</v>
      </c>
      <c r="C66" t="s">
        <v>47</v>
      </c>
      <c r="D66" t="s">
        <v>34</v>
      </c>
      <c r="E66" t="s">
        <v>338</v>
      </c>
      <c r="F66" t="s">
        <v>0</v>
      </c>
      <c r="G66" t="s">
        <v>0</v>
      </c>
      <c r="H66" t="s">
        <v>0</v>
      </c>
    </row>
    <row r="67" spans="1:9" x14ac:dyDescent="0.45">
      <c r="A67" t="s">
        <v>969</v>
      </c>
      <c r="B67" t="s">
        <v>48</v>
      </c>
      <c r="C67" t="s">
        <v>3</v>
      </c>
      <c r="D67" t="s">
        <v>4</v>
      </c>
      <c r="E67" t="s">
        <v>159</v>
      </c>
      <c r="F67" t="s">
        <v>0</v>
      </c>
      <c r="G67" t="s">
        <v>0</v>
      </c>
      <c r="H67" t="s">
        <v>0</v>
      </c>
      <c r="I67" t="s">
        <v>1</v>
      </c>
    </row>
    <row r="68" spans="1:9" x14ac:dyDescent="0.45">
      <c r="A68" t="s">
        <v>19</v>
      </c>
      <c r="B68" t="s">
        <v>2369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</row>
    <row r="69" spans="1:9" x14ac:dyDescent="0.45">
      <c r="A69" t="s">
        <v>3175</v>
      </c>
      <c r="B69" t="s">
        <v>72</v>
      </c>
      <c r="C69" t="s">
        <v>67</v>
      </c>
      <c r="D69" t="s">
        <v>3</v>
      </c>
      <c r="E69" t="s">
        <v>178</v>
      </c>
      <c r="F69" t="s">
        <v>1</v>
      </c>
      <c r="G69" t="s">
        <v>0</v>
      </c>
      <c r="H69" t="s">
        <v>1</v>
      </c>
    </row>
    <row r="70" spans="1:9" x14ac:dyDescent="0.45">
      <c r="A70" t="s">
        <v>3174</v>
      </c>
      <c r="B70" t="s">
        <v>48</v>
      </c>
      <c r="C70" t="s">
        <v>3</v>
      </c>
      <c r="D70" t="s">
        <v>3</v>
      </c>
      <c r="E70" t="s">
        <v>185</v>
      </c>
      <c r="F70" t="s">
        <v>1</v>
      </c>
      <c r="G70" t="s">
        <v>0</v>
      </c>
      <c r="H70" t="s">
        <v>1</v>
      </c>
    </row>
    <row r="71" spans="1:9" x14ac:dyDescent="0.45">
      <c r="A71" t="s">
        <v>980</v>
      </c>
      <c r="B71" t="s">
        <v>115</v>
      </c>
      <c r="C71" t="s">
        <v>8</v>
      </c>
      <c r="D71" t="s">
        <v>3</v>
      </c>
      <c r="E71" t="s">
        <v>26</v>
      </c>
      <c r="F71" t="s">
        <v>0</v>
      </c>
      <c r="G71" t="s">
        <v>0</v>
      </c>
      <c r="H71" t="s">
        <v>0</v>
      </c>
    </row>
    <row r="72" spans="1:9" x14ac:dyDescent="0.45">
      <c r="A72" t="s">
        <v>1006</v>
      </c>
      <c r="B72" t="s">
        <v>5</v>
      </c>
      <c r="C72" t="s">
        <v>79</v>
      </c>
      <c r="D72" t="s">
        <v>56</v>
      </c>
      <c r="E72" t="s">
        <v>88</v>
      </c>
      <c r="F72" t="s">
        <v>0</v>
      </c>
      <c r="G72" t="s">
        <v>0</v>
      </c>
      <c r="H72" t="s">
        <v>0</v>
      </c>
    </row>
    <row r="73" spans="1:9" x14ac:dyDescent="0.45">
      <c r="A73" t="s">
        <v>970</v>
      </c>
      <c r="B73" t="s">
        <v>115</v>
      </c>
      <c r="C73" t="s">
        <v>47</v>
      </c>
      <c r="D73" t="s">
        <v>3</v>
      </c>
      <c r="E73" t="s">
        <v>338</v>
      </c>
      <c r="F73" t="s">
        <v>0</v>
      </c>
      <c r="G73" t="s">
        <v>0</v>
      </c>
      <c r="H73" t="s">
        <v>0</v>
      </c>
    </row>
    <row r="74" spans="1:9" x14ac:dyDescent="0.45">
      <c r="A74" t="s">
        <v>969</v>
      </c>
      <c r="B74" t="s">
        <v>48</v>
      </c>
      <c r="C74" t="s">
        <v>47</v>
      </c>
      <c r="D74" t="s">
        <v>3</v>
      </c>
      <c r="E74" t="s">
        <v>159</v>
      </c>
      <c r="F74" t="s">
        <v>0</v>
      </c>
      <c r="G74" t="s">
        <v>0</v>
      </c>
      <c r="H74" t="s">
        <v>0</v>
      </c>
      <c r="I74" t="s">
        <v>1</v>
      </c>
    </row>
    <row r="75" spans="1:9" x14ac:dyDescent="0.45">
      <c r="A75" t="s">
        <v>3173</v>
      </c>
      <c r="B75" t="s">
        <v>44</v>
      </c>
      <c r="C75" t="s">
        <v>34</v>
      </c>
      <c r="D75" t="s">
        <v>3</v>
      </c>
      <c r="E75" t="s">
        <v>178</v>
      </c>
      <c r="F75" t="s">
        <v>1</v>
      </c>
      <c r="G75" t="s">
        <v>1</v>
      </c>
      <c r="H75" t="s">
        <v>0</v>
      </c>
    </row>
    <row r="76" spans="1:9" x14ac:dyDescent="0.45">
      <c r="A76" t="s">
        <v>19</v>
      </c>
      <c r="B76" t="s">
        <v>2366</v>
      </c>
      <c r="C76" t="s">
        <v>17</v>
      </c>
      <c r="D76" t="s">
        <v>16</v>
      </c>
      <c r="E76" t="s">
        <v>15</v>
      </c>
      <c r="F76" t="s">
        <v>14</v>
      </c>
      <c r="G76" t="s">
        <v>13</v>
      </c>
      <c r="H76" t="s">
        <v>12</v>
      </c>
      <c r="I76" t="s">
        <v>11</v>
      </c>
    </row>
    <row r="77" spans="1:9" x14ac:dyDescent="0.45">
      <c r="A77" t="s">
        <v>3172</v>
      </c>
      <c r="B77" t="s">
        <v>21</v>
      </c>
      <c r="C77" t="s">
        <v>2706</v>
      </c>
      <c r="D77" t="s">
        <v>56</v>
      </c>
      <c r="E77" t="s">
        <v>58</v>
      </c>
      <c r="F77" t="s">
        <v>1</v>
      </c>
      <c r="G77" t="s">
        <v>0</v>
      </c>
      <c r="H77" t="s">
        <v>1</v>
      </c>
    </row>
    <row r="78" spans="1:9" x14ac:dyDescent="0.45">
      <c r="A78" t="s">
        <v>3171</v>
      </c>
      <c r="B78" t="s">
        <v>48</v>
      </c>
      <c r="C78" t="s">
        <v>3170</v>
      </c>
      <c r="D78" t="s">
        <v>56</v>
      </c>
      <c r="E78" t="s">
        <v>648</v>
      </c>
      <c r="F78" t="s">
        <v>0</v>
      </c>
      <c r="G78" t="s">
        <v>0</v>
      </c>
      <c r="H78" t="s">
        <v>0</v>
      </c>
    </row>
    <row r="79" spans="1:9" x14ac:dyDescent="0.45">
      <c r="A79" t="s">
        <v>970</v>
      </c>
      <c r="B79" t="s">
        <v>229</v>
      </c>
      <c r="C79" t="s">
        <v>47</v>
      </c>
      <c r="D79" t="s">
        <v>903</v>
      </c>
      <c r="E79" t="s">
        <v>338</v>
      </c>
      <c r="F79" t="s">
        <v>0</v>
      </c>
      <c r="G79" t="s">
        <v>0</v>
      </c>
      <c r="H79" t="s">
        <v>0</v>
      </c>
    </row>
    <row r="80" spans="1:9" x14ac:dyDescent="0.45">
      <c r="A80" t="s">
        <v>969</v>
      </c>
      <c r="B80" t="s">
        <v>48</v>
      </c>
      <c r="C80" t="s">
        <v>40</v>
      </c>
      <c r="D80" t="s">
        <v>269</v>
      </c>
      <c r="E80" t="s">
        <v>159</v>
      </c>
      <c r="F80" t="s">
        <v>0</v>
      </c>
      <c r="G80" t="s">
        <v>0</v>
      </c>
      <c r="H80" t="s">
        <v>0</v>
      </c>
      <c r="I80" t="s">
        <v>1</v>
      </c>
    </row>
    <row r="81" spans="1:9" x14ac:dyDescent="0.45">
      <c r="A81" t="s">
        <v>19</v>
      </c>
      <c r="B81" t="s">
        <v>2364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</row>
    <row r="82" spans="1:9" x14ac:dyDescent="0.45">
      <c r="A82" t="s">
        <v>3169</v>
      </c>
      <c r="B82" t="s">
        <v>115</v>
      </c>
      <c r="C82" t="s">
        <v>3</v>
      </c>
      <c r="D82" t="s">
        <v>3</v>
      </c>
      <c r="E82" t="s">
        <v>681</v>
      </c>
      <c r="F82" t="s">
        <v>0</v>
      </c>
      <c r="G82" t="s">
        <v>0</v>
      </c>
      <c r="H82" t="s">
        <v>0</v>
      </c>
    </row>
    <row r="83" spans="1:9" x14ac:dyDescent="0.45">
      <c r="A83" t="s">
        <v>3168</v>
      </c>
      <c r="B83" t="s">
        <v>21</v>
      </c>
      <c r="C83" t="s">
        <v>27</v>
      </c>
      <c r="D83" t="s">
        <v>3</v>
      </c>
      <c r="E83" t="s">
        <v>58</v>
      </c>
      <c r="F83" t="s">
        <v>1</v>
      </c>
      <c r="G83" t="s">
        <v>0</v>
      </c>
      <c r="H83" t="s">
        <v>1</v>
      </c>
    </row>
    <row r="84" spans="1:9" x14ac:dyDescent="0.45">
      <c r="A84" t="s">
        <v>3167</v>
      </c>
      <c r="B84" t="s">
        <v>21</v>
      </c>
      <c r="C84" t="s">
        <v>67</v>
      </c>
      <c r="D84" t="s">
        <v>3</v>
      </c>
      <c r="E84" t="s">
        <v>188</v>
      </c>
      <c r="F84" t="s">
        <v>1</v>
      </c>
      <c r="G84" t="s">
        <v>0</v>
      </c>
      <c r="H84" t="s">
        <v>1</v>
      </c>
    </row>
    <row r="85" spans="1:9" x14ac:dyDescent="0.45">
      <c r="A85" t="s">
        <v>3166</v>
      </c>
      <c r="B85" t="s">
        <v>72</v>
      </c>
      <c r="C85" t="s">
        <v>67</v>
      </c>
      <c r="D85" t="s">
        <v>3</v>
      </c>
      <c r="E85" t="s">
        <v>366</v>
      </c>
      <c r="F85" t="s">
        <v>0</v>
      </c>
      <c r="G85" t="s">
        <v>0</v>
      </c>
      <c r="H85" t="s">
        <v>0</v>
      </c>
    </row>
    <row r="86" spans="1:9" x14ac:dyDescent="0.45">
      <c r="A86" t="s">
        <v>1034</v>
      </c>
      <c r="B86" t="s">
        <v>89</v>
      </c>
      <c r="C86" t="s">
        <v>67</v>
      </c>
      <c r="D86" t="s">
        <v>79</v>
      </c>
      <c r="E86" t="s">
        <v>867</v>
      </c>
      <c r="F86" t="s">
        <v>0</v>
      </c>
      <c r="G86" t="s">
        <v>0</v>
      </c>
      <c r="H86" t="s">
        <v>0</v>
      </c>
    </row>
    <row r="87" spans="1:9" x14ac:dyDescent="0.45">
      <c r="A87" t="s">
        <v>970</v>
      </c>
      <c r="B87" t="s">
        <v>44</v>
      </c>
      <c r="C87" t="s">
        <v>47</v>
      </c>
      <c r="D87" t="s">
        <v>27</v>
      </c>
      <c r="E87" t="s">
        <v>338</v>
      </c>
      <c r="F87" t="s">
        <v>0</v>
      </c>
      <c r="G87" t="s">
        <v>0</v>
      </c>
      <c r="H87" t="s">
        <v>0</v>
      </c>
    </row>
    <row r="88" spans="1:9" x14ac:dyDescent="0.45">
      <c r="A88" t="s">
        <v>2083</v>
      </c>
      <c r="B88" t="s">
        <v>44</v>
      </c>
      <c r="C88" t="s">
        <v>79</v>
      </c>
      <c r="D88" t="s">
        <v>79</v>
      </c>
      <c r="E88" t="s">
        <v>42</v>
      </c>
      <c r="F88" t="s">
        <v>1</v>
      </c>
      <c r="G88" t="s">
        <v>0</v>
      </c>
      <c r="H88" t="s">
        <v>1</v>
      </c>
    </row>
    <row r="89" spans="1:9" x14ac:dyDescent="0.45">
      <c r="A89" t="s">
        <v>969</v>
      </c>
      <c r="B89" t="s">
        <v>342</v>
      </c>
      <c r="C89" t="s">
        <v>47</v>
      </c>
      <c r="D89" t="s">
        <v>43</v>
      </c>
      <c r="E89" t="s">
        <v>159</v>
      </c>
      <c r="F89" t="s">
        <v>0</v>
      </c>
      <c r="G89" t="s">
        <v>0</v>
      </c>
      <c r="H89" t="s">
        <v>0</v>
      </c>
      <c r="I89" t="s">
        <v>1</v>
      </c>
    </row>
    <row r="90" spans="1:9" x14ac:dyDescent="0.45">
      <c r="A90" t="s">
        <v>19</v>
      </c>
      <c r="B90" t="s">
        <v>2361</v>
      </c>
      <c r="C90" t="s">
        <v>17</v>
      </c>
      <c r="D90" t="s">
        <v>16</v>
      </c>
      <c r="E90" t="s">
        <v>15</v>
      </c>
      <c r="F90" t="s">
        <v>14</v>
      </c>
      <c r="G90" t="s">
        <v>13</v>
      </c>
      <c r="H90" t="s">
        <v>12</v>
      </c>
      <c r="I90" t="s">
        <v>11</v>
      </c>
    </row>
    <row r="91" spans="1:9" x14ac:dyDescent="0.45">
      <c r="A91" t="s">
        <v>3130</v>
      </c>
      <c r="B91" t="s">
        <v>36</v>
      </c>
      <c r="C91" t="s">
        <v>3</v>
      </c>
      <c r="D91" t="s">
        <v>3</v>
      </c>
      <c r="E91" t="s">
        <v>143</v>
      </c>
      <c r="F91" t="s">
        <v>0</v>
      </c>
      <c r="G91" t="s">
        <v>0</v>
      </c>
      <c r="H91" t="s">
        <v>0</v>
      </c>
    </row>
    <row r="92" spans="1:9" x14ac:dyDescent="0.45">
      <c r="A92" t="s">
        <v>3165</v>
      </c>
      <c r="B92" t="s">
        <v>72</v>
      </c>
      <c r="C92" t="s">
        <v>56</v>
      </c>
      <c r="D92" t="s">
        <v>34</v>
      </c>
      <c r="E92" t="s">
        <v>185</v>
      </c>
      <c r="F92" t="s">
        <v>1</v>
      </c>
      <c r="G92" t="s">
        <v>0</v>
      </c>
      <c r="H92" t="s">
        <v>1</v>
      </c>
    </row>
    <row r="93" spans="1:9" x14ac:dyDescent="0.45">
      <c r="A93" t="s">
        <v>970</v>
      </c>
      <c r="B93" t="s">
        <v>229</v>
      </c>
      <c r="C93" t="s">
        <v>47</v>
      </c>
      <c r="D93" t="s">
        <v>96</v>
      </c>
      <c r="E93" t="s">
        <v>338</v>
      </c>
      <c r="F93" t="s">
        <v>0</v>
      </c>
      <c r="G93" t="s">
        <v>0</v>
      </c>
      <c r="H93" t="s">
        <v>0</v>
      </c>
    </row>
    <row r="94" spans="1:9" x14ac:dyDescent="0.45">
      <c r="A94" t="s">
        <v>991</v>
      </c>
      <c r="B94" t="s">
        <v>44</v>
      </c>
      <c r="C94" t="s">
        <v>40</v>
      </c>
      <c r="D94" t="s">
        <v>79</v>
      </c>
      <c r="E94" t="s">
        <v>185</v>
      </c>
      <c r="F94" t="s">
        <v>1</v>
      </c>
      <c r="G94" t="s">
        <v>0</v>
      </c>
      <c r="H94" t="s">
        <v>1</v>
      </c>
    </row>
    <row r="95" spans="1:9" x14ac:dyDescent="0.45">
      <c r="A95" t="s">
        <v>19</v>
      </c>
      <c r="B95" t="s">
        <v>2358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</row>
    <row r="96" spans="1:9" x14ac:dyDescent="0.45">
      <c r="A96" t="s">
        <v>1034</v>
      </c>
      <c r="B96" t="s">
        <v>89</v>
      </c>
      <c r="C96" t="s">
        <v>3164</v>
      </c>
      <c r="D96" t="s">
        <v>71</v>
      </c>
      <c r="E96" t="s">
        <v>867</v>
      </c>
      <c r="F96" t="s">
        <v>0</v>
      </c>
      <c r="G96" t="s">
        <v>0</v>
      </c>
      <c r="H96" t="s">
        <v>0</v>
      </c>
    </row>
    <row r="97" spans="1:9" x14ac:dyDescent="0.45">
      <c r="A97" t="s">
        <v>970</v>
      </c>
      <c r="B97" t="s">
        <v>229</v>
      </c>
      <c r="C97" t="s">
        <v>47</v>
      </c>
      <c r="D97" t="s">
        <v>3163</v>
      </c>
      <c r="E97" t="s">
        <v>338</v>
      </c>
      <c r="F97" t="s">
        <v>0</v>
      </c>
      <c r="G97" t="s">
        <v>0</v>
      </c>
      <c r="H97" t="s">
        <v>0</v>
      </c>
    </row>
    <row r="98" spans="1:9" x14ac:dyDescent="0.45">
      <c r="A98" t="s">
        <v>969</v>
      </c>
      <c r="B98" t="s">
        <v>342</v>
      </c>
      <c r="C98" t="s">
        <v>34</v>
      </c>
      <c r="D98" t="s">
        <v>3162</v>
      </c>
      <c r="E98" t="s">
        <v>159</v>
      </c>
      <c r="F98" t="s">
        <v>0</v>
      </c>
      <c r="G98" t="s">
        <v>0</v>
      </c>
      <c r="H98" t="s">
        <v>0</v>
      </c>
      <c r="I98" t="s">
        <v>1</v>
      </c>
    </row>
    <row r="99" spans="1:9" x14ac:dyDescent="0.45">
      <c r="A99" t="s">
        <v>19</v>
      </c>
      <c r="B99" t="s">
        <v>2357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</row>
    <row r="100" spans="1:9" x14ac:dyDescent="0.45">
      <c r="A100" t="s">
        <v>1067</v>
      </c>
      <c r="B100" t="s">
        <v>5</v>
      </c>
      <c r="C100" t="s">
        <v>112</v>
      </c>
      <c r="D100" t="s">
        <v>34</v>
      </c>
      <c r="E100" t="s">
        <v>675</v>
      </c>
      <c r="F100" t="s">
        <v>0</v>
      </c>
      <c r="G100" t="s">
        <v>0</v>
      </c>
      <c r="H100" t="s">
        <v>0</v>
      </c>
    </row>
    <row r="101" spans="1:9" x14ac:dyDescent="0.45">
      <c r="A101" t="s">
        <v>3161</v>
      </c>
      <c r="B101" t="s">
        <v>115</v>
      </c>
      <c r="C101" t="s">
        <v>40</v>
      </c>
      <c r="D101" t="s">
        <v>79</v>
      </c>
      <c r="E101" t="s">
        <v>53</v>
      </c>
      <c r="F101" t="s">
        <v>0</v>
      </c>
      <c r="G101" t="s">
        <v>0</v>
      </c>
      <c r="H101" t="s">
        <v>0</v>
      </c>
    </row>
    <row r="102" spans="1:9" x14ac:dyDescent="0.45">
      <c r="A102" t="s">
        <v>1034</v>
      </c>
      <c r="B102" t="s">
        <v>89</v>
      </c>
      <c r="C102" t="s">
        <v>56</v>
      </c>
      <c r="D102" t="s">
        <v>92</v>
      </c>
      <c r="E102" t="s">
        <v>867</v>
      </c>
      <c r="F102" t="s">
        <v>0</v>
      </c>
      <c r="G102" t="s">
        <v>0</v>
      </c>
      <c r="H102" t="s">
        <v>0</v>
      </c>
    </row>
    <row r="103" spans="1:9" x14ac:dyDescent="0.45">
      <c r="A103" t="s">
        <v>970</v>
      </c>
      <c r="B103" t="s">
        <v>229</v>
      </c>
      <c r="C103" t="s">
        <v>47</v>
      </c>
      <c r="D103" t="s">
        <v>61</v>
      </c>
      <c r="E103" t="s">
        <v>338</v>
      </c>
      <c r="F103" t="s">
        <v>0</v>
      </c>
      <c r="G103" t="s">
        <v>0</v>
      </c>
      <c r="H103" t="s">
        <v>0</v>
      </c>
    </row>
    <row r="104" spans="1:9" x14ac:dyDescent="0.45">
      <c r="A104" t="s">
        <v>969</v>
      </c>
      <c r="B104" t="s">
        <v>342</v>
      </c>
      <c r="C104" t="s">
        <v>47</v>
      </c>
      <c r="D104" t="s">
        <v>67</v>
      </c>
      <c r="E104" t="s">
        <v>159</v>
      </c>
      <c r="F104" t="s">
        <v>0</v>
      </c>
      <c r="G104" t="s">
        <v>0</v>
      </c>
      <c r="H104" t="s">
        <v>0</v>
      </c>
      <c r="I104" t="s">
        <v>1</v>
      </c>
    </row>
    <row r="105" spans="1:9" x14ac:dyDescent="0.45">
      <c r="A105" t="s">
        <v>3160</v>
      </c>
      <c r="B105" t="s">
        <v>21</v>
      </c>
      <c r="C105" t="s">
        <v>27</v>
      </c>
      <c r="D105" t="s">
        <v>34</v>
      </c>
      <c r="E105" t="s">
        <v>58</v>
      </c>
      <c r="F105" t="s">
        <v>1</v>
      </c>
      <c r="G105" t="s">
        <v>0</v>
      </c>
      <c r="H105" t="s">
        <v>1</v>
      </c>
    </row>
    <row r="106" spans="1:9" x14ac:dyDescent="0.45">
      <c r="A106" t="s">
        <v>19</v>
      </c>
      <c r="B106" t="s">
        <v>2356</v>
      </c>
      <c r="C106" t="s">
        <v>17</v>
      </c>
      <c r="D106" t="s">
        <v>16</v>
      </c>
      <c r="E106" t="s">
        <v>15</v>
      </c>
      <c r="F106" t="s">
        <v>14</v>
      </c>
      <c r="G106" t="s">
        <v>13</v>
      </c>
      <c r="H106" t="s">
        <v>12</v>
      </c>
      <c r="I106" t="s">
        <v>11</v>
      </c>
    </row>
    <row r="107" spans="1:9" x14ac:dyDescent="0.45">
      <c r="A107" t="s">
        <v>2043</v>
      </c>
      <c r="B107" t="s">
        <v>89</v>
      </c>
      <c r="C107" t="s">
        <v>34</v>
      </c>
      <c r="D107" t="s">
        <v>79</v>
      </c>
      <c r="E107" t="s">
        <v>408</v>
      </c>
      <c r="F107" t="s">
        <v>0</v>
      </c>
      <c r="G107" t="s">
        <v>0</v>
      </c>
      <c r="H107" t="s">
        <v>0</v>
      </c>
    </row>
    <row r="108" spans="1:9" x14ac:dyDescent="0.45">
      <c r="A108" t="s">
        <v>3132</v>
      </c>
      <c r="B108" t="s">
        <v>21</v>
      </c>
      <c r="C108" t="s">
        <v>92</v>
      </c>
      <c r="D108" t="s">
        <v>3</v>
      </c>
      <c r="E108" t="s">
        <v>103</v>
      </c>
      <c r="F108" t="s">
        <v>0</v>
      </c>
      <c r="G108" t="s">
        <v>0</v>
      </c>
      <c r="H108" t="s">
        <v>0</v>
      </c>
    </row>
    <row r="109" spans="1:9" x14ac:dyDescent="0.45">
      <c r="A109" t="s">
        <v>2051</v>
      </c>
      <c r="B109" t="s">
        <v>48</v>
      </c>
      <c r="C109" t="s">
        <v>35</v>
      </c>
      <c r="D109" t="s">
        <v>34</v>
      </c>
      <c r="E109" t="s">
        <v>138</v>
      </c>
      <c r="F109" t="s">
        <v>0</v>
      </c>
      <c r="G109" t="s">
        <v>0</v>
      </c>
      <c r="H109" t="s">
        <v>0</v>
      </c>
    </row>
    <row r="110" spans="1:9" x14ac:dyDescent="0.45">
      <c r="A110" t="s">
        <v>3159</v>
      </c>
      <c r="B110" t="s">
        <v>115</v>
      </c>
      <c r="C110" t="s">
        <v>56</v>
      </c>
      <c r="D110" t="s">
        <v>3</v>
      </c>
      <c r="E110" t="s">
        <v>26</v>
      </c>
      <c r="F110" t="s">
        <v>0</v>
      </c>
      <c r="G110" t="s">
        <v>0</v>
      </c>
      <c r="H110" t="s">
        <v>0</v>
      </c>
    </row>
    <row r="111" spans="1:9" x14ac:dyDescent="0.45">
      <c r="A111" t="s">
        <v>3158</v>
      </c>
      <c r="B111" t="s">
        <v>21</v>
      </c>
      <c r="C111" t="s">
        <v>67</v>
      </c>
      <c r="D111" t="s">
        <v>34</v>
      </c>
      <c r="E111" t="s">
        <v>95</v>
      </c>
      <c r="F111" t="s">
        <v>0</v>
      </c>
      <c r="G111" t="s">
        <v>0</v>
      </c>
      <c r="H111" t="s">
        <v>0</v>
      </c>
    </row>
    <row r="112" spans="1:9" x14ac:dyDescent="0.45">
      <c r="A112" t="s">
        <v>970</v>
      </c>
      <c r="B112" t="s">
        <v>229</v>
      </c>
      <c r="C112" t="s">
        <v>47</v>
      </c>
      <c r="D112" t="s">
        <v>67</v>
      </c>
      <c r="E112" t="s">
        <v>338</v>
      </c>
      <c r="F112" t="s">
        <v>0</v>
      </c>
      <c r="G112" t="s">
        <v>0</v>
      </c>
      <c r="H112" t="s">
        <v>0</v>
      </c>
    </row>
    <row r="113" spans="1:9" x14ac:dyDescent="0.45">
      <c r="A113" t="s">
        <v>969</v>
      </c>
      <c r="B113" t="s">
        <v>48</v>
      </c>
      <c r="C113" t="s">
        <v>92</v>
      </c>
      <c r="D113" t="s">
        <v>4</v>
      </c>
      <c r="E113" t="s">
        <v>159</v>
      </c>
      <c r="F113" t="s">
        <v>0</v>
      </c>
      <c r="G113" t="s">
        <v>0</v>
      </c>
      <c r="H113" t="s">
        <v>0</v>
      </c>
      <c r="I113" t="s">
        <v>1</v>
      </c>
    </row>
    <row r="114" spans="1:9" x14ac:dyDescent="0.45">
      <c r="A114" t="s">
        <v>19</v>
      </c>
      <c r="B114" t="s">
        <v>2353</v>
      </c>
      <c r="C114" t="s">
        <v>17</v>
      </c>
      <c r="D114" t="s">
        <v>16</v>
      </c>
      <c r="E114" t="s">
        <v>15</v>
      </c>
      <c r="F114" t="s">
        <v>14</v>
      </c>
      <c r="G114" t="s">
        <v>13</v>
      </c>
      <c r="H114" t="s">
        <v>12</v>
      </c>
      <c r="I114" t="s">
        <v>11</v>
      </c>
    </row>
    <row r="115" spans="1:9" x14ac:dyDescent="0.45">
      <c r="A115" t="s">
        <v>3157</v>
      </c>
      <c r="B115" t="s">
        <v>5</v>
      </c>
      <c r="C115" t="s">
        <v>47</v>
      </c>
      <c r="D115" t="s">
        <v>34</v>
      </c>
      <c r="E115" t="s">
        <v>91</v>
      </c>
      <c r="F115" t="s">
        <v>0</v>
      </c>
      <c r="G115" t="s">
        <v>1</v>
      </c>
      <c r="H115" t="s">
        <v>0</v>
      </c>
    </row>
    <row r="116" spans="1:9" x14ac:dyDescent="0.45">
      <c r="A116" t="s">
        <v>3156</v>
      </c>
      <c r="B116" t="s">
        <v>72</v>
      </c>
      <c r="C116" t="s">
        <v>56</v>
      </c>
      <c r="D116" t="s">
        <v>34</v>
      </c>
      <c r="E116" t="s">
        <v>55</v>
      </c>
      <c r="F116" t="s">
        <v>0</v>
      </c>
      <c r="G116" t="s">
        <v>0</v>
      </c>
      <c r="H116" t="s">
        <v>0</v>
      </c>
    </row>
    <row r="117" spans="1:9" x14ac:dyDescent="0.45">
      <c r="A117" t="s">
        <v>3155</v>
      </c>
      <c r="B117" t="s">
        <v>72</v>
      </c>
      <c r="C117" t="s">
        <v>56</v>
      </c>
      <c r="D117" t="s">
        <v>3</v>
      </c>
      <c r="E117" t="s">
        <v>138</v>
      </c>
      <c r="F117" t="s">
        <v>0</v>
      </c>
      <c r="G117" t="s">
        <v>0</v>
      </c>
      <c r="H117" t="s">
        <v>0</v>
      </c>
    </row>
    <row r="118" spans="1:9" x14ac:dyDescent="0.45">
      <c r="A118" t="s">
        <v>19</v>
      </c>
      <c r="B118" t="s">
        <v>2350</v>
      </c>
      <c r="C118" t="s">
        <v>17</v>
      </c>
      <c r="D118" t="s">
        <v>16</v>
      </c>
      <c r="E118" t="s">
        <v>15</v>
      </c>
      <c r="F118" t="s">
        <v>14</v>
      </c>
      <c r="G118" t="s">
        <v>13</v>
      </c>
      <c r="H118" t="s">
        <v>12</v>
      </c>
      <c r="I118" t="s">
        <v>11</v>
      </c>
    </row>
    <row r="119" spans="1:9" x14ac:dyDescent="0.45">
      <c r="A119" t="s">
        <v>980</v>
      </c>
      <c r="B119" t="s">
        <v>115</v>
      </c>
      <c r="C119" t="s">
        <v>4</v>
      </c>
      <c r="D119" t="s">
        <v>56</v>
      </c>
      <c r="E119" t="s">
        <v>26</v>
      </c>
      <c r="F119" t="s">
        <v>0</v>
      </c>
      <c r="G119" t="s">
        <v>0</v>
      </c>
      <c r="H119" t="s">
        <v>0</v>
      </c>
    </row>
    <row r="120" spans="1:9" x14ac:dyDescent="0.45">
      <c r="A120" t="s">
        <v>3154</v>
      </c>
      <c r="B120" t="s">
        <v>72</v>
      </c>
      <c r="C120" t="s">
        <v>8</v>
      </c>
      <c r="D120" t="s">
        <v>34</v>
      </c>
      <c r="E120" t="s">
        <v>138</v>
      </c>
      <c r="F120" t="s">
        <v>0</v>
      </c>
      <c r="G120" t="s">
        <v>0</v>
      </c>
      <c r="H120" t="s">
        <v>0</v>
      </c>
    </row>
    <row r="121" spans="1:9" x14ac:dyDescent="0.45">
      <c r="A121" t="s">
        <v>2046</v>
      </c>
      <c r="B121" t="s">
        <v>72</v>
      </c>
      <c r="C121" t="s">
        <v>43</v>
      </c>
      <c r="D121" t="s">
        <v>3</v>
      </c>
      <c r="E121" t="s">
        <v>185</v>
      </c>
      <c r="F121" t="s">
        <v>1</v>
      </c>
      <c r="G121" t="s">
        <v>0</v>
      </c>
      <c r="H121" t="s">
        <v>1</v>
      </c>
    </row>
    <row r="122" spans="1:9" x14ac:dyDescent="0.45">
      <c r="A122" t="s">
        <v>1006</v>
      </c>
      <c r="B122" t="s">
        <v>5</v>
      </c>
      <c r="C122" t="s">
        <v>43</v>
      </c>
      <c r="D122" t="s">
        <v>56</v>
      </c>
      <c r="E122" t="s">
        <v>88</v>
      </c>
      <c r="F122" t="s">
        <v>0</v>
      </c>
      <c r="G122" t="s">
        <v>0</v>
      </c>
      <c r="H122" t="s">
        <v>0</v>
      </c>
    </row>
    <row r="123" spans="1:9" x14ac:dyDescent="0.45">
      <c r="A123" t="s">
        <v>3131</v>
      </c>
      <c r="B123" t="s">
        <v>44</v>
      </c>
      <c r="C123" t="s">
        <v>43</v>
      </c>
      <c r="D123" t="s">
        <v>100</v>
      </c>
      <c r="E123" t="s">
        <v>185</v>
      </c>
      <c r="F123" t="s">
        <v>1</v>
      </c>
      <c r="G123" t="s">
        <v>0</v>
      </c>
      <c r="H123" t="s">
        <v>1</v>
      </c>
    </row>
    <row r="124" spans="1:9" x14ac:dyDescent="0.45">
      <c r="A124" t="s">
        <v>3153</v>
      </c>
      <c r="B124" t="s">
        <v>72</v>
      </c>
      <c r="C124" t="s">
        <v>47</v>
      </c>
      <c r="D124" t="s">
        <v>34</v>
      </c>
      <c r="E124" t="s">
        <v>107</v>
      </c>
      <c r="F124" t="s">
        <v>0</v>
      </c>
      <c r="G124" t="s">
        <v>0</v>
      </c>
      <c r="H124" t="s">
        <v>0</v>
      </c>
    </row>
    <row r="125" spans="1:9" x14ac:dyDescent="0.45">
      <c r="A125" t="s">
        <v>970</v>
      </c>
      <c r="B125" t="s">
        <v>229</v>
      </c>
      <c r="C125" t="s">
        <v>47</v>
      </c>
      <c r="D125" t="s">
        <v>67</v>
      </c>
      <c r="E125" t="s">
        <v>338</v>
      </c>
      <c r="F125" t="s">
        <v>0</v>
      </c>
      <c r="G125" t="s">
        <v>0</v>
      </c>
      <c r="H125" t="s">
        <v>0</v>
      </c>
    </row>
    <row r="126" spans="1:9" x14ac:dyDescent="0.45">
      <c r="A126" t="s">
        <v>2083</v>
      </c>
      <c r="B126" t="s">
        <v>48</v>
      </c>
      <c r="C126" t="s">
        <v>4</v>
      </c>
      <c r="D126" t="s">
        <v>34</v>
      </c>
      <c r="E126" t="s">
        <v>42</v>
      </c>
      <c r="F126" t="s">
        <v>1</v>
      </c>
      <c r="G126" t="s">
        <v>0</v>
      </c>
      <c r="H126" t="s">
        <v>1</v>
      </c>
    </row>
    <row r="127" spans="1:9" x14ac:dyDescent="0.45">
      <c r="A127" t="s">
        <v>969</v>
      </c>
      <c r="B127" t="s">
        <v>48</v>
      </c>
      <c r="C127" t="s">
        <v>79</v>
      </c>
      <c r="D127" t="s">
        <v>34</v>
      </c>
      <c r="E127" t="s">
        <v>159</v>
      </c>
      <c r="F127" t="s">
        <v>0</v>
      </c>
      <c r="G127" t="s">
        <v>0</v>
      </c>
      <c r="H127" t="s">
        <v>0</v>
      </c>
      <c r="I127" t="s">
        <v>1</v>
      </c>
    </row>
    <row r="128" spans="1:9" x14ac:dyDescent="0.45">
      <c r="A128" t="s">
        <v>3152</v>
      </c>
      <c r="B128" t="s">
        <v>48</v>
      </c>
      <c r="C128" t="s">
        <v>43</v>
      </c>
      <c r="D128" t="s">
        <v>34</v>
      </c>
      <c r="E128" t="s">
        <v>46</v>
      </c>
      <c r="F128" t="s">
        <v>0</v>
      </c>
      <c r="G128" t="s">
        <v>0</v>
      </c>
      <c r="H128" t="s">
        <v>0</v>
      </c>
    </row>
    <row r="129" spans="1:9" x14ac:dyDescent="0.45">
      <c r="A129" t="s">
        <v>3151</v>
      </c>
      <c r="B129" t="s">
        <v>21</v>
      </c>
      <c r="C129" t="s">
        <v>67</v>
      </c>
      <c r="D129" t="s">
        <v>56</v>
      </c>
      <c r="E129" t="s">
        <v>155</v>
      </c>
      <c r="F129" t="s">
        <v>0</v>
      </c>
      <c r="G129" t="s">
        <v>0</v>
      </c>
      <c r="H129" t="s">
        <v>0</v>
      </c>
    </row>
    <row r="130" spans="1:9" x14ac:dyDescent="0.45">
      <c r="A130" t="s">
        <v>19</v>
      </c>
      <c r="B130" t="s">
        <v>2346</v>
      </c>
      <c r="C130" t="s">
        <v>17</v>
      </c>
      <c r="D130" t="s">
        <v>16</v>
      </c>
      <c r="E130" t="s">
        <v>15</v>
      </c>
      <c r="F130" t="s">
        <v>14</v>
      </c>
      <c r="G130" t="s">
        <v>13</v>
      </c>
      <c r="H130" t="s">
        <v>12</v>
      </c>
      <c r="I130" t="s">
        <v>11</v>
      </c>
    </row>
    <row r="131" spans="1:9" x14ac:dyDescent="0.45">
      <c r="A131" t="s">
        <v>3131</v>
      </c>
      <c r="B131" t="s">
        <v>229</v>
      </c>
      <c r="C131" t="s">
        <v>47</v>
      </c>
      <c r="D131" t="s">
        <v>56</v>
      </c>
      <c r="E131" t="s">
        <v>185</v>
      </c>
      <c r="F131" t="s">
        <v>1</v>
      </c>
      <c r="G131" t="s">
        <v>0</v>
      </c>
      <c r="H131" t="s">
        <v>1</v>
      </c>
    </row>
    <row r="132" spans="1:9" x14ac:dyDescent="0.45">
      <c r="A132" t="s">
        <v>1065</v>
      </c>
      <c r="B132" t="s">
        <v>72</v>
      </c>
      <c r="C132" t="s">
        <v>47</v>
      </c>
      <c r="D132" t="s">
        <v>34</v>
      </c>
      <c r="E132" t="s">
        <v>46</v>
      </c>
      <c r="F132" t="s">
        <v>0</v>
      </c>
      <c r="G132" t="s">
        <v>0</v>
      </c>
      <c r="H132" t="s">
        <v>0</v>
      </c>
    </row>
    <row r="133" spans="1:9" x14ac:dyDescent="0.45">
      <c r="A133" t="s">
        <v>19</v>
      </c>
      <c r="B133" t="s">
        <v>2343</v>
      </c>
      <c r="C133" t="s">
        <v>17</v>
      </c>
      <c r="D133" t="s">
        <v>16</v>
      </c>
      <c r="E133" t="s">
        <v>15</v>
      </c>
      <c r="F133" t="s">
        <v>14</v>
      </c>
      <c r="G133" t="s">
        <v>13</v>
      </c>
      <c r="H133" t="s">
        <v>12</v>
      </c>
      <c r="I133" t="s">
        <v>11</v>
      </c>
    </row>
    <row r="134" spans="1:9" x14ac:dyDescent="0.45">
      <c r="A134" t="s">
        <v>3099</v>
      </c>
      <c r="B134" t="s">
        <v>36</v>
      </c>
      <c r="C134" t="s">
        <v>112</v>
      </c>
      <c r="D134" t="s">
        <v>3</v>
      </c>
      <c r="E134" t="s">
        <v>203</v>
      </c>
      <c r="F134" t="s">
        <v>0</v>
      </c>
      <c r="G134" t="s">
        <v>0</v>
      </c>
      <c r="H134" t="s">
        <v>0</v>
      </c>
    </row>
    <row r="135" spans="1:9" x14ac:dyDescent="0.45">
      <c r="A135" t="s">
        <v>3150</v>
      </c>
      <c r="B135" t="s">
        <v>89</v>
      </c>
      <c r="C135" t="s">
        <v>112</v>
      </c>
      <c r="D135" t="s">
        <v>34</v>
      </c>
      <c r="E135" t="s">
        <v>91</v>
      </c>
      <c r="F135" t="s">
        <v>0</v>
      </c>
      <c r="G135" t="s">
        <v>0</v>
      </c>
      <c r="H135" t="s">
        <v>0</v>
      </c>
    </row>
    <row r="136" spans="1:9" x14ac:dyDescent="0.45">
      <c r="A136" t="s">
        <v>3149</v>
      </c>
      <c r="B136" t="s">
        <v>72</v>
      </c>
      <c r="C136" t="s">
        <v>34</v>
      </c>
      <c r="D136" t="s">
        <v>3</v>
      </c>
      <c r="E136" t="s">
        <v>185</v>
      </c>
      <c r="F136" t="s">
        <v>1</v>
      </c>
      <c r="G136" t="s">
        <v>0</v>
      </c>
      <c r="H136" t="s">
        <v>1</v>
      </c>
    </row>
    <row r="137" spans="1:9" x14ac:dyDescent="0.45">
      <c r="A137" t="s">
        <v>970</v>
      </c>
      <c r="B137" t="s">
        <v>229</v>
      </c>
      <c r="C137" t="s">
        <v>47</v>
      </c>
      <c r="D137" t="s">
        <v>71</v>
      </c>
      <c r="E137" t="s">
        <v>338</v>
      </c>
      <c r="F137" t="s">
        <v>0</v>
      </c>
      <c r="G137" t="s">
        <v>0</v>
      </c>
      <c r="H137" t="s">
        <v>0</v>
      </c>
    </row>
    <row r="138" spans="1:9" x14ac:dyDescent="0.45">
      <c r="A138" t="s">
        <v>969</v>
      </c>
      <c r="B138" t="s">
        <v>48</v>
      </c>
      <c r="C138" t="s">
        <v>82</v>
      </c>
      <c r="D138" t="s">
        <v>34</v>
      </c>
      <c r="E138" t="s">
        <v>159</v>
      </c>
      <c r="F138" t="s">
        <v>0</v>
      </c>
      <c r="G138" t="s">
        <v>0</v>
      </c>
      <c r="H138" t="s">
        <v>0</v>
      </c>
      <c r="I138" t="s">
        <v>1</v>
      </c>
    </row>
    <row r="139" spans="1:9" x14ac:dyDescent="0.45">
      <c r="A139" t="s">
        <v>972</v>
      </c>
      <c r="B139" t="s">
        <v>28</v>
      </c>
      <c r="C139" t="s">
        <v>43</v>
      </c>
      <c r="D139" t="s">
        <v>79</v>
      </c>
      <c r="E139" t="s">
        <v>53</v>
      </c>
      <c r="F139" t="s">
        <v>0</v>
      </c>
      <c r="G139" t="s">
        <v>0</v>
      </c>
      <c r="H139" t="s">
        <v>0</v>
      </c>
    </row>
    <row r="140" spans="1:9" x14ac:dyDescent="0.45">
      <c r="A140" t="s">
        <v>19</v>
      </c>
      <c r="B140" t="s">
        <v>2339</v>
      </c>
      <c r="C140" t="s">
        <v>17</v>
      </c>
      <c r="D140" t="s">
        <v>16</v>
      </c>
      <c r="E140" t="s">
        <v>15</v>
      </c>
      <c r="F140" t="s">
        <v>14</v>
      </c>
      <c r="G140" t="s">
        <v>13</v>
      </c>
      <c r="H140" t="s">
        <v>12</v>
      </c>
      <c r="I140" t="s">
        <v>11</v>
      </c>
    </row>
    <row r="141" spans="1:9" x14ac:dyDescent="0.45">
      <c r="A141" t="s">
        <v>3148</v>
      </c>
      <c r="B141" t="s">
        <v>72</v>
      </c>
      <c r="C141" t="s">
        <v>47</v>
      </c>
      <c r="D141" t="s">
        <v>3</v>
      </c>
      <c r="E141" t="s">
        <v>366</v>
      </c>
      <c r="F141" t="s">
        <v>0</v>
      </c>
      <c r="G141" t="s">
        <v>0</v>
      </c>
      <c r="H141" t="s">
        <v>0</v>
      </c>
    </row>
    <row r="142" spans="1:9" x14ac:dyDescent="0.45">
      <c r="A142" t="s">
        <v>970</v>
      </c>
      <c r="B142" t="s">
        <v>229</v>
      </c>
      <c r="C142" t="s">
        <v>47</v>
      </c>
      <c r="D142" t="s">
        <v>79</v>
      </c>
      <c r="E142" t="s">
        <v>338</v>
      </c>
      <c r="F142" t="s">
        <v>0</v>
      </c>
      <c r="G142" t="s">
        <v>0</v>
      </c>
      <c r="H142" t="s">
        <v>0</v>
      </c>
    </row>
    <row r="143" spans="1:9" x14ac:dyDescent="0.45">
      <c r="A143" t="s">
        <v>1033</v>
      </c>
      <c r="B143" t="s">
        <v>28</v>
      </c>
      <c r="C143" t="s">
        <v>47</v>
      </c>
      <c r="D143" t="s">
        <v>34</v>
      </c>
      <c r="E143" t="s">
        <v>53</v>
      </c>
      <c r="F143" t="s">
        <v>0</v>
      </c>
      <c r="G143" t="s">
        <v>0</v>
      </c>
      <c r="H143" t="s">
        <v>0</v>
      </c>
    </row>
    <row r="144" spans="1:9" x14ac:dyDescent="0.45">
      <c r="A144" t="s">
        <v>3147</v>
      </c>
      <c r="B144" t="s">
        <v>44</v>
      </c>
      <c r="C144" t="s">
        <v>47</v>
      </c>
      <c r="D144" t="s">
        <v>3</v>
      </c>
      <c r="E144" t="s">
        <v>55</v>
      </c>
      <c r="F144" t="s">
        <v>0</v>
      </c>
      <c r="G144" t="s">
        <v>0</v>
      </c>
      <c r="H144" t="s">
        <v>0</v>
      </c>
    </row>
    <row r="145" spans="1:9" x14ac:dyDescent="0.45">
      <c r="A145" t="s">
        <v>3146</v>
      </c>
      <c r="B145" t="s">
        <v>28</v>
      </c>
      <c r="C145" t="s">
        <v>34</v>
      </c>
      <c r="D145" t="s">
        <v>34</v>
      </c>
      <c r="E145" t="s">
        <v>114</v>
      </c>
      <c r="F145" t="s">
        <v>0</v>
      </c>
      <c r="G145" t="s">
        <v>0</v>
      </c>
      <c r="H145" t="s">
        <v>0</v>
      </c>
    </row>
    <row r="146" spans="1:9" x14ac:dyDescent="0.45">
      <c r="A146" t="s">
        <v>19</v>
      </c>
      <c r="B146" t="s">
        <v>2337</v>
      </c>
      <c r="C146" t="s">
        <v>17</v>
      </c>
      <c r="D146" t="s">
        <v>16</v>
      </c>
      <c r="E146" t="s">
        <v>15</v>
      </c>
      <c r="F146" t="s">
        <v>14</v>
      </c>
      <c r="G146" t="s">
        <v>13</v>
      </c>
      <c r="H146" t="s">
        <v>12</v>
      </c>
      <c r="I146" t="s">
        <v>11</v>
      </c>
    </row>
    <row r="147" spans="1:9" x14ac:dyDescent="0.45">
      <c r="A147" t="s">
        <v>980</v>
      </c>
      <c r="B147" t="s">
        <v>115</v>
      </c>
      <c r="C147" t="s">
        <v>508</v>
      </c>
      <c r="D147" t="s">
        <v>56</v>
      </c>
      <c r="E147" t="s">
        <v>26</v>
      </c>
      <c r="F147" t="s">
        <v>0</v>
      </c>
      <c r="G147" t="s">
        <v>0</v>
      </c>
      <c r="H147" t="s">
        <v>0</v>
      </c>
    </row>
    <row r="148" spans="1:9" x14ac:dyDescent="0.45">
      <c r="A148" t="s">
        <v>3145</v>
      </c>
      <c r="B148" t="s">
        <v>21</v>
      </c>
      <c r="C148" t="s">
        <v>79</v>
      </c>
      <c r="D148" t="s">
        <v>34</v>
      </c>
      <c r="E148" t="s">
        <v>99</v>
      </c>
      <c r="F148" t="s">
        <v>0</v>
      </c>
      <c r="G148" t="s">
        <v>0</v>
      </c>
      <c r="H148" t="s">
        <v>0</v>
      </c>
    </row>
    <row r="149" spans="1:9" x14ac:dyDescent="0.45">
      <c r="A149" t="s">
        <v>1027</v>
      </c>
      <c r="B149" t="s">
        <v>36</v>
      </c>
      <c r="C149" t="s">
        <v>446</v>
      </c>
      <c r="D149" t="s">
        <v>3</v>
      </c>
      <c r="E149" t="s">
        <v>188</v>
      </c>
      <c r="F149" t="s">
        <v>1</v>
      </c>
      <c r="G149" t="s">
        <v>0</v>
      </c>
      <c r="H149" t="s">
        <v>1</v>
      </c>
    </row>
    <row r="150" spans="1:9" x14ac:dyDescent="0.45">
      <c r="A150" t="s">
        <v>3144</v>
      </c>
      <c r="B150" t="s">
        <v>72</v>
      </c>
      <c r="C150" t="s">
        <v>446</v>
      </c>
      <c r="D150" t="s">
        <v>3</v>
      </c>
      <c r="E150" t="s">
        <v>55</v>
      </c>
      <c r="F150" t="s">
        <v>0</v>
      </c>
      <c r="G150" t="s">
        <v>0</v>
      </c>
      <c r="H150" t="s">
        <v>0</v>
      </c>
    </row>
    <row r="151" spans="1:9" x14ac:dyDescent="0.45">
      <c r="A151" t="s">
        <v>3143</v>
      </c>
      <c r="B151" t="s">
        <v>21</v>
      </c>
      <c r="C151" t="s">
        <v>82</v>
      </c>
      <c r="D151" t="s">
        <v>34</v>
      </c>
      <c r="E151" t="s">
        <v>188</v>
      </c>
      <c r="F151" t="s">
        <v>1</v>
      </c>
      <c r="G151" t="s">
        <v>0</v>
      </c>
      <c r="H151" t="s">
        <v>1</v>
      </c>
    </row>
    <row r="152" spans="1:9" x14ac:dyDescent="0.45">
      <c r="A152" t="s">
        <v>970</v>
      </c>
      <c r="B152" t="s">
        <v>229</v>
      </c>
      <c r="C152" t="s">
        <v>47</v>
      </c>
      <c r="D152" t="s">
        <v>67</v>
      </c>
      <c r="E152" t="s">
        <v>338</v>
      </c>
      <c r="F152" t="s">
        <v>0</v>
      </c>
      <c r="G152" t="s">
        <v>0</v>
      </c>
      <c r="H152" t="s">
        <v>0</v>
      </c>
    </row>
    <row r="153" spans="1:9" x14ac:dyDescent="0.45">
      <c r="A153" t="s">
        <v>969</v>
      </c>
      <c r="B153" t="s">
        <v>48</v>
      </c>
      <c r="C153" t="s">
        <v>3</v>
      </c>
      <c r="D153" t="s">
        <v>79</v>
      </c>
      <c r="E153" t="s">
        <v>159</v>
      </c>
      <c r="F153" t="s">
        <v>0</v>
      </c>
      <c r="G153" t="s">
        <v>0</v>
      </c>
      <c r="H153" t="s">
        <v>0</v>
      </c>
      <c r="I153" t="s">
        <v>1</v>
      </c>
    </row>
    <row r="154" spans="1:9" x14ac:dyDescent="0.45">
      <c r="A154" t="s">
        <v>3142</v>
      </c>
      <c r="B154" t="s">
        <v>72</v>
      </c>
      <c r="C154" t="s">
        <v>8</v>
      </c>
      <c r="D154" t="s">
        <v>3</v>
      </c>
      <c r="E154" t="s">
        <v>271</v>
      </c>
      <c r="F154" t="s">
        <v>0</v>
      </c>
      <c r="G154" t="s">
        <v>0</v>
      </c>
      <c r="H154" t="s">
        <v>0</v>
      </c>
    </row>
    <row r="155" spans="1:9" x14ac:dyDescent="0.45">
      <c r="A155" t="s">
        <v>19</v>
      </c>
      <c r="B155" t="s">
        <v>2332</v>
      </c>
      <c r="C155" t="s">
        <v>17</v>
      </c>
      <c r="D155" t="s">
        <v>16</v>
      </c>
      <c r="E155" t="s">
        <v>15</v>
      </c>
      <c r="F155" t="s">
        <v>14</v>
      </c>
      <c r="G155" t="s">
        <v>13</v>
      </c>
      <c r="H155" t="s">
        <v>12</v>
      </c>
      <c r="I155" t="s">
        <v>11</v>
      </c>
    </row>
    <row r="156" spans="1:9" x14ac:dyDescent="0.45">
      <c r="A156" t="s">
        <v>3141</v>
      </c>
      <c r="B156" t="s">
        <v>48</v>
      </c>
      <c r="C156" t="s">
        <v>148</v>
      </c>
      <c r="D156" t="s">
        <v>3</v>
      </c>
      <c r="E156" t="s">
        <v>178</v>
      </c>
      <c r="F156" t="s">
        <v>1</v>
      </c>
      <c r="G156" t="s">
        <v>0</v>
      </c>
      <c r="H156" t="s">
        <v>1</v>
      </c>
    </row>
    <row r="157" spans="1:9" x14ac:dyDescent="0.45">
      <c r="A157" t="s">
        <v>3140</v>
      </c>
      <c r="B157" t="s">
        <v>5</v>
      </c>
      <c r="C157" t="s">
        <v>34</v>
      </c>
      <c r="D157" t="s">
        <v>56</v>
      </c>
      <c r="E157" t="s">
        <v>88</v>
      </c>
      <c r="F157" t="s">
        <v>0</v>
      </c>
      <c r="G157" t="s">
        <v>0</v>
      </c>
      <c r="H157" t="s">
        <v>0</v>
      </c>
    </row>
    <row r="158" spans="1:9" x14ac:dyDescent="0.45">
      <c r="A158" t="s">
        <v>1034</v>
      </c>
      <c r="B158" t="s">
        <v>175</v>
      </c>
      <c r="C158" t="s">
        <v>47</v>
      </c>
      <c r="D158" t="s">
        <v>79</v>
      </c>
      <c r="E158" t="s">
        <v>867</v>
      </c>
      <c r="F158" t="s">
        <v>0</v>
      </c>
      <c r="G158" t="s">
        <v>0</v>
      </c>
      <c r="H158" t="s">
        <v>0</v>
      </c>
    </row>
    <row r="159" spans="1:9" x14ac:dyDescent="0.45">
      <c r="A159" t="s">
        <v>970</v>
      </c>
      <c r="B159" t="s">
        <v>229</v>
      </c>
      <c r="C159" t="s">
        <v>47</v>
      </c>
      <c r="D159" t="s">
        <v>79</v>
      </c>
      <c r="E159" t="s">
        <v>338</v>
      </c>
      <c r="F159" t="s">
        <v>0</v>
      </c>
      <c r="G159" t="s">
        <v>0</v>
      </c>
      <c r="H159" t="s">
        <v>0</v>
      </c>
    </row>
    <row r="160" spans="1:9" x14ac:dyDescent="0.45">
      <c r="A160" t="s">
        <v>969</v>
      </c>
      <c r="B160" t="s">
        <v>342</v>
      </c>
      <c r="C160" t="s">
        <v>47</v>
      </c>
      <c r="D160" t="s">
        <v>79</v>
      </c>
      <c r="E160" t="s">
        <v>159</v>
      </c>
      <c r="F160" t="s">
        <v>0</v>
      </c>
      <c r="G160" t="s">
        <v>0</v>
      </c>
      <c r="H160" t="s">
        <v>0</v>
      </c>
      <c r="I160" t="s">
        <v>1</v>
      </c>
    </row>
    <row r="161" spans="1:9" x14ac:dyDescent="0.45">
      <c r="A161" t="s">
        <v>3139</v>
      </c>
      <c r="B161" t="s">
        <v>72</v>
      </c>
      <c r="C161" t="s">
        <v>67</v>
      </c>
      <c r="D161" t="s">
        <v>34</v>
      </c>
      <c r="E161" t="s">
        <v>178</v>
      </c>
      <c r="F161" t="s">
        <v>1</v>
      </c>
      <c r="G161" t="s">
        <v>0</v>
      </c>
      <c r="H161" t="s">
        <v>1</v>
      </c>
    </row>
    <row r="162" spans="1:9" x14ac:dyDescent="0.45">
      <c r="A162" t="s">
        <v>19</v>
      </c>
      <c r="B162" t="s">
        <v>2329</v>
      </c>
      <c r="C162" t="s">
        <v>17</v>
      </c>
      <c r="D162" t="s">
        <v>16</v>
      </c>
      <c r="E162" t="s">
        <v>15</v>
      </c>
      <c r="F162" t="s">
        <v>14</v>
      </c>
      <c r="G162" t="s">
        <v>13</v>
      </c>
      <c r="H162" t="s">
        <v>12</v>
      </c>
      <c r="I162" t="s">
        <v>11</v>
      </c>
    </row>
    <row r="163" spans="1:9" x14ac:dyDescent="0.45">
      <c r="A163" t="s">
        <v>970</v>
      </c>
      <c r="B163" t="s">
        <v>229</v>
      </c>
      <c r="C163" t="s">
        <v>47</v>
      </c>
      <c r="D163" t="s">
        <v>160</v>
      </c>
      <c r="E163" t="s">
        <v>338</v>
      </c>
      <c r="F163" t="s">
        <v>0</v>
      </c>
      <c r="G163" t="s">
        <v>0</v>
      </c>
      <c r="H163" t="s">
        <v>0</v>
      </c>
    </row>
    <row r="164" spans="1:9" x14ac:dyDescent="0.45">
      <c r="A164" t="s">
        <v>969</v>
      </c>
      <c r="B164" t="s">
        <v>342</v>
      </c>
      <c r="C164" t="s">
        <v>47</v>
      </c>
      <c r="D164" t="s">
        <v>160</v>
      </c>
      <c r="E164" t="s">
        <v>159</v>
      </c>
      <c r="F164" t="s">
        <v>0</v>
      </c>
      <c r="G164" t="s">
        <v>0</v>
      </c>
      <c r="H164" t="s">
        <v>0</v>
      </c>
      <c r="I164" t="s">
        <v>1</v>
      </c>
    </row>
    <row r="165" spans="1:9" x14ac:dyDescent="0.45">
      <c r="A165" t="s">
        <v>3138</v>
      </c>
      <c r="B165" t="s">
        <v>21</v>
      </c>
      <c r="C165" t="s">
        <v>148</v>
      </c>
      <c r="D165" t="s">
        <v>34</v>
      </c>
      <c r="E165" t="s">
        <v>58</v>
      </c>
      <c r="F165" t="s">
        <v>1</v>
      </c>
      <c r="G165" t="s">
        <v>0</v>
      </c>
      <c r="H165" t="s">
        <v>1</v>
      </c>
    </row>
    <row r="166" spans="1:9" x14ac:dyDescent="0.45">
      <c r="A166" t="s">
        <v>19</v>
      </c>
      <c r="B166" t="s">
        <v>2328</v>
      </c>
      <c r="C166" t="s">
        <v>17</v>
      </c>
      <c r="D166" t="s">
        <v>16</v>
      </c>
      <c r="E166" t="s">
        <v>15</v>
      </c>
      <c r="F166" t="s">
        <v>14</v>
      </c>
      <c r="G166" t="s">
        <v>13</v>
      </c>
      <c r="H166" t="s">
        <v>12</v>
      </c>
      <c r="I166" t="s">
        <v>11</v>
      </c>
    </row>
    <row r="167" spans="1:9" x14ac:dyDescent="0.45">
      <c r="A167" t="s">
        <v>3137</v>
      </c>
      <c r="B167" t="s">
        <v>5</v>
      </c>
      <c r="C167" t="s">
        <v>69</v>
      </c>
      <c r="D167" t="s">
        <v>3</v>
      </c>
      <c r="E167" t="s">
        <v>867</v>
      </c>
      <c r="F167" t="s">
        <v>0</v>
      </c>
      <c r="G167" t="s">
        <v>0</v>
      </c>
      <c r="H167" t="s">
        <v>0</v>
      </c>
    </row>
    <row r="168" spans="1:9" x14ac:dyDescent="0.45">
      <c r="A168" t="s">
        <v>3136</v>
      </c>
      <c r="B168" t="s">
        <v>89</v>
      </c>
      <c r="C168" t="s">
        <v>148</v>
      </c>
      <c r="D168" t="s">
        <v>4</v>
      </c>
      <c r="E168" t="s">
        <v>2</v>
      </c>
      <c r="F168" t="s">
        <v>0</v>
      </c>
      <c r="G168" t="s">
        <v>1</v>
      </c>
      <c r="H168" t="s">
        <v>0</v>
      </c>
    </row>
    <row r="169" spans="1:9" x14ac:dyDescent="0.45">
      <c r="A169" t="s">
        <v>970</v>
      </c>
      <c r="B169" t="s">
        <v>229</v>
      </c>
      <c r="C169" t="s">
        <v>47</v>
      </c>
      <c r="D169" t="s">
        <v>67</v>
      </c>
      <c r="E169" t="s">
        <v>338</v>
      </c>
      <c r="F169" t="s">
        <v>0</v>
      </c>
      <c r="G169" t="s">
        <v>0</v>
      </c>
      <c r="H169" t="s">
        <v>0</v>
      </c>
    </row>
    <row r="170" spans="1:9" x14ac:dyDescent="0.45">
      <c r="A170" t="s">
        <v>969</v>
      </c>
      <c r="B170" t="s">
        <v>48</v>
      </c>
      <c r="C170" t="s">
        <v>8</v>
      </c>
      <c r="D170" t="s">
        <v>4</v>
      </c>
      <c r="E170" t="s">
        <v>159</v>
      </c>
      <c r="F170" t="s">
        <v>0</v>
      </c>
      <c r="G170" t="s">
        <v>0</v>
      </c>
      <c r="H170" t="s">
        <v>0</v>
      </c>
      <c r="I170" t="s">
        <v>1</v>
      </c>
    </row>
    <row r="171" spans="1:9" x14ac:dyDescent="0.45">
      <c r="A171" t="s">
        <v>3135</v>
      </c>
      <c r="B171" t="s">
        <v>200</v>
      </c>
      <c r="C171" t="s">
        <v>56</v>
      </c>
      <c r="D171" t="s">
        <v>3</v>
      </c>
      <c r="E171" t="s">
        <v>223</v>
      </c>
      <c r="F171" t="s">
        <v>0</v>
      </c>
      <c r="G171" t="s">
        <v>0</v>
      </c>
      <c r="H171" t="s">
        <v>0</v>
      </c>
    </row>
    <row r="172" spans="1:9" x14ac:dyDescent="0.45">
      <c r="A172" t="s">
        <v>19</v>
      </c>
      <c r="B172" t="s">
        <v>2325</v>
      </c>
      <c r="C172" t="s">
        <v>17</v>
      </c>
      <c r="D172" t="s">
        <v>16</v>
      </c>
      <c r="E172" t="s">
        <v>15</v>
      </c>
      <c r="F172" t="s">
        <v>14</v>
      </c>
      <c r="G172" t="s">
        <v>13</v>
      </c>
      <c r="H172" t="s">
        <v>12</v>
      </c>
      <c r="I172" t="s">
        <v>11</v>
      </c>
    </row>
    <row r="173" spans="1:9" x14ac:dyDescent="0.45">
      <c r="A173" t="s">
        <v>3134</v>
      </c>
      <c r="B173" t="s">
        <v>72</v>
      </c>
      <c r="C173" t="s">
        <v>112</v>
      </c>
      <c r="D173" t="s">
        <v>34</v>
      </c>
      <c r="E173" t="s">
        <v>138</v>
      </c>
      <c r="F173" t="s">
        <v>0</v>
      </c>
      <c r="G173" t="s">
        <v>0</v>
      </c>
      <c r="H173" t="s">
        <v>0</v>
      </c>
    </row>
    <row r="174" spans="1:9" x14ac:dyDescent="0.45">
      <c r="A174" t="s">
        <v>970</v>
      </c>
      <c r="B174" t="s">
        <v>229</v>
      </c>
      <c r="C174" t="s">
        <v>47</v>
      </c>
      <c r="D174" t="s">
        <v>35</v>
      </c>
      <c r="E174" t="s">
        <v>338</v>
      </c>
      <c r="F174" t="s">
        <v>0</v>
      </c>
      <c r="G174" t="s">
        <v>0</v>
      </c>
      <c r="H174" t="s">
        <v>0</v>
      </c>
    </row>
    <row r="175" spans="1:9" x14ac:dyDescent="0.45">
      <c r="A175" t="s">
        <v>19</v>
      </c>
      <c r="B175" t="s">
        <v>2322</v>
      </c>
      <c r="C175" t="s">
        <v>17</v>
      </c>
      <c r="D175" t="s">
        <v>16</v>
      </c>
      <c r="E175" t="s">
        <v>15</v>
      </c>
      <c r="F175" t="s">
        <v>14</v>
      </c>
      <c r="G175" t="s">
        <v>13</v>
      </c>
      <c r="H175" t="s">
        <v>12</v>
      </c>
      <c r="I175" t="s">
        <v>11</v>
      </c>
    </row>
    <row r="176" spans="1:9" x14ac:dyDescent="0.45">
      <c r="A176" t="s">
        <v>980</v>
      </c>
      <c r="B176" t="s">
        <v>115</v>
      </c>
      <c r="C176" t="s">
        <v>67</v>
      </c>
      <c r="D176" t="s">
        <v>56</v>
      </c>
      <c r="E176" t="s">
        <v>26</v>
      </c>
      <c r="F176" t="s">
        <v>0</v>
      </c>
      <c r="G176" t="s">
        <v>0</v>
      </c>
      <c r="H176" t="s">
        <v>0</v>
      </c>
    </row>
    <row r="177" spans="1:9" x14ac:dyDescent="0.45">
      <c r="A177" t="s">
        <v>2045</v>
      </c>
      <c r="B177" t="s">
        <v>31</v>
      </c>
      <c r="C177" t="s">
        <v>112</v>
      </c>
      <c r="D177" t="s">
        <v>79</v>
      </c>
      <c r="E177" t="s">
        <v>58</v>
      </c>
      <c r="F177" t="s">
        <v>1</v>
      </c>
      <c r="G177" t="s">
        <v>0</v>
      </c>
      <c r="H177" t="s">
        <v>1</v>
      </c>
    </row>
    <row r="178" spans="1:9" x14ac:dyDescent="0.45">
      <c r="A178" t="s">
        <v>970</v>
      </c>
      <c r="B178" t="s">
        <v>229</v>
      </c>
      <c r="C178" t="s">
        <v>47</v>
      </c>
      <c r="D178" t="s">
        <v>4</v>
      </c>
      <c r="E178" t="s">
        <v>338</v>
      </c>
      <c r="F178" t="s">
        <v>0</v>
      </c>
      <c r="G178" t="s">
        <v>0</v>
      </c>
      <c r="H178" t="s">
        <v>0</v>
      </c>
    </row>
    <row r="179" spans="1:9" x14ac:dyDescent="0.45">
      <c r="A179" t="s">
        <v>969</v>
      </c>
      <c r="B179" t="s">
        <v>48</v>
      </c>
      <c r="C179" t="s">
        <v>34</v>
      </c>
      <c r="D179" t="s">
        <v>8</v>
      </c>
      <c r="E179" t="s">
        <v>159</v>
      </c>
      <c r="F179" t="s">
        <v>0</v>
      </c>
      <c r="G179" t="s">
        <v>0</v>
      </c>
      <c r="H179" t="s">
        <v>0</v>
      </c>
      <c r="I179" t="s">
        <v>1</v>
      </c>
    </row>
    <row r="180" spans="1:9" x14ac:dyDescent="0.45">
      <c r="A180" t="s">
        <v>3133</v>
      </c>
      <c r="B180" t="s">
        <v>44</v>
      </c>
      <c r="C180" t="s">
        <v>4</v>
      </c>
      <c r="D180" t="s">
        <v>56</v>
      </c>
      <c r="E180" t="s">
        <v>185</v>
      </c>
      <c r="F180" t="s">
        <v>1</v>
      </c>
      <c r="G180" t="s">
        <v>0</v>
      </c>
      <c r="H180" t="s">
        <v>1</v>
      </c>
    </row>
    <row r="181" spans="1:9" x14ac:dyDescent="0.45">
      <c r="A181" t="s">
        <v>19</v>
      </c>
      <c r="B181" t="s">
        <v>2318</v>
      </c>
      <c r="C181" t="s">
        <v>17</v>
      </c>
      <c r="D181" t="s">
        <v>16</v>
      </c>
      <c r="E181" t="s">
        <v>15</v>
      </c>
      <c r="F181" t="s">
        <v>14</v>
      </c>
      <c r="G181" t="s">
        <v>13</v>
      </c>
      <c r="H181" t="s">
        <v>12</v>
      </c>
      <c r="I181" t="s">
        <v>11</v>
      </c>
    </row>
    <row r="182" spans="1:9" x14ac:dyDescent="0.45">
      <c r="A182" t="s">
        <v>970</v>
      </c>
      <c r="B182" t="s">
        <v>229</v>
      </c>
      <c r="C182" t="s">
        <v>47</v>
      </c>
      <c r="D182" t="s">
        <v>830</v>
      </c>
      <c r="E182" t="s">
        <v>338</v>
      </c>
      <c r="F182" t="s">
        <v>0</v>
      </c>
      <c r="G182" t="s">
        <v>0</v>
      </c>
      <c r="H182" t="s">
        <v>0</v>
      </c>
    </row>
    <row r="183" spans="1:9" x14ac:dyDescent="0.45">
      <c r="A183" t="s">
        <v>969</v>
      </c>
      <c r="B183" t="s">
        <v>342</v>
      </c>
      <c r="C183" t="s">
        <v>47</v>
      </c>
      <c r="D183" t="s">
        <v>932</v>
      </c>
      <c r="E183" t="s">
        <v>159</v>
      </c>
      <c r="F183" t="s">
        <v>0</v>
      </c>
      <c r="G183" t="s">
        <v>0</v>
      </c>
      <c r="H183" t="s">
        <v>0</v>
      </c>
      <c r="I183" t="s">
        <v>1</v>
      </c>
    </row>
    <row r="184" spans="1:9" x14ac:dyDescent="0.45">
      <c r="A184" t="s">
        <v>19</v>
      </c>
      <c r="B184" t="s">
        <v>2317</v>
      </c>
      <c r="C184" t="s">
        <v>17</v>
      </c>
      <c r="D184" t="s">
        <v>16</v>
      </c>
      <c r="E184" t="s">
        <v>15</v>
      </c>
      <c r="F184" t="s">
        <v>14</v>
      </c>
      <c r="G184" t="s">
        <v>13</v>
      </c>
      <c r="H184" t="s">
        <v>12</v>
      </c>
      <c r="I184" t="s">
        <v>11</v>
      </c>
    </row>
    <row r="185" spans="1:9" x14ac:dyDescent="0.45">
      <c r="A185" t="s">
        <v>3132</v>
      </c>
      <c r="B185" t="s">
        <v>21</v>
      </c>
      <c r="C185" t="s">
        <v>56</v>
      </c>
      <c r="D185" t="s">
        <v>3</v>
      </c>
      <c r="E185" t="s">
        <v>103</v>
      </c>
      <c r="F185" t="s">
        <v>0</v>
      </c>
      <c r="G185" t="s">
        <v>0</v>
      </c>
      <c r="H185" t="s">
        <v>0</v>
      </c>
    </row>
    <row r="186" spans="1:9" x14ac:dyDescent="0.45">
      <c r="A186" t="s">
        <v>2110</v>
      </c>
      <c r="B186" t="s">
        <v>44</v>
      </c>
      <c r="C186" t="s">
        <v>3</v>
      </c>
      <c r="D186" t="s">
        <v>56</v>
      </c>
      <c r="E186" t="s">
        <v>185</v>
      </c>
      <c r="F186" t="s">
        <v>1</v>
      </c>
      <c r="G186" t="s">
        <v>0</v>
      </c>
      <c r="H186" t="s">
        <v>1</v>
      </c>
    </row>
    <row r="187" spans="1:9" x14ac:dyDescent="0.45">
      <c r="A187" t="s">
        <v>1006</v>
      </c>
      <c r="B187" t="s">
        <v>5</v>
      </c>
      <c r="C187" t="s">
        <v>3</v>
      </c>
      <c r="D187" t="s">
        <v>56</v>
      </c>
      <c r="E187" t="s">
        <v>88</v>
      </c>
      <c r="F187" t="s">
        <v>0</v>
      </c>
      <c r="G187" t="s">
        <v>0</v>
      </c>
      <c r="H187" t="s">
        <v>0</v>
      </c>
    </row>
    <row r="188" spans="1:9" x14ac:dyDescent="0.45">
      <c r="A188" t="s">
        <v>3131</v>
      </c>
      <c r="B188" t="s">
        <v>44</v>
      </c>
      <c r="C188" t="s">
        <v>4</v>
      </c>
      <c r="D188" t="s">
        <v>56</v>
      </c>
      <c r="E188" t="s">
        <v>185</v>
      </c>
      <c r="F188" t="s">
        <v>1</v>
      </c>
      <c r="G188" t="s">
        <v>0</v>
      </c>
      <c r="H188" t="s">
        <v>1</v>
      </c>
    </row>
    <row r="189" spans="1:9" x14ac:dyDescent="0.45">
      <c r="A189" t="s">
        <v>19</v>
      </c>
      <c r="B189" t="s">
        <v>2315</v>
      </c>
      <c r="C189" t="s">
        <v>17</v>
      </c>
      <c r="D189" t="s">
        <v>16</v>
      </c>
      <c r="E189" t="s">
        <v>15</v>
      </c>
      <c r="F189" t="s">
        <v>14</v>
      </c>
      <c r="G189" t="s">
        <v>13</v>
      </c>
      <c r="H189" t="s">
        <v>12</v>
      </c>
      <c r="I189" t="s">
        <v>11</v>
      </c>
    </row>
    <row r="190" spans="1:9" x14ac:dyDescent="0.45">
      <c r="A190" t="s">
        <v>3130</v>
      </c>
      <c r="B190" t="s">
        <v>21</v>
      </c>
      <c r="C190" t="s">
        <v>3</v>
      </c>
      <c r="D190" t="s">
        <v>34</v>
      </c>
      <c r="E190" t="s">
        <v>143</v>
      </c>
      <c r="F190" t="s">
        <v>0</v>
      </c>
      <c r="G190" t="s">
        <v>0</v>
      </c>
      <c r="H190" t="s">
        <v>0</v>
      </c>
    </row>
    <row r="191" spans="1:9" x14ac:dyDescent="0.45">
      <c r="A191" t="s">
        <v>2063</v>
      </c>
      <c r="B191" t="s">
        <v>5</v>
      </c>
      <c r="C191" t="s">
        <v>8</v>
      </c>
      <c r="D191" t="s">
        <v>56</v>
      </c>
      <c r="E191" t="s">
        <v>399</v>
      </c>
      <c r="F191" t="s">
        <v>0</v>
      </c>
      <c r="G191" t="s">
        <v>0</v>
      </c>
      <c r="H191" t="s">
        <v>0</v>
      </c>
    </row>
    <row r="192" spans="1:9" x14ac:dyDescent="0.45">
      <c r="A192" t="s">
        <v>970</v>
      </c>
      <c r="B192" t="s">
        <v>229</v>
      </c>
      <c r="C192" t="s">
        <v>47</v>
      </c>
      <c r="D192" t="s">
        <v>148</v>
      </c>
      <c r="E192" t="s">
        <v>338</v>
      </c>
      <c r="F192" t="s">
        <v>0</v>
      </c>
      <c r="G192" t="s">
        <v>0</v>
      </c>
      <c r="H192" t="s">
        <v>0</v>
      </c>
    </row>
    <row r="193" spans="1:9" x14ac:dyDescent="0.45">
      <c r="A193" t="s">
        <v>969</v>
      </c>
      <c r="B193" t="s">
        <v>48</v>
      </c>
      <c r="C193" t="s">
        <v>148</v>
      </c>
      <c r="D193" t="s">
        <v>4</v>
      </c>
      <c r="E193" t="s">
        <v>159</v>
      </c>
      <c r="F193" t="s">
        <v>0</v>
      </c>
      <c r="G193" t="s">
        <v>0</v>
      </c>
      <c r="H193" t="s">
        <v>0</v>
      </c>
      <c r="I193" t="s">
        <v>1</v>
      </c>
    </row>
    <row r="194" spans="1:9" x14ac:dyDescent="0.45">
      <c r="A194" t="s">
        <v>3129</v>
      </c>
      <c r="B194" t="s">
        <v>48</v>
      </c>
      <c r="C194" t="s">
        <v>82</v>
      </c>
      <c r="D194" t="s">
        <v>3</v>
      </c>
      <c r="E194" t="s">
        <v>55</v>
      </c>
      <c r="F194" t="s">
        <v>0</v>
      </c>
      <c r="G194" t="s">
        <v>0</v>
      </c>
      <c r="H194" t="s">
        <v>0</v>
      </c>
    </row>
    <row r="195" spans="1:9" x14ac:dyDescent="0.45">
      <c r="A195" t="s">
        <v>19</v>
      </c>
      <c r="B195" t="s">
        <v>2313</v>
      </c>
      <c r="C195" t="s">
        <v>17</v>
      </c>
      <c r="D195" t="s">
        <v>16</v>
      </c>
      <c r="E195" t="s">
        <v>15</v>
      </c>
      <c r="F195" t="s">
        <v>14</v>
      </c>
      <c r="G195" t="s">
        <v>13</v>
      </c>
      <c r="H195" t="s">
        <v>12</v>
      </c>
      <c r="I195" t="s">
        <v>11</v>
      </c>
    </row>
    <row r="196" spans="1:9" x14ac:dyDescent="0.45">
      <c r="A196" t="s">
        <v>2106</v>
      </c>
      <c r="B196" t="s">
        <v>72</v>
      </c>
      <c r="C196" t="s">
        <v>34</v>
      </c>
      <c r="D196" t="s">
        <v>34</v>
      </c>
      <c r="E196" t="s">
        <v>216</v>
      </c>
      <c r="F196" t="s">
        <v>0</v>
      </c>
      <c r="G196" t="s">
        <v>0</v>
      </c>
      <c r="H196" t="s">
        <v>0</v>
      </c>
    </row>
    <row r="197" spans="1:9" x14ac:dyDescent="0.45">
      <c r="A197" t="s">
        <v>3128</v>
      </c>
      <c r="B197" t="s">
        <v>31</v>
      </c>
      <c r="C197" t="s">
        <v>56</v>
      </c>
      <c r="D197" t="s">
        <v>34</v>
      </c>
      <c r="E197" t="s">
        <v>39</v>
      </c>
      <c r="F197" t="s">
        <v>0</v>
      </c>
      <c r="G197" t="s">
        <v>0</v>
      </c>
      <c r="H197" t="s">
        <v>0</v>
      </c>
    </row>
    <row r="198" spans="1:9" x14ac:dyDescent="0.45">
      <c r="A198" t="s">
        <v>970</v>
      </c>
      <c r="B198" t="s">
        <v>115</v>
      </c>
      <c r="C198" t="s">
        <v>47</v>
      </c>
      <c r="D198" t="s">
        <v>3</v>
      </c>
      <c r="E198" t="s">
        <v>338</v>
      </c>
      <c r="F198" t="s">
        <v>0</v>
      </c>
      <c r="G198" t="s">
        <v>0</v>
      </c>
      <c r="H198" t="s">
        <v>0</v>
      </c>
    </row>
    <row r="199" spans="1:9" x14ac:dyDescent="0.45">
      <c r="A199" t="s">
        <v>19</v>
      </c>
      <c r="B199" t="s">
        <v>2311</v>
      </c>
      <c r="C199" t="s">
        <v>17</v>
      </c>
      <c r="D199" t="s">
        <v>16</v>
      </c>
      <c r="E199" t="s">
        <v>15</v>
      </c>
      <c r="F199" t="s">
        <v>14</v>
      </c>
      <c r="G199" t="s">
        <v>13</v>
      </c>
      <c r="H199" t="s">
        <v>12</v>
      </c>
      <c r="I199" t="s">
        <v>11</v>
      </c>
    </row>
    <row r="200" spans="1:9" x14ac:dyDescent="0.45">
      <c r="A200" t="s">
        <v>3127</v>
      </c>
      <c r="B200" t="s">
        <v>21</v>
      </c>
      <c r="C200" t="s">
        <v>67</v>
      </c>
      <c r="D200" t="s">
        <v>34</v>
      </c>
      <c r="E200" t="s">
        <v>74</v>
      </c>
      <c r="F200" t="s">
        <v>0</v>
      </c>
      <c r="G200" t="s">
        <v>0</v>
      </c>
      <c r="H200" t="s">
        <v>0</v>
      </c>
    </row>
    <row r="201" spans="1:9" x14ac:dyDescent="0.45">
      <c r="A201" t="s">
        <v>3126</v>
      </c>
      <c r="B201" t="s">
        <v>48</v>
      </c>
      <c r="C201" t="s">
        <v>40</v>
      </c>
      <c r="D201" t="s">
        <v>34</v>
      </c>
      <c r="E201" t="s">
        <v>185</v>
      </c>
      <c r="F201" t="s">
        <v>1</v>
      </c>
      <c r="G201" t="s">
        <v>0</v>
      </c>
      <c r="H201" t="s">
        <v>1</v>
      </c>
    </row>
    <row r="202" spans="1:9" x14ac:dyDescent="0.45">
      <c r="A202" t="s">
        <v>3125</v>
      </c>
      <c r="B202" t="s">
        <v>28</v>
      </c>
      <c r="C202" t="s">
        <v>112</v>
      </c>
      <c r="D202" t="s">
        <v>3</v>
      </c>
      <c r="E202" t="s">
        <v>65</v>
      </c>
      <c r="F202" t="s">
        <v>0</v>
      </c>
      <c r="G202" t="s">
        <v>0</v>
      </c>
      <c r="H202" t="s">
        <v>0</v>
      </c>
    </row>
    <row r="203" spans="1:9" x14ac:dyDescent="0.45">
      <c r="A203" t="s">
        <v>3124</v>
      </c>
      <c r="B203" t="s">
        <v>36</v>
      </c>
      <c r="C203" t="s">
        <v>35</v>
      </c>
      <c r="D203" t="s">
        <v>3</v>
      </c>
      <c r="E203" t="s">
        <v>131</v>
      </c>
      <c r="F203" t="s">
        <v>0</v>
      </c>
      <c r="G203" t="s">
        <v>0</v>
      </c>
      <c r="H203" t="s">
        <v>0</v>
      </c>
    </row>
    <row r="204" spans="1:9" x14ac:dyDescent="0.45">
      <c r="A204" t="s">
        <v>992</v>
      </c>
      <c r="B204" t="s">
        <v>72</v>
      </c>
      <c r="C204" t="s">
        <v>112</v>
      </c>
      <c r="D204" t="s">
        <v>3</v>
      </c>
      <c r="E204" t="s">
        <v>185</v>
      </c>
      <c r="F204" t="s">
        <v>1</v>
      </c>
      <c r="G204" t="s">
        <v>0</v>
      </c>
      <c r="H204" t="s">
        <v>1</v>
      </c>
    </row>
    <row r="205" spans="1:9" x14ac:dyDescent="0.45">
      <c r="A205" t="s">
        <v>970</v>
      </c>
      <c r="B205" t="s">
        <v>229</v>
      </c>
      <c r="C205" t="s">
        <v>47</v>
      </c>
      <c r="D205" t="s">
        <v>148</v>
      </c>
      <c r="E205" t="s">
        <v>338</v>
      </c>
      <c r="F205" t="s">
        <v>0</v>
      </c>
      <c r="G205" t="s">
        <v>0</v>
      </c>
      <c r="H205" t="s">
        <v>0</v>
      </c>
    </row>
    <row r="206" spans="1:9" x14ac:dyDescent="0.45">
      <c r="A206" t="s">
        <v>969</v>
      </c>
      <c r="B206" t="s">
        <v>48</v>
      </c>
      <c r="C206" t="s">
        <v>148</v>
      </c>
      <c r="D206" t="s">
        <v>3</v>
      </c>
      <c r="E206" t="s">
        <v>159</v>
      </c>
      <c r="F206" t="s">
        <v>0</v>
      </c>
      <c r="G206" t="s">
        <v>0</v>
      </c>
      <c r="H206" t="s">
        <v>0</v>
      </c>
      <c r="I206" t="s">
        <v>1</v>
      </c>
    </row>
    <row r="207" spans="1:9" x14ac:dyDescent="0.45">
      <c r="A207" t="s">
        <v>19</v>
      </c>
      <c r="B207" t="s">
        <v>2310</v>
      </c>
      <c r="C207" t="s">
        <v>17</v>
      </c>
      <c r="D207" t="s">
        <v>16</v>
      </c>
      <c r="E207" t="s">
        <v>15</v>
      </c>
      <c r="F207" t="s">
        <v>14</v>
      </c>
      <c r="G207" t="s">
        <v>13</v>
      </c>
      <c r="H207" t="s">
        <v>12</v>
      </c>
      <c r="I207" t="s">
        <v>11</v>
      </c>
    </row>
    <row r="208" spans="1:9" x14ac:dyDescent="0.45">
      <c r="A208" t="s">
        <v>980</v>
      </c>
      <c r="B208" t="s">
        <v>115</v>
      </c>
      <c r="C208" t="s">
        <v>47</v>
      </c>
      <c r="D208" t="s">
        <v>3</v>
      </c>
      <c r="E208" t="s">
        <v>26</v>
      </c>
      <c r="F208" t="s">
        <v>0</v>
      </c>
      <c r="G208" t="s">
        <v>0</v>
      </c>
      <c r="H208" t="s">
        <v>0</v>
      </c>
    </row>
    <row r="209" spans="1:9" x14ac:dyDescent="0.45">
      <c r="A209" t="s">
        <v>3123</v>
      </c>
      <c r="B209" t="s">
        <v>21</v>
      </c>
      <c r="C209" t="s">
        <v>35</v>
      </c>
      <c r="D209" t="s">
        <v>79</v>
      </c>
      <c r="E209" t="s">
        <v>278</v>
      </c>
      <c r="F209" t="s">
        <v>1</v>
      </c>
      <c r="G209" t="s">
        <v>0</v>
      </c>
      <c r="H209" t="s">
        <v>1</v>
      </c>
    </row>
    <row r="210" spans="1:9" x14ac:dyDescent="0.45">
      <c r="A210" t="s">
        <v>3122</v>
      </c>
      <c r="B210" t="s">
        <v>48</v>
      </c>
      <c r="C210" t="s">
        <v>4</v>
      </c>
      <c r="D210" t="s">
        <v>34</v>
      </c>
      <c r="E210" t="s">
        <v>68</v>
      </c>
      <c r="F210" t="s">
        <v>0</v>
      </c>
      <c r="G210" t="s">
        <v>0</v>
      </c>
      <c r="H210" t="s">
        <v>0</v>
      </c>
    </row>
    <row r="211" spans="1:9" x14ac:dyDescent="0.45">
      <c r="A211" t="s">
        <v>970</v>
      </c>
      <c r="B211" t="s">
        <v>229</v>
      </c>
      <c r="C211" t="s">
        <v>47</v>
      </c>
      <c r="D211" t="s">
        <v>92</v>
      </c>
      <c r="E211" t="s">
        <v>338</v>
      </c>
      <c r="F211" t="s">
        <v>0</v>
      </c>
      <c r="G211" t="s">
        <v>0</v>
      </c>
      <c r="H211" t="s">
        <v>0</v>
      </c>
    </row>
    <row r="212" spans="1:9" x14ac:dyDescent="0.45">
      <c r="A212" t="s">
        <v>969</v>
      </c>
      <c r="B212" t="s">
        <v>342</v>
      </c>
      <c r="C212" t="s">
        <v>47</v>
      </c>
      <c r="D212" t="s">
        <v>79</v>
      </c>
      <c r="E212" t="s">
        <v>159</v>
      </c>
      <c r="F212" t="s">
        <v>0</v>
      </c>
      <c r="G212" t="s">
        <v>0</v>
      </c>
      <c r="H212" t="s">
        <v>0</v>
      </c>
      <c r="I212" t="s">
        <v>1</v>
      </c>
    </row>
    <row r="213" spans="1:9" x14ac:dyDescent="0.45">
      <c r="A213" t="s">
        <v>2049</v>
      </c>
      <c r="B213" t="s">
        <v>89</v>
      </c>
      <c r="C213" t="s">
        <v>3</v>
      </c>
      <c r="D213" t="s">
        <v>79</v>
      </c>
      <c r="E213" t="s">
        <v>91</v>
      </c>
      <c r="F213" t="s">
        <v>0</v>
      </c>
      <c r="G213" t="s">
        <v>0</v>
      </c>
      <c r="H213" t="s">
        <v>0</v>
      </c>
    </row>
    <row r="214" spans="1:9" x14ac:dyDescent="0.45">
      <c r="A214" t="s">
        <v>3121</v>
      </c>
      <c r="B214" t="s">
        <v>9</v>
      </c>
      <c r="C214" t="s">
        <v>69</v>
      </c>
      <c r="D214" t="s">
        <v>34</v>
      </c>
      <c r="E214" t="s">
        <v>91</v>
      </c>
      <c r="F214" t="s">
        <v>0</v>
      </c>
      <c r="G214" t="s">
        <v>0</v>
      </c>
      <c r="H214" t="s">
        <v>0</v>
      </c>
    </row>
    <row r="215" spans="1:9" x14ac:dyDescent="0.45">
      <c r="A215" t="s">
        <v>19</v>
      </c>
      <c r="B215" t="s">
        <v>2304</v>
      </c>
      <c r="C215" t="s">
        <v>17</v>
      </c>
      <c r="D215" t="s">
        <v>16</v>
      </c>
      <c r="E215" t="s">
        <v>15</v>
      </c>
      <c r="F215" t="s">
        <v>14</v>
      </c>
      <c r="G215" t="s">
        <v>13</v>
      </c>
      <c r="H215" t="s">
        <v>12</v>
      </c>
      <c r="I215" t="s">
        <v>11</v>
      </c>
    </row>
    <row r="216" spans="1:9" x14ac:dyDescent="0.45">
      <c r="A216" t="s">
        <v>3120</v>
      </c>
      <c r="B216" t="s">
        <v>72</v>
      </c>
      <c r="C216" t="s">
        <v>69</v>
      </c>
      <c r="D216" t="s">
        <v>34</v>
      </c>
      <c r="E216" t="s">
        <v>185</v>
      </c>
      <c r="F216" t="s">
        <v>1</v>
      </c>
      <c r="G216" t="s">
        <v>0</v>
      </c>
      <c r="H216" t="s">
        <v>1</v>
      </c>
    </row>
    <row r="217" spans="1:9" x14ac:dyDescent="0.45">
      <c r="A217" t="s">
        <v>970</v>
      </c>
      <c r="B217" t="s">
        <v>229</v>
      </c>
      <c r="C217" t="s">
        <v>47</v>
      </c>
      <c r="D217" t="s">
        <v>802</v>
      </c>
      <c r="E217" t="s">
        <v>338</v>
      </c>
      <c r="F217" t="s">
        <v>0</v>
      </c>
      <c r="G217" t="s">
        <v>0</v>
      </c>
      <c r="H217" t="s">
        <v>0</v>
      </c>
    </row>
    <row r="218" spans="1:9" x14ac:dyDescent="0.45">
      <c r="A218" t="s">
        <v>969</v>
      </c>
      <c r="B218" t="s">
        <v>342</v>
      </c>
      <c r="C218" t="s">
        <v>34</v>
      </c>
      <c r="D218" t="s">
        <v>127</v>
      </c>
      <c r="E218" t="s">
        <v>159</v>
      </c>
      <c r="F218" t="s">
        <v>0</v>
      </c>
      <c r="G218" t="s">
        <v>0</v>
      </c>
      <c r="H218" t="s">
        <v>0</v>
      </c>
      <c r="I218" t="s">
        <v>1</v>
      </c>
    </row>
    <row r="219" spans="1:9" x14ac:dyDescent="0.45">
      <c r="A219" t="s">
        <v>19</v>
      </c>
      <c r="B219" t="s">
        <v>2302</v>
      </c>
      <c r="C219" t="s">
        <v>17</v>
      </c>
      <c r="D219" t="s">
        <v>16</v>
      </c>
      <c r="E219" t="s">
        <v>15</v>
      </c>
      <c r="F219" t="s">
        <v>14</v>
      </c>
      <c r="G219" t="s">
        <v>13</v>
      </c>
      <c r="H219" t="s">
        <v>12</v>
      </c>
      <c r="I219" t="s">
        <v>11</v>
      </c>
    </row>
    <row r="220" spans="1:9" x14ac:dyDescent="0.45">
      <c r="A220" t="s">
        <v>970</v>
      </c>
      <c r="B220" t="s">
        <v>229</v>
      </c>
      <c r="C220" t="s">
        <v>47</v>
      </c>
      <c r="D220" t="s">
        <v>3119</v>
      </c>
      <c r="E220" t="s">
        <v>338</v>
      </c>
      <c r="F220" t="s">
        <v>0</v>
      </c>
      <c r="G220" t="s">
        <v>0</v>
      </c>
      <c r="H220" t="s">
        <v>0</v>
      </c>
    </row>
    <row r="221" spans="1:9" x14ac:dyDescent="0.45">
      <c r="A221" t="s">
        <v>969</v>
      </c>
      <c r="B221" t="s">
        <v>342</v>
      </c>
      <c r="C221" t="s">
        <v>34</v>
      </c>
      <c r="D221" t="s">
        <v>3118</v>
      </c>
      <c r="E221" t="s">
        <v>159</v>
      </c>
      <c r="F221" t="s">
        <v>0</v>
      </c>
      <c r="G221" t="s">
        <v>0</v>
      </c>
      <c r="H221" t="s">
        <v>0</v>
      </c>
      <c r="I221" t="s">
        <v>1</v>
      </c>
    </row>
    <row r="222" spans="1:9" x14ac:dyDescent="0.45">
      <c r="A222" t="s">
        <v>19</v>
      </c>
      <c r="B222" t="s">
        <v>2301</v>
      </c>
      <c r="C222" t="s">
        <v>17</v>
      </c>
      <c r="D222" t="s">
        <v>16</v>
      </c>
      <c r="E222" t="s">
        <v>15</v>
      </c>
      <c r="F222" t="s">
        <v>14</v>
      </c>
      <c r="G222" t="s">
        <v>13</v>
      </c>
      <c r="H222" t="s">
        <v>12</v>
      </c>
      <c r="I222" t="s">
        <v>11</v>
      </c>
    </row>
    <row r="223" spans="1:9" x14ac:dyDescent="0.45">
      <c r="A223" t="s">
        <v>3117</v>
      </c>
      <c r="B223" t="s">
        <v>72</v>
      </c>
      <c r="C223" t="s">
        <v>35</v>
      </c>
      <c r="D223" t="s">
        <v>34</v>
      </c>
      <c r="E223" t="s">
        <v>216</v>
      </c>
      <c r="F223" t="s">
        <v>0</v>
      </c>
      <c r="G223" t="s">
        <v>0</v>
      </c>
      <c r="H223" t="s">
        <v>0</v>
      </c>
    </row>
    <row r="224" spans="1:9" x14ac:dyDescent="0.45">
      <c r="A224" t="s">
        <v>998</v>
      </c>
      <c r="B224" t="s">
        <v>5</v>
      </c>
      <c r="C224" t="s">
        <v>69</v>
      </c>
      <c r="D224" t="s">
        <v>56</v>
      </c>
      <c r="E224" t="s">
        <v>399</v>
      </c>
      <c r="F224" t="s">
        <v>0</v>
      </c>
      <c r="G224" t="s">
        <v>0</v>
      </c>
      <c r="H224" t="s">
        <v>0</v>
      </c>
    </row>
    <row r="225" spans="1:9" x14ac:dyDescent="0.45">
      <c r="A225" t="s">
        <v>970</v>
      </c>
      <c r="B225" t="s">
        <v>229</v>
      </c>
      <c r="C225" t="s">
        <v>47</v>
      </c>
      <c r="D225" t="s">
        <v>2703</v>
      </c>
      <c r="E225" t="s">
        <v>338</v>
      </c>
      <c r="F225" t="s">
        <v>0</v>
      </c>
      <c r="G225" t="s">
        <v>0</v>
      </c>
      <c r="H225" t="s">
        <v>0</v>
      </c>
    </row>
    <row r="226" spans="1:9" x14ac:dyDescent="0.45">
      <c r="A226" t="s">
        <v>969</v>
      </c>
      <c r="B226" t="s">
        <v>342</v>
      </c>
      <c r="C226" t="s">
        <v>34</v>
      </c>
      <c r="D226" t="s">
        <v>2454</v>
      </c>
      <c r="E226" t="s">
        <v>159</v>
      </c>
      <c r="F226" t="s">
        <v>0</v>
      </c>
      <c r="G226" t="s">
        <v>0</v>
      </c>
      <c r="H226" t="s">
        <v>0</v>
      </c>
      <c r="I226" t="s">
        <v>1</v>
      </c>
    </row>
    <row r="227" spans="1:9" x14ac:dyDescent="0.45">
      <c r="A227" t="s">
        <v>19</v>
      </c>
      <c r="B227" t="s">
        <v>2299</v>
      </c>
      <c r="C227" t="s">
        <v>17</v>
      </c>
      <c r="D227" t="s">
        <v>16</v>
      </c>
      <c r="E227" t="s">
        <v>15</v>
      </c>
      <c r="F227" t="s">
        <v>14</v>
      </c>
      <c r="G227" t="s">
        <v>13</v>
      </c>
      <c r="H227" t="s">
        <v>12</v>
      </c>
      <c r="I227" t="s">
        <v>11</v>
      </c>
    </row>
    <row r="228" spans="1:9" x14ac:dyDescent="0.45">
      <c r="A228" t="s">
        <v>970</v>
      </c>
      <c r="B228" t="s">
        <v>229</v>
      </c>
      <c r="C228" t="s">
        <v>47</v>
      </c>
      <c r="D228" t="s">
        <v>1110</v>
      </c>
      <c r="E228" t="s">
        <v>338</v>
      </c>
      <c r="F228" t="s">
        <v>0</v>
      </c>
      <c r="G228" t="s">
        <v>0</v>
      </c>
      <c r="H228" t="s">
        <v>0</v>
      </c>
    </row>
    <row r="229" spans="1:9" x14ac:dyDescent="0.45">
      <c r="A229" t="s">
        <v>969</v>
      </c>
      <c r="B229" t="s">
        <v>48</v>
      </c>
      <c r="C229" t="s">
        <v>34</v>
      </c>
      <c r="D229" t="s">
        <v>292</v>
      </c>
      <c r="E229" t="s">
        <v>159</v>
      </c>
      <c r="F229" t="s">
        <v>0</v>
      </c>
      <c r="G229" t="s">
        <v>0</v>
      </c>
      <c r="H229" t="s">
        <v>0</v>
      </c>
      <c r="I229" t="s">
        <v>1</v>
      </c>
    </row>
    <row r="230" spans="1:9" x14ac:dyDescent="0.45">
      <c r="A230" t="s">
        <v>19</v>
      </c>
      <c r="B230" t="s">
        <v>2297</v>
      </c>
      <c r="C230" t="s">
        <v>17</v>
      </c>
      <c r="D230" t="s">
        <v>16</v>
      </c>
      <c r="E230" t="s">
        <v>15</v>
      </c>
      <c r="F230" t="s">
        <v>14</v>
      </c>
      <c r="G230" t="s">
        <v>13</v>
      </c>
      <c r="H230" t="s">
        <v>12</v>
      </c>
      <c r="I230" t="s">
        <v>11</v>
      </c>
    </row>
    <row r="231" spans="1:9" x14ac:dyDescent="0.45">
      <c r="A231" t="s">
        <v>970</v>
      </c>
      <c r="B231" t="s">
        <v>229</v>
      </c>
      <c r="C231" t="s">
        <v>47</v>
      </c>
      <c r="D231" t="s">
        <v>831</v>
      </c>
      <c r="E231" t="s">
        <v>338</v>
      </c>
      <c r="F231" t="s">
        <v>0</v>
      </c>
      <c r="G231" t="s">
        <v>0</v>
      </c>
      <c r="H231" t="s">
        <v>0</v>
      </c>
    </row>
    <row r="232" spans="1:9" x14ac:dyDescent="0.45">
      <c r="A232" t="s">
        <v>969</v>
      </c>
      <c r="B232" t="s">
        <v>342</v>
      </c>
      <c r="C232" t="s">
        <v>4</v>
      </c>
      <c r="D232" t="s">
        <v>830</v>
      </c>
      <c r="E232" t="s">
        <v>159</v>
      </c>
      <c r="F232" t="s">
        <v>0</v>
      </c>
      <c r="G232" t="s">
        <v>0</v>
      </c>
      <c r="H232" t="s">
        <v>0</v>
      </c>
      <c r="I232" t="s">
        <v>1</v>
      </c>
    </row>
    <row r="233" spans="1:9" x14ac:dyDescent="0.45">
      <c r="A233" t="s">
        <v>19</v>
      </c>
      <c r="B233" t="s">
        <v>2295</v>
      </c>
      <c r="C233" t="s">
        <v>17</v>
      </c>
      <c r="D233" t="s">
        <v>16</v>
      </c>
      <c r="E233" t="s">
        <v>15</v>
      </c>
      <c r="F233" t="s">
        <v>14</v>
      </c>
      <c r="G233" t="s">
        <v>13</v>
      </c>
      <c r="H233" t="s">
        <v>12</v>
      </c>
      <c r="I233" t="s">
        <v>11</v>
      </c>
    </row>
    <row r="234" spans="1:9" x14ac:dyDescent="0.45">
      <c r="A234" t="s">
        <v>3116</v>
      </c>
      <c r="B234" t="s">
        <v>5</v>
      </c>
      <c r="C234" t="s">
        <v>47</v>
      </c>
      <c r="D234" t="s">
        <v>3</v>
      </c>
      <c r="E234" t="s">
        <v>88</v>
      </c>
      <c r="F234" t="s">
        <v>0</v>
      </c>
      <c r="G234" t="s">
        <v>0</v>
      </c>
      <c r="H234" t="s">
        <v>0</v>
      </c>
    </row>
    <row r="235" spans="1:9" x14ac:dyDescent="0.45">
      <c r="A235" t="s">
        <v>3115</v>
      </c>
      <c r="B235" t="s">
        <v>5</v>
      </c>
      <c r="C235" t="s">
        <v>47</v>
      </c>
      <c r="D235" t="s">
        <v>3</v>
      </c>
      <c r="E235" t="s">
        <v>2</v>
      </c>
      <c r="F235" t="s">
        <v>0</v>
      </c>
      <c r="G235" t="s">
        <v>1</v>
      </c>
      <c r="H235" t="s">
        <v>0</v>
      </c>
    </row>
    <row r="236" spans="1:9" x14ac:dyDescent="0.45">
      <c r="A236" t="s">
        <v>3114</v>
      </c>
      <c r="B236" t="s">
        <v>115</v>
      </c>
      <c r="C236" t="s">
        <v>148</v>
      </c>
      <c r="D236" t="s">
        <v>4</v>
      </c>
      <c r="E236" t="s">
        <v>26</v>
      </c>
      <c r="F236" t="s">
        <v>0</v>
      </c>
      <c r="G236" t="s">
        <v>0</v>
      </c>
      <c r="H236" t="s">
        <v>0</v>
      </c>
    </row>
    <row r="237" spans="1:9" x14ac:dyDescent="0.45">
      <c r="A237" t="s">
        <v>970</v>
      </c>
      <c r="B237" t="s">
        <v>229</v>
      </c>
      <c r="C237" t="s">
        <v>47</v>
      </c>
      <c r="D237" t="s">
        <v>8</v>
      </c>
      <c r="E237" t="s">
        <v>338</v>
      </c>
      <c r="F237" t="s">
        <v>0</v>
      </c>
      <c r="G237" t="s">
        <v>0</v>
      </c>
      <c r="H237" t="s">
        <v>0</v>
      </c>
    </row>
    <row r="238" spans="1:9" x14ac:dyDescent="0.45">
      <c r="A238" t="s">
        <v>3102</v>
      </c>
      <c r="B238" t="s">
        <v>44</v>
      </c>
      <c r="C238" t="s">
        <v>100</v>
      </c>
      <c r="D238" t="s">
        <v>3</v>
      </c>
      <c r="E238" t="s">
        <v>185</v>
      </c>
      <c r="F238" t="s">
        <v>1</v>
      </c>
      <c r="G238" t="s">
        <v>0</v>
      </c>
      <c r="H238" t="s">
        <v>1</v>
      </c>
    </row>
    <row r="239" spans="1:9" x14ac:dyDescent="0.45">
      <c r="A239" t="s">
        <v>19</v>
      </c>
      <c r="B239" t="s">
        <v>2292</v>
      </c>
      <c r="C239" t="s">
        <v>17</v>
      </c>
      <c r="D239" t="s">
        <v>16</v>
      </c>
      <c r="E239" t="s">
        <v>15</v>
      </c>
      <c r="F239" t="s">
        <v>14</v>
      </c>
      <c r="G239" t="s">
        <v>13</v>
      </c>
      <c r="H239" t="s">
        <v>12</v>
      </c>
      <c r="I239" t="s">
        <v>11</v>
      </c>
    </row>
    <row r="240" spans="1:9" x14ac:dyDescent="0.45">
      <c r="A240" t="s">
        <v>3113</v>
      </c>
      <c r="B240" t="s">
        <v>21</v>
      </c>
      <c r="C240" t="s">
        <v>446</v>
      </c>
      <c r="D240" t="s">
        <v>34</v>
      </c>
      <c r="E240" t="s">
        <v>39</v>
      </c>
      <c r="F240" t="s">
        <v>0</v>
      </c>
      <c r="G240" t="s">
        <v>0</v>
      </c>
      <c r="H240" t="s">
        <v>0</v>
      </c>
    </row>
    <row r="241" spans="1:9" x14ac:dyDescent="0.45">
      <c r="A241" t="s">
        <v>2047</v>
      </c>
      <c r="B241" t="s">
        <v>28</v>
      </c>
      <c r="C241" t="s">
        <v>34</v>
      </c>
      <c r="D241" t="s">
        <v>34</v>
      </c>
      <c r="E241" t="s">
        <v>114</v>
      </c>
      <c r="F241" t="s">
        <v>0</v>
      </c>
      <c r="G241" t="s">
        <v>0</v>
      </c>
      <c r="H241" t="s">
        <v>0</v>
      </c>
    </row>
    <row r="242" spans="1:9" x14ac:dyDescent="0.45">
      <c r="A242" t="s">
        <v>2073</v>
      </c>
      <c r="B242" t="s">
        <v>189</v>
      </c>
      <c r="C242" t="s">
        <v>47</v>
      </c>
      <c r="D242" t="s">
        <v>79</v>
      </c>
      <c r="E242" t="s">
        <v>39</v>
      </c>
      <c r="F242" t="s">
        <v>0</v>
      </c>
      <c r="G242" t="s">
        <v>0</v>
      </c>
      <c r="H242" t="s">
        <v>0</v>
      </c>
    </row>
    <row r="243" spans="1:9" x14ac:dyDescent="0.45">
      <c r="A243" t="s">
        <v>19</v>
      </c>
      <c r="B243" t="s">
        <v>2288</v>
      </c>
      <c r="C243" t="s">
        <v>17</v>
      </c>
      <c r="D243" t="s">
        <v>16</v>
      </c>
      <c r="E243" t="s">
        <v>15</v>
      </c>
      <c r="F243" t="s">
        <v>14</v>
      </c>
      <c r="G243" t="s">
        <v>13</v>
      </c>
      <c r="H243" t="s">
        <v>12</v>
      </c>
      <c r="I243" t="s">
        <v>11</v>
      </c>
    </row>
    <row r="244" spans="1:9" x14ac:dyDescent="0.45">
      <c r="A244" t="s">
        <v>3112</v>
      </c>
      <c r="B244" t="s">
        <v>3111</v>
      </c>
      <c r="C244" t="s">
        <v>34</v>
      </c>
      <c r="D244" t="s">
        <v>3</v>
      </c>
      <c r="E244" t="s">
        <v>7</v>
      </c>
      <c r="F244" t="s">
        <v>174</v>
      </c>
      <c r="G244" t="s">
        <v>174</v>
      </c>
      <c r="H244" t="s">
        <v>174</v>
      </c>
    </row>
    <row r="245" spans="1:9" x14ac:dyDescent="0.45">
      <c r="A245" t="s">
        <v>3110</v>
      </c>
      <c r="B245" t="s">
        <v>28</v>
      </c>
      <c r="C245" t="s">
        <v>56</v>
      </c>
      <c r="D245" t="s">
        <v>3</v>
      </c>
      <c r="E245" t="s">
        <v>477</v>
      </c>
      <c r="F245" t="s">
        <v>0</v>
      </c>
      <c r="G245" t="s">
        <v>1</v>
      </c>
      <c r="H245" t="s">
        <v>0</v>
      </c>
    </row>
    <row r="246" spans="1:9" x14ac:dyDescent="0.45">
      <c r="A246" t="s">
        <v>19</v>
      </c>
      <c r="B246" t="s">
        <v>2283</v>
      </c>
      <c r="C246" t="s">
        <v>17</v>
      </c>
      <c r="D246" t="s">
        <v>16</v>
      </c>
      <c r="E246" t="s">
        <v>15</v>
      </c>
      <c r="F246" t="s">
        <v>14</v>
      </c>
      <c r="G246" t="s">
        <v>13</v>
      </c>
      <c r="H246" t="s">
        <v>12</v>
      </c>
      <c r="I246" t="s">
        <v>11</v>
      </c>
    </row>
    <row r="247" spans="1:9" x14ac:dyDescent="0.45">
      <c r="A247" t="s">
        <v>2117</v>
      </c>
      <c r="B247" t="s">
        <v>36</v>
      </c>
      <c r="C247" t="s">
        <v>61</v>
      </c>
      <c r="D247" t="s">
        <v>34</v>
      </c>
      <c r="E247" t="s">
        <v>188</v>
      </c>
      <c r="F247" t="s">
        <v>1</v>
      </c>
      <c r="G247" t="s">
        <v>0</v>
      </c>
      <c r="H247" t="s">
        <v>1</v>
      </c>
    </row>
    <row r="248" spans="1:9" x14ac:dyDescent="0.45">
      <c r="A248" t="s">
        <v>970</v>
      </c>
      <c r="B248" t="s">
        <v>229</v>
      </c>
      <c r="C248" t="s">
        <v>47</v>
      </c>
      <c r="D248" t="s">
        <v>56</v>
      </c>
      <c r="E248" t="s">
        <v>338</v>
      </c>
      <c r="F248" t="s">
        <v>0</v>
      </c>
      <c r="G248" t="s">
        <v>0</v>
      </c>
      <c r="H248" t="s">
        <v>0</v>
      </c>
    </row>
    <row r="249" spans="1:9" x14ac:dyDescent="0.45">
      <c r="A249" t="s">
        <v>969</v>
      </c>
      <c r="B249" t="s">
        <v>48</v>
      </c>
      <c r="C249" t="s">
        <v>67</v>
      </c>
      <c r="D249" t="s">
        <v>43</v>
      </c>
      <c r="E249" t="s">
        <v>159</v>
      </c>
      <c r="F249" t="s">
        <v>0</v>
      </c>
      <c r="G249" t="s">
        <v>0</v>
      </c>
      <c r="H249" t="s">
        <v>0</v>
      </c>
      <c r="I249" t="s">
        <v>1</v>
      </c>
    </row>
    <row r="250" spans="1:9" x14ac:dyDescent="0.45">
      <c r="A250" t="s">
        <v>1021</v>
      </c>
      <c r="B250" t="s">
        <v>48</v>
      </c>
      <c r="C250" t="s">
        <v>4</v>
      </c>
      <c r="D250" t="s">
        <v>34</v>
      </c>
      <c r="E250" t="s">
        <v>271</v>
      </c>
      <c r="F250" t="s">
        <v>0</v>
      </c>
      <c r="G250" t="s">
        <v>0</v>
      </c>
      <c r="H250" t="s">
        <v>0</v>
      </c>
    </row>
    <row r="251" spans="1:9" x14ac:dyDescent="0.45">
      <c r="A251" t="s">
        <v>19</v>
      </c>
      <c r="B251" t="s">
        <v>2282</v>
      </c>
      <c r="C251" t="s">
        <v>17</v>
      </c>
      <c r="D251" t="s">
        <v>16</v>
      </c>
      <c r="E251" t="s">
        <v>15</v>
      </c>
      <c r="F251" t="s">
        <v>14</v>
      </c>
      <c r="G251" t="s">
        <v>13</v>
      </c>
      <c r="H251" t="s">
        <v>12</v>
      </c>
      <c r="I251" t="s">
        <v>11</v>
      </c>
    </row>
    <row r="252" spans="1:9" x14ac:dyDescent="0.45">
      <c r="A252" t="s">
        <v>3109</v>
      </c>
      <c r="B252" t="s">
        <v>115</v>
      </c>
      <c r="C252" t="s">
        <v>34</v>
      </c>
      <c r="D252" t="s">
        <v>34</v>
      </c>
      <c r="E252" t="s">
        <v>324</v>
      </c>
      <c r="F252" t="s">
        <v>0</v>
      </c>
      <c r="G252" t="s">
        <v>0</v>
      </c>
      <c r="H252" t="s">
        <v>0</v>
      </c>
    </row>
    <row r="253" spans="1:9" x14ac:dyDescent="0.45">
      <c r="A253" t="s">
        <v>3108</v>
      </c>
      <c r="B253" t="s">
        <v>72</v>
      </c>
      <c r="C253" t="s">
        <v>47</v>
      </c>
      <c r="D253" t="s">
        <v>34</v>
      </c>
      <c r="E253" t="s">
        <v>366</v>
      </c>
      <c r="F253" t="s">
        <v>0</v>
      </c>
      <c r="G253" t="s">
        <v>0</v>
      </c>
      <c r="H253" t="s">
        <v>0</v>
      </c>
    </row>
    <row r="254" spans="1:9" x14ac:dyDescent="0.45">
      <c r="A254" t="s">
        <v>3107</v>
      </c>
      <c r="B254" t="s">
        <v>72</v>
      </c>
      <c r="C254" t="s">
        <v>4</v>
      </c>
      <c r="D254" t="s">
        <v>34</v>
      </c>
      <c r="E254" t="s">
        <v>366</v>
      </c>
      <c r="F254" t="s">
        <v>0</v>
      </c>
      <c r="G254" t="s">
        <v>0</v>
      </c>
      <c r="H254" t="s">
        <v>0</v>
      </c>
    </row>
    <row r="255" spans="1:9" x14ac:dyDescent="0.45">
      <c r="A255" t="s">
        <v>1033</v>
      </c>
      <c r="B255" t="s">
        <v>28</v>
      </c>
      <c r="C255" t="s">
        <v>47</v>
      </c>
      <c r="D255" t="s">
        <v>3</v>
      </c>
      <c r="E255" t="s">
        <v>53</v>
      </c>
      <c r="F255" t="s">
        <v>0</v>
      </c>
      <c r="G255" t="s">
        <v>0</v>
      </c>
      <c r="H255" t="s">
        <v>0</v>
      </c>
    </row>
    <row r="256" spans="1:9" x14ac:dyDescent="0.45">
      <c r="A256" t="s">
        <v>969</v>
      </c>
      <c r="B256" t="s">
        <v>342</v>
      </c>
      <c r="C256" t="s">
        <v>47</v>
      </c>
      <c r="D256" t="s">
        <v>4</v>
      </c>
      <c r="E256" t="s">
        <v>159</v>
      </c>
      <c r="F256" t="s">
        <v>0</v>
      </c>
      <c r="G256" t="s">
        <v>0</v>
      </c>
      <c r="H256" t="s">
        <v>0</v>
      </c>
      <c r="I256" t="s">
        <v>1</v>
      </c>
    </row>
    <row r="257" spans="1:9" x14ac:dyDescent="0.45">
      <c r="A257" t="s">
        <v>19</v>
      </c>
      <c r="B257" t="s">
        <v>2277</v>
      </c>
      <c r="C257" t="s">
        <v>17</v>
      </c>
      <c r="D257" t="s">
        <v>16</v>
      </c>
      <c r="E257" t="s">
        <v>15</v>
      </c>
      <c r="F257" t="s">
        <v>14</v>
      </c>
      <c r="G257" t="s">
        <v>13</v>
      </c>
      <c r="H257" t="s">
        <v>12</v>
      </c>
      <c r="I257" t="s">
        <v>11</v>
      </c>
    </row>
    <row r="258" spans="1:9" x14ac:dyDescent="0.45">
      <c r="A258" t="s">
        <v>3106</v>
      </c>
      <c r="B258" t="s">
        <v>72</v>
      </c>
      <c r="C258" t="s">
        <v>47</v>
      </c>
      <c r="D258" t="s">
        <v>34</v>
      </c>
      <c r="E258" t="s">
        <v>107</v>
      </c>
      <c r="F258" t="s">
        <v>0</v>
      </c>
      <c r="G258" t="s">
        <v>0</v>
      </c>
      <c r="H258" t="s">
        <v>0</v>
      </c>
    </row>
    <row r="259" spans="1:9" x14ac:dyDescent="0.45">
      <c r="A259" t="s">
        <v>986</v>
      </c>
      <c r="B259" t="s">
        <v>21</v>
      </c>
      <c r="C259" t="s">
        <v>3</v>
      </c>
      <c r="D259" t="s">
        <v>34</v>
      </c>
      <c r="E259" t="s">
        <v>188</v>
      </c>
      <c r="F259" t="s">
        <v>1</v>
      </c>
      <c r="G259" t="s">
        <v>0</v>
      </c>
      <c r="H259" t="s">
        <v>1</v>
      </c>
    </row>
    <row r="260" spans="1:9" x14ac:dyDescent="0.45">
      <c r="A260" t="s">
        <v>3105</v>
      </c>
      <c r="B260" t="s">
        <v>9</v>
      </c>
      <c r="C260" t="s">
        <v>47</v>
      </c>
      <c r="D260" t="s">
        <v>3</v>
      </c>
      <c r="E260" t="s">
        <v>408</v>
      </c>
      <c r="F260" t="s">
        <v>0</v>
      </c>
      <c r="G260" t="s">
        <v>0</v>
      </c>
      <c r="H260" t="s">
        <v>0</v>
      </c>
    </row>
    <row r="261" spans="1:9" x14ac:dyDescent="0.45">
      <c r="A261" t="s">
        <v>19</v>
      </c>
      <c r="B261" t="s">
        <v>2276</v>
      </c>
      <c r="C261" t="s">
        <v>17</v>
      </c>
      <c r="D261" t="s">
        <v>16</v>
      </c>
      <c r="E261" t="s">
        <v>15</v>
      </c>
      <c r="F261" t="s">
        <v>14</v>
      </c>
      <c r="G261" t="s">
        <v>13</v>
      </c>
      <c r="H261" t="s">
        <v>12</v>
      </c>
      <c r="I261" t="s">
        <v>11</v>
      </c>
    </row>
    <row r="262" spans="1:9" x14ac:dyDescent="0.45">
      <c r="A262" t="s">
        <v>3104</v>
      </c>
      <c r="B262" t="s">
        <v>3103</v>
      </c>
      <c r="C262" t="s">
        <v>8</v>
      </c>
      <c r="D262" t="s">
        <v>34</v>
      </c>
      <c r="E262" t="s">
        <v>53</v>
      </c>
      <c r="F262" t="s">
        <v>174</v>
      </c>
      <c r="G262" t="s">
        <v>174</v>
      </c>
      <c r="H262" t="s">
        <v>174</v>
      </c>
    </row>
    <row r="263" spans="1:9" x14ac:dyDescent="0.45">
      <c r="A263" t="s">
        <v>970</v>
      </c>
      <c r="B263" t="s">
        <v>229</v>
      </c>
      <c r="C263" t="s">
        <v>47</v>
      </c>
      <c r="D263" t="s">
        <v>67</v>
      </c>
      <c r="E263" t="s">
        <v>338</v>
      </c>
      <c r="F263" t="s">
        <v>0</v>
      </c>
      <c r="G263" t="s">
        <v>0</v>
      </c>
      <c r="H263" t="s">
        <v>0</v>
      </c>
    </row>
    <row r="264" spans="1:9" x14ac:dyDescent="0.45">
      <c r="A264" t="s">
        <v>969</v>
      </c>
      <c r="B264" t="s">
        <v>342</v>
      </c>
      <c r="C264" t="s">
        <v>47</v>
      </c>
      <c r="D264" t="s">
        <v>43</v>
      </c>
      <c r="E264" t="s">
        <v>159</v>
      </c>
      <c r="F264" t="s">
        <v>0</v>
      </c>
      <c r="G264" t="s">
        <v>0</v>
      </c>
      <c r="H264" t="s">
        <v>0</v>
      </c>
      <c r="I264" t="s">
        <v>1</v>
      </c>
    </row>
    <row r="265" spans="1:9" x14ac:dyDescent="0.45">
      <c r="A265" t="s">
        <v>3102</v>
      </c>
      <c r="B265" t="s">
        <v>44</v>
      </c>
      <c r="C265" t="s">
        <v>40</v>
      </c>
      <c r="D265" t="s">
        <v>34</v>
      </c>
      <c r="E265" t="s">
        <v>185</v>
      </c>
      <c r="F265" t="s">
        <v>1</v>
      </c>
      <c r="G265" t="s">
        <v>0</v>
      </c>
      <c r="H265" t="s">
        <v>1</v>
      </c>
    </row>
    <row r="266" spans="1:9" x14ac:dyDescent="0.45">
      <c r="A266" t="s">
        <v>3101</v>
      </c>
      <c r="B266" t="s">
        <v>31</v>
      </c>
      <c r="C266" t="s">
        <v>40</v>
      </c>
      <c r="D266" t="s">
        <v>34</v>
      </c>
      <c r="E266" t="s">
        <v>103</v>
      </c>
      <c r="F266" t="s">
        <v>0</v>
      </c>
      <c r="G266" t="s">
        <v>0</v>
      </c>
      <c r="H266" t="s">
        <v>0</v>
      </c>
    </row>
    <row r="267" spans="1:9" x14ac:dyDescent="0.45">
      <c r="A267" t="s">
        <v>19</v>
      </c>
      <c r="B267" t="s">
        <v>2273</v>
      </c>
      <c r="C267" t="s">
        <v>17</v>
      </c>
      <c r="D267" t="s">
        <v>16</v>
      </c>
      <c r="E267" t="s">
        <v>15</v>
      </c>
      <c r="F267" t="s">
        <v>14</v>
      </c>
      <c r="G267" t="s">
        <v>13</v>
      </c>
      <c r="H267" t="s">
        <v>12</v>
      </c>
      <c r="I267" t="s">
        <v>11</v>
      </c>
    </row>
    <row r="268" spans="1:9" x14ac:dyDescent="0.45">
      <c r="A268" t="s">
        <v>970</v>
      </c>
      <c r="B268" t="s">
        <v>229</v>
      </c>
      <c r="C268" t="s">
        <v>47</v>
      </c>
      <c r="D268" t="s">
        <v>863</v>
      </c>
      <c r="E268" t="s">
        <v>338</v>
      </c>
      <c r="F268" t="s">
        <v>0</v>
      </c>
      <c r="G268" t="s">
        <v>0</v>
      </c>
      <c r="H268" t="s">
        <v>0</v>
      </c>
    </row>
    <row r="269" spans="1:9" x14ac:dyDescent="0.45">
      <c r="A269" t="s">
        <v>969</v>
      </c>
      <c r="B269" t="s">
        <v>342</v>
      </c>
      <c r="C269" t="s">
        <v>47</v>
      </c>
      <c r="D269" t="s">
        <v>3100</v>
      </c>
      <c r="E269" t="s">
        <v>159</v>
      </c>
      <c r="F269" t="s">
        <v>0</v>
      </c>
      <c r="G269" t="s">
        <v>0</v>
      </c>
      <c r="H269" t="s">
        <v>0</v>
      </c>
      <c r="I269" t="s">
        <v>1</v>
      </c>
    </row>
    <row r="270" spans="1:9" x14ac:dyDescent="0.45">
      <c r="A270" t="s">
        <v>19</v>
      </c>
      <c r="B270" t="s">
        <v>2270</v>
      </c>
      <c r="C270" t="s">
        <v>17</v>
      </c>
      <c r="D270" t="s">
        <v>16</v>
      </c>
      <c r="E270" t="s">
        <v>15</v>
      </c>
      <c r="F270" t="s">
        <v>14</v>
      </c>
      <c r="G270" t="s">
        <v>13</v>
      </c>
      <c r="H270" t="s">
        <v>12</v>
      </c>
      <c r="I270" t="s">
        <v>11</v>
      </c>
    </row>
    <row r="271" spans="1:9" x14ac:dyDescent="0.45">
      <c r="A271" t="s">
        <v>981</v>
      </c>
      <c r="B271" t="s">
        <v>44</v>
      </c>
      <c r="C271" t="s">
        <v>2691</v>
      </c>
      <c r="D271" t="s">
        <v>59</v>
      </c>
      <c r="E271" t="s">
        <v>185</v>
      </c>
      <c r="F271" t="s">
        <v>1</v>
      </c>
      <c r="G271" t="s">
        <v>0</v>
      </c>
      <c r="H271" t="s">
        <v>1</v>
      </c>
    </row>
    <row r="272" spans="1:9" x14ac:dyDescent="0.45">
      <c r="A272" t="s">
        <v>1034</v>
      </c>
      <c r="B272" t="s">
        <v>89</v>
      </c>
      <c r="C272" t="s">
        <v>734</v>
      </c>
      <c r="D272" t="s">
        <v>27</v>
      </c>
      <c r="E272" t="s">
        <v>867</v>
      </c>
      <c r="F272" t="s">
        <v>0</v>
      </c>
      <c r="G272" t="s">
        <v>0</v>
      </c>
      <c r="H272" t="s">
        <v>0</v>
      </c>
    </row>
    <row r="273" spans="1:9" x14ac:dyDescent="0.45">
      <c r="A273" t="s">
        <v>970</v>
      </c>
      <c r="B273" t="s">
        <v>229</v>
      </c>
      <c r="C273" t="s">
        <v>47</v>
      </c>
      <c r="D273" t="s">
        <v>863</v>
      </c>
      <c r="E273" t="s">
        <v>338</v>
      </c>
      <c r="F273" t="s">
        <v>0</v>
      </c>
      <c r="G273" t="s">
        <v>0</v>
      </c>
      <c r="H273" t="s">
        <v>0</v>
      </c>
    </row>
    <row r="274" spans="1:9" x14ac:dyDescent="0.45">
      <c r="A274" t="s">
        <v>1033</v>
      </c>
      <c r="B274" t="s">
        <v>115</v>
      </c>
      <c r="C274" t="s">
        <v>267</v>
      </c>
      <c r="D274" t="s">
        <v>27</v>
      </c>
      <c r="E274" t="s">
        <v>53</v>
      </c>
      <c r="F274" t="s">
        <v>0</v>
      </c>
      <c r="G274" t="s">
        <v>0</v>
      </c>
      <c r="H274" t="s">
        <v>0</v>
      </c>
    </row>
    <row r="275" spans="1:9" x14ac:dyDescent="0.45">
      <c r="A275" t="s">
        <v>1051</v>
      </c>
      <c r="B275" t="s">
        <v>115</v>
      </c>
      <c r="C275" t="s">
        <v>267</v>
      </c>
      <c r="D275" t="s">
        <v>27</v>
      </c>
      <c r="E275" t="s">
        <v>26</v>
      </c>
      <c r="F275" t="s">
        <v>0</v>
      </c>
      <c r="G275" t="s">
        <v>0</v>
      </c>
      <c r="H275" t="s">
        <v>0</v>
      </c>
    </row>
    <row r="276" spans="1:9" x14ac:dyDescent="0.45">
      <c r="A276" t="s">
        <v>990</v>
      </c>
      <c r="B276" t="s">
        <v>5</v>
      </c>
      <c r="C276" t="s">
        <v>267</v>
      </c>
      <c r="D276" t="s">
        <v>69</v>
      </c>
      <c r="E276" t="s">
        <v>2</v>
      </c>
      <c r="F276" t="s">
        <v>0</v>
      </c>
      <c r="G276" t="s">
        <v>1</v>
      </c>
      <c r="H276" t="s">
        <v>0</v>
      </c>
    </row>
    <row r="277" spans="1:9" x14ac:dyDescent="0.45">
      <c r="A277" t="s">
        <v>969</v>
      </c>
      <c r="B277" t="s">
        <v>48</v>
      </c>
      <c r="C277" t="s">
        <v>1228</v>
      </c>
      <c r="D277" t="s">
        <v>59</v>
      </c>
      <c r="E277" t="s">
        <v>159</v>
      </c>
      <c r="F277" t="s">
        <v>0</v>
      </c>
      <c r="G277" t="s">
        <v>0</v>
      </c>
      <c r="H277" t="s">
        <v>0</v>
      </c>
      <c r="I277" t="s">
        <v>1</v>
      </c>
    </row>
    <row r="278" spans="1:9" x14ac:dyDescent="0.45">
      <c r="A278" t="s">
        <v>972</v>
      </c>
      <c r="B278" t="s">
        <v>28</v>
      </c>
      <c r="C278" t="s">
        <v>2521</v>
      </c>
      <c r="D278" t="s">
        <v>119</v>
      </c>
      <c r="E278" t="s">
        <v>53</v>
      </c>
      <c r="F278" t="s">
        <v>0</v>
      </c>
      <c r="G278" t="s">
        <v>0</v>
      </c>
      <c r="H278" t="s">
        <v>0</v>
      </c>
    </row>
    <row r="279" spans="1:9" x14ac:dyDescent="0.45">
      <c r="A279" t="s">
        <v>19</v>
      </c>
      <c r="B279" t="s">
        <v>2265</v>
      </c>
      <c r="C279" t="s">
        <v>17</v>
      </c>
      <c r="D279" t="s">
        <v>16</v>
      </c>
      <c r="E279" t="s">
        <v>15</v>
      </c>
      <c r="F279" t="s">
        <v>14</v>
      </c>
      <c r="G279" t="s">
        <v>13</v>
      </c>
      <c r="H279" t="s">
        <v>12</v>
      </c>
      <c r="I279" t="s">
        <v>11</v>
      </c>
    </row>
    <row r="280" spans="1:9" x14ac:dyDescent="0.45">
      <c r="A280" t="s">
        <v>3099</v>
      </c>
      <c r="B280" t="s">
        <v>21</v>
      </c>
      <c r="C280" t="s">
        <v>67</v>
      </c>
      <c r="D280" t="s">
        <v>34</v>
      </c>
      <c r="E280" t="s">
        <v>203</v>
      </c>
      <c r="F280" t="s">
        <v>0</v>
      </c>
      <c r="G280" t="s">
        <v>0</v>
      </c>
      <c r="H280" t="s">
        <v>0</v>
      </c>
    </row>
    <row r="281" spans="1:9" x14ac:dyDescent="0.45">
      <c r="A281" t="s">
        <v>1026</v>
      </c>
      <c r="B281" t="s">
        <v>72</v>
      </c>
      <c r="C281" t="s">
        <v>4</v>
      </c>
      <c r="D281" t="s">
        <v>34</v>
      </c>
      <c r="E281" t="s">
        <v>178</v>
      </c>
      <c r="F281" t="s">
        <v>1</v>
      </c>
      <c r="G281" t="s">
        <v>0</v>
      </c>
      <c r="H281" t="s">
        <v>1</v>
      </c>
    </row>
    <row r="282" spans="1:9" x14ac:dyDescent="0.45">
      <c r="A282" t="s">
        <v>3098</v>
      </c>
      <c r="B282" t="s">
        <v>72</v>
      </c>
      <c r="C282" t="s">
        <v>79</v>
      </c>
      <c r="D282" t="s">
        <v>34</v>
      </c>
      <c r="E282" t="s">
        <v>216</v>
      </c>
      <c r="F282" t="s">
        <v>0</v>
      </c>
      <c r="G282" t="s">
        <v>0</v>
      </c>
      <c r="H282" t="s">
        <v>0</v>
      </c>
    </row>
    <row r="283" spans="1:9" x14ac:dyDescent="0.45">
      <c r="A283" t="s">
        <v>2049</v>
      </c>
      <c r="B283" t="s">
        <v>89</v>
      </c>
      <c r="C283" t="s">
        <v>4</v>
      </c>
      <c r="D283" t="s">
        <v>34</v>
      </c>
      <c r="E283" t="s">
        <v>91</v>
      </c>
      <c r="F283" t="s">
        <v>0</v>
      </c>
      <c r="G283" t="s">
        <v>0</v>
      </c>
      <c r="H283" t="s">
        <v>0</v>
      </c>
    </row>
  </sheetData>
  <conditionalFormatting sqref="F1:I50">
    <cfRule type="cellIs" dxfId="44" priority="14" operator="equal">
      <formula>"Y"</formula>
    </cfRule>
    <cfRule type="cellIs" dxfId="43" priority="15" operator="equal">
      <formula>"N"</formula>
    </cfRule>
  </conditionalFormatting>
  <conditionalFormatting sqref="F1:I50">
    <cfRule type="cellIs" dxfId="42" priority="12" operator="equal">
      <formula>"Y"</formula>
    </cfRule>
    <cfRule type="cellIs" dxfId="41" priority="13" operator="equal">
      <formula>"N"</formula>
    </cfRule>
  </conditionalFormatting>
  <conditionalFormatting sqref="F1:I50">
    <cfRule type="cellIs" dxfId="40" priority="10" operator="equal">
      <formula>"Y"</formula>
    </cfRule>
    <cfRule type="cellIs" dxfId="39" priority="11" operator="equal">
      <formula>"N"</formula>
    </cfRule>
  </conditionalFormatting>
  <conditionalFormatting sqref="F1:I50">
    <cfRule type="cellIs" dxfId="38" priority="8" operator="equal">
      <formula>"Y"</formula>
    </cfRule>
    <cfRule type="cellIs" dxfId="37" priority="9" operator="equal">
      <formula>"N"</formula>
    </cfRule>
  </conditionalFormatting>
  <conditionalFormatting sqref="F1:I50">
    <cfRule type="cellIs" dxfId="36" priority="6" operator="equal">
      <formula>"Y"</formula>
    </cfRule>
    <cfRule type="cellIs" dxfId="35" priority="7" operator="equal">
      <formula>"N"</formula>
    </cfRule>
  </conditionalFormatting>
  <conditionalFormatting sqref="A1:A1048576">
    <cfRule type="duplicateValues" dxfId="34" priority="5"/>
  </conditionalFormatting>
  <conditionalFormatting sqref="F1:I1048576">
    <cfRule type="cellIs" dxfId="33" priority="3" operator="equal">
      <formula>"Y"</formula>
    </cfRule>
    <cfRule type="cellIs" dxfId="32" priority="4" operator="equal">
      <formula>"N"</formula>
    </cfRule>
  </conditionalFormatting>
  <conditionalFormatting sqref="J1:J2">
    <cfRule type="cellIs" dxfId="31" priority="1" operator="equal">
      <formula>"Y"</formula>
    </cfRule>
    <cfRule type="cellIs" dxfId="30" priority="2" operator="equal">
      <formula>"N"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workbookViewId="0">
      <selection activeCell="I15" sqref="I15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21</v>
      </c>
    </row>
    <row r="2" spans="1:11" x14ac:dyDescent="0.45">
      <c r="A2" t="s">
        <v>3270</v>
      </c>
      <c r="B2" t="s">
        <v>200</v>
      </c>
      <c r="C2" t="s">
        <v>27</v>
      </c>
      <c r="D2" t="s">
        <v>3</v>
      </c>
      <c r="E2" t="s">
        <v>1122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30</v>
      </c>
    </row>
    <row r="3" spans="1:11" x14ac:dyDescent="0.45">
      <c r="A3" t="s">
        <v>2142</v>
      </c>
      <c r="B3" t="s">
        <v>21</v>
      </c>
      <c r="C3" t="s">
        <v>40</v>
      </c>
      <c r="D3" t="s">
        <v>34</v>
      </c>
      <c r="E3" t="s">
        <v>95</v>
      </c>
      <c r="F3" t="s">
        <v>0</v>
      </c>
      <c r="G3" t="s">
        <v>0</v>
      </c>
      <c r="H3" t="s">
        <v>0</v>
      </c>
    </row>
    <row r="4" spans="1:11" x14ac:dyDescent="0.45">
      <c r="A4" t="s">
        <v>1094</v>
      </c>
      <c r="B4" t="s">
        <v>89</v>
      </c>
      <c r="C4" t="s">
        <v>40</v>
      </c>
      <c r="D4" t="s">
        <v>92</v>
      </c>
      <c r="E4" t="s">
        <v>2</v>
      </c>
      <c r="F4" t="s">
        <v>0</v>
      </c>
      <c r="G4" t="s">
        <v>1</v>
      </c>
      <c r="H4" t="s">
        <v>0</v>
      </c>
      <c r="I4" t="s">
        <v>1</v>
      </c>
    </row>
    <row r="5" spans="1:11" x14ac:dyDescent="0.45">
      <c r="A5" t="s">
        <v>1085</v>
      </c>
      <c r="B5" t="s">
        <v>72</v>
      </c>
      <c r="C5" t="s">
        <v>35</v>
      </c>
      <c r="D5" t="s">
        <v>3</v>
      </c>
      <c r="E5" t="s">
        <v>55</v>
      </c>
      <c r="F5" t="s">
        <v>0</v>
      </c>
      <c r="G5" t="s">
        <v>0</v>
      </c>
      <c r="H5" t="s">
        <v>0</v>
      </c>
    </row>
    <row r="6" spans="1:11" x14ac:dyDescent="0.45">
      <c r="A6" t="s">
        <v>19</v>
      </c>
      <c r="B6" t="s">
        <v>2391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</row>
    <row r="7" spans="1:11" x14ac:dyDescent="0.45">
      <c r="A7" t="s">
        <v>3269</v>
      </c>
      <c r="B7" t="s">
        <v>21</v>
      </c>
      <c r="C7" t="s">
        <v>639</v>
      </c>
      <c r="D7" t="s">
        <v>79</v>
      </c>
      <c r="E7" t="s">
        <v>188</v>
      </c>
      <c r="F7" t="s">
        <v>1</v>
      </c>
      <c r="G7" t="s">
        <v>0</v>
      </c>
      <c r="H7" t="s">
        <v>1</v>
      </c>
    </row>
    <row r="8" spans="1:11" x14ac:dyDescent="0.45">
      <c r="A8" t="s">
        <v>3250</v>
      </c>
      <c r="B8" t="s">
        <v>21</v>
      </c>
      <c r="C8" t="s">
        <v>35</v>
      </c>
      <c r="D8" t="s">
        <v>100</v>
      </c>
      <c r="E8" t="s">
        <v>58</v>
      </c>
      <c r="F8" t="s">
        <v>1</v>
      </c>
      <c r="G8" t="s">
        <v>0</v>
      </c>
      <c r="H8" t="s">
        <v>1</v>
      </c>
    </row>
    <row r="9" spans="1:11" x14ac:dyDescent="0.45">
      <c r="A9" t="s">
        <v>1094</v>
      </c>
      <c r="B9" t="s">
        <v>89</v>
      </c>
      <c r="C9" t="s">
        <v>292</v>
      </c>
      <c r="D9" t="s">
        <v>69</v>
      </c>
      <c r="E9" t="s">
        <v>2</v>
      </c>
      <c r="F9" t="s">
        <v>0</v>
      </c>
      <c r="G9" t="s">
        <v>1</v>
      </c>
      <c r="H9" t="s">
        <v>0</v>
      </c>
      <c r="I9" t="s">
        <v>1</v>
      </c>
    </row>
    <row r="10" spans="1:11" x14ac:dyDescent="0.45">
      <c r="A10" t="s">
        <v>19</v>
      </c>
      <c r="B10" t="s">
        <v>2389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</row>
    <row r="11" spans="1:11" x14ac:dyDescent="0.45">
      <c r="A11" t="s">
        <v>1094</v>
      </c>
      <c r="B11" t="s">
        <v>89</v>
      </c>
      <c r="C11" t="s">
        <v>4</v>
      </c>
      <c r="D11" t="s">
        <v>34</v>
      </c>
      <c r="E11" t="s">
        <v>2</v>
      </c>
      <c r="F11" t="s">
        <v>0</v>
      </c>
      <c r="G11" t="s">
        <v>1</v>
      </c>
      <c r="H11" t="s">
        <v>0</v>
      </c>
      <c r="I11" t="s">
        <v>1</v>
      </c>
    </row>
    <row r="12" spans="1:11" x14ac:dyDescent="0.45">
      <c r="A12" t="s">
        <v>3268</v>
      </c>
      <c r="B12" t="s">
        <v>31</v>
      </c>
      <c r="C12" t="s">
        <v>34</v>
      </c>
      <c r="D12" t="s">
        <v>3</v>
      </c>
      <c r="E12" t="s">
        <v>203</v>
      </c>
      <c r="F12" t="s">
        <v>0</v>
      </c>
      <c r="G12" t="s">
        <v>1</v>
      </c>
      <c r="H12" t="s">
        <v>0</v>
      </c>
    </row>
    <row r="13" spans="1:11" x14ac:dyDescent="0.45">
      <c r="A13" t="s">
        <v>3267</v>
      </c>
      <c r="B13" t="s">
        <v>200</v>
      </c>
      <c r="C13" t="s">
        <v>34</v>
      </c>
      <c r="D13" t="s">
        <v>34</v>
      </c>
      <c r="E13" t="s">
        <v>419</v>
      </c>
      <c r="F13" t="s">
        <v>0</v>
      </c>
      <c r="G13" t="s">
        <v>0</v>
      </c>
      <c r="H13" t="s">
        <v>0</v>
      </c>
    </row>
    <row r="14" spans="1:11" x14ac:dyDescent="0.45">
      <c r="A14" t="s">
        <v>19</v>
      </c>
      <c r="B14" t="s">
        <v>2388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</row>
    <row r="15" spans="1:11" x14ac:dyDescent="0.45">
      <c r="A15" t="s">
        <v>2130</v>
      </c>
      <c r="B15" t="s">
        <v>31</v>
      </c>
      <c r="C15" t="s">
        <v>43</v>
      </c>
      <c r="D15" t="s">
        <v>34</v>
      </c>
      <c r="E15" t="s">
        <v>74</v>
      </c>
      <c r="F15" t="s">
        <v>0</v>
      </c>
      <c r="G15" t="s">
        <v>1</v>
      </c>
      <c r="H15" t="s">
        <v>0</v>
      </c>
    </row>
    <row r="16" spans="1:11" x14ac:dyDescent="0.45">
      <c r="A16" t="s">
        <v>3266</v>
      </c>
      <c r="B16" t="s">
        <v>48</v>
      </c>
      <c r="C16" t="s">
        <v>43</v>
      </c>
      <c r="D16" t="s">
        <v>3</v>
      </c>
      <c r="E16" t="s">
        <v>185</v>
      </c>
      <c r="F16" t="s">
        <v>1</v>
      </c>
      <c r="G16" t="s">
        <v>0</v>
      </c>
      <c r="H16" t="s">
        <v>1</v>
      </c>
    </row>
    <row r="17" spans="1:9" x14ac:dyDescent="0.45">
      <c r="A17" t="s">
        <v>19</v>
      </c>
      <c r="B17" t="s">
        <v>2385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</row>
    <row r="18" spans="1:9" x14ac:dyDescent="0.45">
      <c r="A18" t="s">
        <v>3265</v>
      </c>
      <c r="B18" t="s">
        <v>36</v>
      </c>
      <c r="C18" t="s">
        <v>100</v>
      </c>
      <c r="D18" t="s">
        <v>34</v>
      </c>
      <c r="E18" t="s">
        <v>58</v>
      </c>
      <c r="F18" t="s">
        <v>1</v>
      </c>
      <c r="G18" t="s">
        <v>0</v>
      </c>
      <c r="H18" t="s">
        <v>1</v>
      </c>
    </row>
    <row r="19" spans="1:9" x14ac:dyDescent="0.45">
      <c r="A19" t="s">
        <v>1118</v>
      </c>
      <c r="B19" t="s">
        <v>72</v>
      </c>
      <c r="C19" t="s">
        <v>67</v>
      </c>
      <c r="D19" t="s">
        <v>3</v>
      </c>
      <c r="E19" t="s">
        <v>185</v>
      </c>
      <c r="F19" t="s">
        <v>1</v>
      </c>
      <c r="G19" t="s">
        <v>0</v>
      </c>
      <c r="H19" t="s">
        <v>1</v>
      </c>
    </row>
    <row r="20" spans="1:9" x14ac:dyDescent="0.45">
      <c r="A20" t="s">
        <v>19</v>
      </c>
      <c r="B20" t="s">
        <v>2383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</row>
    <row r="21" spans="1:9" x14ac:dyDescent="0.45">
      <c r="A21" t="s">
        <v>1094</v>
      </c>
      <c r="B21" t="s">
        <v>89</v>
      </c>
      <c r="C21" t="s">
        <v>100</v>
      </c>
      <c r="D21" t="s">
        <v>67</v>
      </c>
      <c r="E21" t="s">
        <v>2</v>
      </c>
      <c r="F21" t="s">
        <v>0</v>
      </c>
      <c r="G21" t="s">
        <v>1</v>
      </c>
      <c r="H21" t="s">
        <v>0</v>
      </c>
      <c r="I21" t="s">
        <v>1</v>
      </c>
    </row>
    <row r="22" spans="1:9" x14ac:dyDescent="0.45">
      <c r="A22" t="s">
        <v>19</v>
      </c>
      <c r="B22" t="s">
        <v>2381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1094</v>
      </c>
      <c r="B23" t="s">
        <v>89</v>
      </c>
      <c r="C23" t="s">
        <v>34</v>
      </c>
      <c r="D23" t="s">
        <v>34</v>
      </c>
      <c r="E23" t="s">
        <v>2</v>
      </c>
      <c r="F23" t="s">
        <v>0</v>
      </c>
      <c r="G23" t="s">
        <v>1</v>
      </c>
      <c r="H23" t="s">
        <v>0</v>
      </c>
      <c r="I23" t="s">
        <v>1</v>
      </c>
    </row>
    <row r="24" spans="1:9" x14ac:dyDescent="0.45">
      <c r="A24" t="s">
        <v>19</v>
      </c>
      <c r="B24" t="s">
        <v>2379</v>
      </c>
      <c r="C24" t="s">
        <v>17</v>
      </c>
      <c r="D24" t="s">
        <v>16</v>
      </c>
      <c r="E24" t="s">
        <v>15</v>
      </c>
      <c r="F24" t="s">
        <v>14</v>
      </c>
      <c r="G24" t="s">
        <v>13</v>
      </c>
      <c r="H24" t="s">
        <v>12</v>
      </c>
      <c r="I24" t="s">
        <v>11</v>
      </c>
    </row>
    <row r="25" spans="1:9" x14ac:dyDescent="0.45">
      <c r="A25" t="s">
        <v>19</v>
      </c>
      <c r="B25" t="s">
        <v>2377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3264</v>
      </c>
      <c r="B26" t="s">
        <v>72</v>
      </c>
      <c r="C26" t="s">
        <v>67</v>
      </c>
      <c r="D26" t="s">
        <v>34</v>
      </c>
      <c r="E26" t="s">
        <v>481</v>
      </c>
      <c r="F26" t="s">
        <v>0</v>
      </c>
      <c r="G26" t="s">
        <v>0</v>
      </c>
      <c r="H26" t="s">
        <v>0</v>
      </c>
    </row>
    <row r="27" spans="1:9" x14ac:dyDescent="0.45">
      <c r="A27" t="s">
        <v>3263</v>
      </c>
      <c r="B27" t="s">
        <v>72</v>
      </c>
      <c r="C27" t="s">
        <v>67</v>
      </c>
      <c r="D27" t="s">
        <v>3</v>
      </c>
      <c r="E27" t="s">
        <v>216</v>
      </c>
      <c r="F27" t="s">
        <v>0</v>
      </c>
      <c r="G27" t="s">
        <v>0</v>
      </c>
      <c r="H27" t="s">
        <v>0</v>
      </c>
    </row>
    <row r="28" spans="1:9" x14ac:dyDescent="0.45">
      <c r="A28" t="s">
        <v>2167</v>
      </c>
      <c r="B28" t="s">
        <v>21</v>
      </c>
      <c r="C28" t="s">
        <v>8</v>
      </c>
      <c r="D28" t="s">
        <v>34</v>
      </c>
      <c r="E28" t="s">
        <v>74</v>
      </c>
      <c r="F28" t="s">
        <v>0</v>
      </c>
      <c r="G28" t="s">
        <v>0</v>
      </c>
      <c r="H28" t="s">
        <v>0</v>
      </c>
    </row>
    <row r="29" spans="1:9" x14ac:dyDescent="0.45">
      <c r="A29" t="s">
        <v>1094</v>
      </c>
      <c r="B29" t="s">
        <v>89</v>
      </c>
      <c r="C29" t="s">
        <v>148</v>
      </c>
      <c r="D29" t="s">
        <v>79</v>
      </c>
      <c r="E29" t="s">
        <v>2</v>
      </c>
      <c r="F29" t="s">
        <v>0</v>
      </c>
      <c r="G29" t="s">
        <v>1</v>
      </c>
      <c r="H29" t="s">
        <v>0</v>
      </c>
      <c r="I29" t="s">
        <v>1</v>
      </c>
    </row>
    <row r="30" spans="1:9" x14ac:dyDescent="0.45">
      <c r="A30" t="s">
        <v>3262</v>
      </c>
      <c r="B30" t="s">
        <v>44</v>
      </c>
      <c r="C30" t="s">
        <v>3</v>
      </c>
      <c r="D30" t="s">
        <v>34</v>
      </c>
      <c r="E30" t="s">
        <v>366</v>
      </c>
      <c r="F30" t="s">
        <v>0</v>
      </c>
      <c r="G30" t="s">
        <v>0</v>
      </c>
      <c r="H30" t="s">
        <v>0</v>
      </c>
    </row>
    <row r="31" spans="1:9" x14ac:dyDescent="0.45">
      <c r="A31" t="s">
        <v>3261</v>
      </c>
      <c r="B31" t="s">
        <v>21</v>
      </c>
      <c r="C31" t="s">
        <v>34</v>
      </c>
      <c r="D31" t="s">
        <v>3</v>
      </c>
      <c r="E31" t="s">
        <v>99</v>
      </c>
      <c r="F31" t="s">
        <v>0</v>
      </c>
      <c r="G31" t="s">
        <v>0</v>
      </c>
      <c r="H31" t="s">
        <v>0</v>
      </c>
    </row>
    <row r="32" spans="1:9" x14ac:dyDescent="0.45">
      <c r="A32" t="s">
        <v>19</v>
      </c>
      <c r="B32" t="s">
        <v>2376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</row>
    <row r="33" spans="1:9" x14ac:dyDescent="0.45">
      <c r="A33" t="s">
        <v>3253</v>
      </c>
      <c r="B33" t="s">
        <v>21</v>
      </c>
      <c r="C33" t="s">
        <v>8</v>
      </c>
      <c r="D33" t="s">
        <v>56</v>
      </c>
      <c r="E33" t="s">
        <v>397</v>
      </c>
      <c r="F33" t="s">
        <v>0</v>
      </c>
      <c r="G33" t="s">
        <v>0</v>
      </c>
      <c r="H33" t="s">
        <v>0</v>
      </c>
    </row>
    <row r="34" spans="1:9" x14ac:dyDescent="0.45">
      <c r="A34" t="s">
        <v>3260</v>
      </c>
      <c r="B34" t="s">
        <v>21</v>
      </c>
      <c r="C34" t="s">
        <v>79</v>
      </c>
      <c r="D34" t="s">
        <v>3</v>
      </c>
      <c r="E34" t="s">
        <v>103</v>
      </c>
      <c r="F34" t="s">
        <v>0</v>
      </c>
      <c r="G34" t="s">
        <v>0</v>
      </c>
      <c r="H34" t="s">
        <v>0</v>
      </c>
    </row>
    <row r="35" spans="1:9" x14ac:dyDescent="0.45">
      <c r="A35" t="s">
        <v>3259</v>
      </c>
      <c r="B35" t="s">
        <v>36</v>
      </c>
      <c r="C35" t="s">
        <v>79</v>
      </c>
      <c r="D35" t="s">
        <v>3</v>
      </c>
      <c r="E35" t="s">
        <v>33</v>
      </c>
      <c r="F35" t="s">
        <v>0</v>
      </c>
      <c r="G35" t="s">
        <v>0</v>
      </c>
      <c r="H35" t="s">
        <v>0</v>
      </c>
    </row>
    <row r="36" spans="1:9" x14ac:dyDescent="0.45">
      <c r="A36" t="s">
        <v>1086</v>
      </c>
      <c r="B36" t="s">
        <v>89</v>
      </c>
      <c r="C36" t="s">
        <v>47</v>
      </c>
      <c r="D36" t="s">
        <v>3</v>
      </c>
      <c r="E36" t="s">
        <v>88</v>
      </c>
      <c r="F36" t="s">
        <v>0</v>
      </c>
      <c r="G36" t="s">
        <v>1</v>
      </c>
      <c r="H36" t="s">
        <v>0</v>
      </c>
      <c r="I36" t="s">
        <v>1</v>
      </c>
    </row>
    <row r="37" spans="1:9" x14ac:dyDescent="0.45">
      <c r="A37" t="s">
        <v>3258</v>
      </c>
      <c r="B37" t="s">
        <v>115</v>
      </c>
      <c r="C37" t="s">
        <v>3</v>
      </c>
      <c r="D37" t="s">
        <v>3</v>
      </c>
      <c r="E37" t="s">
        <v>26</v>
      </c>
      <c r="F37" t="s">
        <v>0</v>
      </c>
      <c r="G37" t="s">
        <v>0</v>
      </c>
      <c r="H37" t="s">
        <v>0</v>
      </c>
    </row>
    <row r="38" spans="1:9" x14ac:dyDescent="0.45">
      <c r="A38" t="s">
        <v>19</v>
      </c>
      <c r="B38" t="s">
        <v>2373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</row>
    <row r="39" spans="1:9" x14ac:dyDescent="0.45">
      <c r="A39" t="s">
        <v>3257</v>
      </c>
      <c r="B39" t="s">
        <v>28</v>
      </c>
      <c r="C39" t="s">
        <v>79</v>
      </c>
      <c r="D39" t="s">
        <v>56</v>
      </c>
      <c r="E39" t="s">
        <v>223</v>
      </c>
      <c r="F39" t="s">
        <v>0</v>
      </c>
      <c r="G39" t="s">
        <v>1</v>
      </c>
      <c r="H39" t="s">
        <v>0</v>
      </c>
    </row>
    <row r="40" spans="1:9" x14ac:dyDescent="0.45">
      <c r="A40" t="s">
        <v>2153</v>
      </c>
      <c r="B40" t="s">
        <v>89</v>
      </c>
      <c r="C40" t="s">
        <v>79</v>
      </c>
      <c r="D40" t="s">
        <v>56</v>
      </c>
      <c r="E40" t="s">
        <v>91</v>
      </c>
      <c r="F40" t="s">
        <v>0</v>
      </c>
      <c r="G40" t="s">
        <v>0</v>
      </c>
      <c r="H40" t="s">
        <v>0</v>
      </c>
    </row>
    <row r="41" spans="1:9" x14ac:dyDescent="0.45">
      <c r="A41" t="s">
        <v>1094</v>
      </c>
      <c r="B41" t="s">
        <v>89</v>
      </c>
      <c r="C41" t="s">
        <v>47</v>
      </c>
      <c r="D41" t="s">
        <v>3</v>
      </c>
      <c r="E41" t="s">
        <v>2</v>
      </c>
      <c r="F41" t="s">
        <v>0</v>
      </c>
      <c r="G41" t="s">
        <v>1</v>
      </c>
      <c r="H41" t="s">
        <v>0</v>
      </c>
      <c r="I41" t="s">
        <v>1</v>
      </c>
    </row>
    <row r="42" spans="1:9" x14ac:dyDescent="0.45">
      <c r="A42" t="s">
        <v>3256</v>
      </c>
      <c r="B42" t="s">
        <v>36</v>
      </c>
      <c r="C42" t="s">
        <v>100</v>
      </c>
      <c r="D42" t="s">
        <v>4</v>
      </c>
      <c r="E42" t="s">
        <v>103</v>
      </c>
      <c r="F42" t="s">
        <v>0</v>
      </c>
      <c r="G42" t="s">
        <v>0</v>
      </c>
      <c r="H42" t="s">
        <v>0</v>
      </c>
    </row>
    <row r="43" spans="1:9" x14ac:dyDescent="0.45">
      <c r="A43" t="s">
        <v>3255</v>
      </c>
      <c r="B43" t="s">
        <v>21</v>
      </c>
      <c r="C43" t="s">
        <v>67</v>
      </c>
      <c r="D43" t="s">
        <v>3</v>
      </c>
      <c r="E43" t="s">
        <v>188</v>
      </c>
      <c r="F43" t="s">
        <v>1</v>
      </c>
      <c r="G43" t="s">
        <v>0</v>
      </c>
      <c r="H43" t="s">
        <v>1</v>
      </c>
    </row>
    <row r="44" spans="1:9" x14ac:dyDescent="0.45">
      <c r="A44" t="s">
        <v>19</v>
      </c>
      <c r="B44" t="s">
        <v>2369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</row>
    <row r="45" spans="1:9" x14ac:dyDescent="0.45">
      <c r="A45" t="s">
        <v>2131</v>
      </c>
      <c r="B45" t="s">
        <v>21</v>
      </c>
      <c r="C45" t="s">
        <v>61</v>
      </c>
      <c r="D45" t="s">
        <v>34</v>
      </c>
      <c r="E45" t="s">
        <v>188</v>
      </c>
      <c r="F45" t="s">
        <v>1</v>
      </c>
      <c r="G45" t="s">
        <v>0</v>
      </c>
      <c r="H45" t="s">
        <v>1</v>
      </c>
    </row>
    <row r="46" spans="1:9" x14ac:dyDescent="0.45">
      <c r="A46" t="s">
        <v>3254</v>
      </c>
      <c r="B46" t="s">
        <v>72</v>
      </c>
      <c r="C46" t="s">
        <v>112</v>
      </c>
      <c r="D46" t="s">
        <v>3</v>
      </c>
      <c r="E46" t="s">
        <v>185</v>
      </c>
      <c r="F46" t="s">
        <v>1</v>
      </c>
      <c r="G46" t="s">
        <v>0</v>
      </c>
      <c r="H46" t="s">
        <v>1</v>
      </c>
    </row>
    <row r="47" spans="1:9" x14ac:dyDescent="0.45">
      <c r="A47" t="s">
        <v>19</v>
      </c>
      <c r="B47" t="s">
        <v>2366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</row>
    <row r="48" spans="1:9" x14ac:dyDescent="0.45">
      <c r="A48" t="s">
        <v>1094</v>
      </c>
      <c r="B48" t="s">
        <v>89</v>
      </c>
      <c r="C48" t="s">
        <v>160</v>
      </c>
      <c r="D48" t="s">
        <v>266</v>
      </c>
      <c r="E48" t="s">
        <v>2</v>
      </c>
      <c r="F48" t="s">
        <v>0</v>
      </c>
      <c r="G48" t="s">
        <v>1</v>
      </c>
      <c r="H48" t="s">
        <v>0</v>
      </c>
      <c r="I48" t="s">
        <v>1</v>
      </c>
    </row>
    <row r="49" spans="1:9" x14ac:dyDescent="0.45">
      <c r="A49" t="s">
        <v>19</v>
      </c>
      <c r="B49" t="s">
        <v>2364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</row>
    <row r="50" spans="1:9" x14ac:dyDescent="0.45">
      <c r="A50" t="s">
        <v>1085</v>
      </c>
      <c r="B50" t="s">
        <v>48</v>
      </c>
      <c r="C50" t="s">
        <v>61</v>
      </c>
      <c r="D50" t="s">
        <v>34</v>
      </c>
      <c r="E50" t="s">
        <v>55</v>
      </c>
      <c r="F50" t="s">
        <v>0</v>
      </c>
      <c r="G50" t="s">
        <v>0</v>
      </c>
      <c r="H50" t="s">
        <v>0</v>
      </c>
    </row>
    <row r="51" spans="1:9" x14ac:dyDescent="0.45">
      <c r="A51" t="s">
        <v>19</v>
      </c>
      <c r="B51" t="s">
        <v>2361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</row>
    <row r="52" spans="1:9" x14ac:dyDescent="0.45">
      <c r="A52" t="s">
        <v>3253</v>
      </c>
      <c r="B52" t="s">
        <v>21</v>
      </c>
      <c r="C52" t="s">
        <v>34</v>
      </c>
      <c r="D52" t="s">
        <v>34</v>
      </c>
      <c r="E52" t="s">
        <v>397</v>
      </c>
      <c r="F52" t="s">
        <v>0</v>
      </c>
      <c r="G52" t="s">
        <v>0</v>
      </c>
      <c r="H52" t="s">
        <v>0</v>
      </c>
    </row>
    <row r="53" spans="1:9" x14ac:dyDescent="0.45">
      <c r="A53" t="s">
        <v>1115</v>
      </c>
      <c r="B53" t="s">
        <v>36</v>
      </c>
      <c r="C53" t="s">
        <v>4</v>
      </c>
      <c r="D53" t="s">
        <v>3</v>
      </c>
      <c r="E53" t="s">
        <v>103</v>
      </c>
      <c r="F53" t="s">
        <v>0</v>
      </c>
      <c r="G53" t="s">
        <v>0</v>
      </c>
      <c r="H53" t="s">
        <v>0</v>
      </c>
    </row>
    <row r="54" spans="1:9" x14ac:dyDescent="0.45">
      <c r="A54" t="s">
        <v>3233</v>
      </c>
      <c r="B54" t="s">
        <v>36</v>
      </c>
      <c r="C54" t="s">
        <v>126</v>
      </c>
      <c r="D54" t="s">
        <v>34</v>
      </c>
      <c r="E54" t="s">
        <v>103</v>
      </c>
      <c r="F54" t="s">
        <v>0</v>
      </c>
      <c r="G54" t="s">
        <v>0</v>
      </c>
      <c r="H54" t="s">
        <v>0</v>
      </c>
    </row>
    <row r="55" spans="1:9" x14ac:dyDescent="0.45">
      <c r="A55" t="s">
        <v>19</v>
      </c>
      <c r="B55" t="s">
        <v>2358</v>
      </c>
      <c r="C55" t="s">
        <v>17</v>
      </c>
      <c r="D55" t="s">
        <v>16</v>
      </c>
      <c r="E55" t="s">
        <v>15</v>
      </c>
      <c r="F55" t="s">
        <v>14</v>
      </c>
      <c r="G55" t="s">
        <v>13</v>
      </c>
      <c r="H55" t="s">
        <v>12</v>
      </c>
      <c r="I55" t="s">
        <v>11</v>
      </c>
    </row>
    <row r="56" spans="1:9" x14ac:dyDescent="0.45">
      <c r="A56" t="s">
        <v>19</v>
      </c>
      <c r="B56" t="s">
        <v>2357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</row>
    <row r="57" spans="1:9" x14ac:dyDescent="0.45">
      <c r="A57" t="s">
        <v>19</v>
      </c>
      <c r="B57" t="s">
        <v>2356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</row>
    <row r="58" spans="1:9" x14ac:dyDescent="0.45">
      <c r="A58" t="s">
        <v>1135</v>
      </c>
      <c r="B58" t="s">
        <v>48</v>
      </c>
      <c r="C58" t="s">
        <v>148</v>
      </c>
      <c r="D58" t="s">
        <v>3</v>
      </c>
      <c r="E58" t="s">
        <v>159</v>
      </c>
      <c r="F58" t="s">
        <v>0</v>
      </c>
      <c r="G58" t="s">
        <v>0</v>
      </c>
      <c r="H58" t="s">
        <v>0</v>
      </c>
    </row>
    <row r="59" spans="1:9" x14ac:dyDescent="0.45">
      <c r="A59" t="s">
        <v>3252</v>
      </c>
      <c r="B59" t="s">
        <v>21</v>
      </c>
      <c r="C59" t="s">
        <v>112</v>
      </c>
      <c r="D59" t="s">
        <v>3</v>
      </c>
      <c r="E59" t="s">
        <v>203</v>
      </c>
      <c r="F59" t="s">
        <v>0</v>
      </c>
      <c r="G59" t="s">
        <v>0</v>
      </c>
      <c r="H59" t="s">
        <v>0</v>
      </c>
    </row>
    <row r="60" spans="1:9" x14ac:dyDescent="0.45">
      <c r="A60" t="s">
        <v>1094</v>
      </c>
      <c r="B60" t="s">
        <v>89</v>
      </c>
      <c r="C60" t="s">
        <v>3</v>
      </c>
      <c r="D60" t="s">
        <v>3</v>
      </c>
      <c r="E60" t="s">
        <v>2</v>
      </c>
      <c r="F60" t="s">
        <v>0</v>
      </c>
      <c r="G60" t="s">
        <v>1</v>
      </c>
      <c r="H60" t="s">
        <v>0</v>
      </c>
      <c r="I60" t="s">
        <v>1</v>
      </c>
    </row>
    <row r="61" spans="1:9" x14ac:dyDescent="0.45">
      <c r="A61" t="s">
        <v>19</v>
      </c>
      <c r="B61" t="s">
        <v>2353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</row>
    <row r="62" spans="1:9" x14ac:dyDescent="0.45">
      <c r="A62" t="s">
        <v>3251</v>
      </c>
      <c r="B62" t="s">
        <v>115</v>
      </c>
      <c r="C62" t="s">
        <v>47</v>
      </c>
      <c r="D62" t="s">
        <v>3</v>
      </c>
      <c r="E62" t="s">
        <v>26</v>
      </c>
      <c r="F62" t="s">
        <v>0</v>
      </c>
      <c r="G62" t="s">
        <v>0</v>
      </c>
      <c r="H62" t="s">
        <v>0</v>
      </c>
    </row>
    <row r="63" spans="1:9" x14ac:dyDescent="0.45">
      <c r="A63" t="s">
        <v>3220</v>
      </c>
      <c r="B63" t="s">
        <v>44</v>
      </c>
      <c r="C63" t="s">
        <v>47</v>
      </c>
      <c r="D63" t="s">
        <v>34</v>
      </c>
      <c r="E63" t="s">
        <v>271</v>
      </c>
      <c r="F63" t="s">
        <v>0</v>
      </c>
      <c r="G63" t="s">
        <v>0</v>
      </c>
      <c r="H63" t="s">
        <v>0</v>
      </c>
    </row>
    <row r="64" spans="1:9" x14ac:dyDescent="0.45">
      <c r="A64" t="s">
        <v>3218</v>
      </c>
      <c r="B64" t="s">
        <v>36</v>
      </c>
      <c r="C64" t="s">
        <v>3</v>
      </c>
      <c r="D64" t="s">
        <v>34</v>
      </c>
      <c r="E64" t="s">
        <v>99</v>
      </c>
      <c r="F64" t="s">
        <v>0</v>
      </c>
      <c r="G64" t="s">
        <v>0</v>
      </c>
      <c r="H64" t="s">
        <v>0</v>
      </c>
    </row>
    <row r="65" spans="1:9" x14ac:dyDescent="0.45">
      <c r="A65" t="s">
        <v>3244</v>
      </c>
      <c r="B65" t="s">
        <v>72</v>
      </c>
      <c r="C65" t="s">
        <v>3</v>
      </c>
      <c r="D65" t="s">
        <v>3</v>
      </c>
      <c r="E65" t="s">
        <v>185</v>
      </c>
      <c r="F65" t="s">
        <v>1</v>
      </c>
      <c r="G65" t="s">
        <v>0</v>
      </c>
      <c r="H65" t="s">
        <v>1</v>
      </c>
    </row>
    <row r="66" spans="1:9" x14ac:dyDescent="0.45">
      <c r="A66" t="s">
        <v>19</v>
      </c>
      <c r="B66" t="s">
        <v>2350</v>
      </c>
      <c r="C66" t="s">
        <v>17</v>
      </c>
      <c r="D66" t="s">
        <v>16</v>
      </c>
      <c r="E66" t="s">
        <v>15</v>
      </c>
      <c r="F66" t="s">
        <v>14</v>
      </c>
      <c r="G66" t="s">
        <v>13</v>
      </c>
      <c r="H66" t="s">
        <v>12</v>
      </c>
      <c r="I66" t="s">
        <v>11</v>
      </c>
    </row>
    <row r="67" spans="1:9" x14ac:dyDescent="0.45">
      <c r="A67" t="s">
        <v>1094</v>
      </c>
      <c r="B67" t="s">
        <v>89</v>
      </c>
      <c r="C67" t="s">
        <v>3</v>
      </c>
      <c r="D67" t="s">
        <v>170</v>
      </c>
      <c r="E67" t="s">
        <v>2</v>
      </c>
      <c r="F67" t="s">
        <v>0</v>
      </c>
      <c r="G67" t="s">
        <v>1</v>
      </c>
      <c r="H67" t="s">
        <v>0</v>
      </c>
      <c r="I67" t="s">
        <v>1</v>
      </c>
    </row>
    <row r="68" spans="1:9" x14ac:dyDescent="0.45">
      <c r="A68" t="s">
        <v>19</v>
      </c>
      <c r="B68" t="s">
        <v>2346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</row>
    <row r="69" spans="1:9" x14ac:dyDescent="0.45">
      <c r="A69" t="s">
        <v>3250</v>
      </c>
      <c r="B69" t="s">
        <v>21</v>
      </c>
      <c r="C69" t="s">
        <v>56</v>
      </c>
      <c r="D69" t="s">
        <v>79</v>
      </c>
      <c r="E69" t="s">
        <v>58</v>
      </c>
      <c r="F69" t="s">
        <v>1</v>
      </c>
      <c r="G69" t="s">
        <v>0</v>
      </c>
      <c r="H69" t="s">
        <v>1</v>
      </c>
    </row>
    <row r="70" spans="1:9" x14ac:dyDescent="0.45">
      <c r="A70" t="s">
        <v>2167</v>
      </c>
      <c r="B70" t="s">
        <v>21</v>
      </c>
      <c r="C70" t="s">
        <v>160</v>
      </c>
      <c r="D70" t="s">
        <v>34</v>
      </c>
      <c r="E70" t="s">
        <v>74</v>
      </c>
      <c r="F70" t="s">
        <v>0</v>
      </c>
      <c r="G70" t="s">
        <v>0</v>
      </c>
      <c r="H70" t="s">
        <v>0</v>
      </c>
    </row>
    <row r="71" spans="1:9" x14ac:dyDescent="0.45">
      <c r="A71" t="s">
        <v>3249</v>
      </c>
      <c r="B71" t="s">
        <v>48</v>
      </c>
      <c r="C71" t="s">
        <v>160</v>
      </c>
      <c r="D71" t="s">
        <v>3</v>
      </c>
      <c r="E71" t="s">
        <v>111</v>
      </c>
      <c r="F71" t="s">
        <v>1</v>
      </c>
      <c r="G71" t="s">
        <v>0</v>
      </c>
      <c r="H71" t="s">
        <v>1</v>
      </c>
    </row>
    <row r="72" spans="1:9" x14ac:dyDescent="0.45">
      <c r="A72" t="s">
        <v>3248</v>
      </c>
      <c r="B72" t="s">
        <v>21</v>
      </c>
      <c r="C72" t="s">
        <v>34</v>
      </c>
      <c r="D72" t="s">
        <v>3</v>
      </c>
      <c r="E72" t="s">
        <v>203</v>
      </c>
      <c r="F72" t="s">
        <v>0</v>
      </c>
      <c r="G72" t="s">
        <v>0</v>
      </c>
      <c r="H72" t="s">
        <v>0</v>
      </c>
    </row>
    <row r="73" spans="1:9" x14ac:dyDescent="0.45">
      <c r="A73" t="s">
        <v>3247</v>
      </c>
      <c r="B73" t="s">
        <v>36</v>
      </c>
      <c r="C73" t="s">
        <v>40</v>
      </c>
      <c r="D73" t="s">
        <v>34</v>
      </c>
      <c r="E73" t="s">
        <v>278</v>
      </c>
      <c r="F73" t="s">
        <v>1</v>
      </c>
      <c r="G73" t="s">
        <v>0</v>
      </c>
      <c r="H73" t="s">
        <v>1</v>
      </c>
    </row>
    <row r="74" spans="1:9" x14ac:dyDescent="0.45">
      <c r="A74" t="s">
        <v>19</v>
      </c>
      <c r="B74" t="s">
        <v>2343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</row>
    <row r="75" spans="1:9" x14ac:dyDescent="0.45">
      <c r="A75" t="s">
        <v>3246</v>
      </c>
      <c r="B75" t="s">
        <v>21</v>
      </c>
      <c r="C75" t="s">
        <v>35</v>
      </c>
      <c r="D75" t="s">
        <v>34</v>
      </c>
      <c r="E75" t="s">
        <v>203</v>
      </c>
      <c r="F75" t="s">
        <v>0</v>
      </c>
      <c r="G75" t="s">
        <v>0</v>
      </c>
      <c r="H75" t="s">
        <v>0</v>
      </c>
    </row>
    <row r="76" spans="1:9" x14ac:dyDescent="0.45">
      <c r="A76" t="s">
        <v>1094</v>
      </c>
      <c r="B76" t="s">
        <v>89</v>
      </c>
      <c r="C76" t="s">
        <v>56</v>
      </c>
      <c r="D76" t="s">
        <v>67</v>
      </c>
      <c r="E76" t="s">
        <v>2</v>
      </c>
      <c r="F76" t="s">
        <v>0</v>
      </c>
      <c r="G76" t="s">
        <v>1</v>
      </c>
      <c r="H76" t="s">
        <v>0</v>
      </c>
      <c r="I76" t="s">
        <v>1</v>
      </c>
    </row>
    <row r="77" spans="1:9" x14ac:dyDescent="0.45">
      <c r="A77" t="s">
        <v>3245</v>
      </c>
      <c r="B77" t="s">
        <v>28</v>
      </c>
      <c r="C77" t="s">
        <v>56</v>
      </c>
      <c r="D77" t="s">
        <v>4</v>
      </c>
      <c r="E77" t="s">
        <v>223</v>
      </c>
      <c r="F77" t="s">
        <v>0</v>
      </c>
      <c r="G77" t="s">
        <v>1</v>
      </c>
      <c r="H77" t="s">
        <v>0</v>
      </c>
    </row>
    <row r="78" spans="1:9" x14ac:dyDescent="0.45">
      <c r="A78" t="s">
        <v>3244</v>
      </c>
      <c r="B78" t="s">
        <v>44</v>
      </c>
      <c r="C78" t="s">
        <v>3</v>
      </c>
      <c r="D78" t="s">
        <v>3</v>
      </c>
      <c r="E78" t="s">
        <v>185</v>
      </c>
      <c r="F78" t="s">
        <v>1</v>
      </c>
      <c r="G78" t="s">
        <v>0</v>
      </c>
      <c r="H78" t="s">
        <v>1</v>
      </c>
    </row>
    <row r="79" spans="1:9" x14ac:dyDescent="0.45">
      <c r="A79" t="s">
        <v>19</v>
      </c>
      <c r="B79" t="s">
        <v>2339</v>
      </c>
      <c r="C79" t="s">
        <v>17</v>
      </c>
      <c r="D79" t="s">
        <v>16</v>
      </c>
      <c r="E79" t="s">
        <v>15</v>
      </c>
      <c r="F79" t="s">
        <v>14</v>
      </c>
      <c r="G79" t="s">
        <v>13</v>
      </c>
      <c r="H79" t="s">
        <v>12</v>
      </c>
      <c r="I79" t="s">
        <v>11</v>
      </c>
    </row>
    <row r="80" spans="1:9" x14ac:dyDescent="0.45">
      <c r="A80" t="s">
        <v>19</v>
      </c>
      <c r="B80" t="s">
        <v>2337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</row>
    <row r="81" spans="1:9" x14ac:dyDescent="0.45">
      <c r="A81" t="s">
        <v>3243</v>
      </c>
      <c r="B81" t="s">
        <v>36</v>
      </c>
      <c r="C81" t="s">
        <v>8</v>
      </c>
      <c r="D81" t="s">
        <v>34</v>
      </c>
      <c r="E81" t="s">
        <v>39</v>
      </c>
      <c r="F81" t="s">
        <v>0</v>
      </c>
      <c r="G81" t="s">
        <v>0</v>
      </c>
      <c r="H81" t="s">
        <v>0</v>
      </c>
    </row>
    <row r="82" spans="1:9" x14ac:dyDescent="0.45">
      <c r="A82" t="s">
        <v>1094</v>
      </c>
      <c r="B82" t="s">
        <v>89</v>
      </c>
      <c r="C82" t="s">
        <v>34</v>
      </c>
      <c r="D82" t="s">
        <v>3</v>
      </c>
      <c r="E82" t="s">
        <v>2</v>
      </c>
      <c r="F82" t="s">
        <v>0</v>
      </c>
      <c r="G82" t="s">
        <v>1</v>
      </c>
      <c r="H82" t="s">
        <v>0</v>
      </c>
      <c r="I82" t="s">
        <v>1</v>
      </c>
    </row>
    <row r="83" spans="1:9" x14ac:dyDescent="0.45">
      <c r="A83" t="s">
        <v>19</v>
      </c>
      <c r="B83" t="s">
        <v>2332</v>
      </c>
      <c r="C83" t="s">
        <v>17</v>
      </c>
      <c r="D83" t="s">
        <v>16</v>
      </c>
      <c r="E83" t="s">
        <v>15</v>
      </c>
      <c r="F83" t="s">
        <v>14</v>
      </c>
      <c r="G83" t="s">
        <v>13</v>
      </c>
      <c r="H83" t="s">
        <v>12</v>
      </c>
      <c r="I83" t="s">
        <v>11</v>
      </c>
    </row>
    <row r="84" spans="1:9" x14ac:dyDescent="0.45">
      <c r="A84" t="s">
        <v>3242</v>
      </c>
      <c r="B84" t="s">
        <v>72</v>
      </c>
      <c r="C84" t="s">
        <v>79</v>
      </c>
      <c r="D84" t="s">
        <v>34</v>
      </c>
      <c r="E84" t="s">
        <v>185</v>
      </c>
      <c r="F84" t="s">
        <v>1</v>
      </c>
      <c r="G84" t="s">
        <v>0</v>
      </c>
      <c r="H84" t="s">
        <v>1</v>
      </c>
    </row>
    <row r="85" spans="1:9" x14ac:dyDescent="0.45">
      <c r="A85" t="s">
        <v>3241</v>
      </c>
      <c r="B85" t="s">
        <v>31</v>
      </c>
      <c r="C85" t="s">
        <v>34</v>
      </c>
      <c r="D85" t="s">
        <v>3</v>
      </c>
      <c r="E85" t="s">
        <v>74</v>
      </c>
      <c r="F85" t="s">
        <v>0</v>
      </c>
      <c r="G85" t="s">
        <v>1</v>
      </c>
      <c r="H85" t="s">
        <v>0</v>
      </c>
    </row>
    <row r="86" spans="1:9" x14ac:dyDescent="0.45">
      <c r="A86" t="s">
        <v>19</v>
      </c>
      <c r="B86" t="s">
        <v>2329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</row>
    <row r="87" spans="1:9" x14ac:dyDescent="0.45">
      <c r="A87" t="s">
        <v>3240</v>
      </c>
      <c r="B87" t="s">
        <v>21</v>
      </c>
      <c r="C87" t="s">
        <v>69</v>
      </c>
      <c r="D87" t="s">
        <v>34</v>
      </c>
      <c r="E87" t="s">
        <v>155</v>
      </c>
      <c r="F87" t="s">
        <v>0</v>
      </c>
      <c r="G87" t="s">
        <v>0</v>
      </c>
      <c r="H87" t="s">
        <v>0</v>
      </c>
    </row>
    <row r="88" spans="1:9" x14ac:dyDescent="0.45">
      <c r="A88" t="s">
        <v>1094</v>
      </c>
      <c r="B88" t="s">
        <v>89</v>
      </c>
      <c r="C88" t="s">
        <v>8</v>
      </c>
      <c r="D88" t="s">
        <v>3</v>
      </c>
      <c r="E88" t="s">
        <v>2</v>
      </c>
      <c r="F88" t="s">
        <v>0</v>
      </c>
      <c r="G88" t="s">
        <v>1</v>
      </c>
      <c r="H88" t="s">
        <v>0</v>
      </c>
      <c r="I88" t="s">
        <v>1</v>
      </c>
    </row>
    <row r="89" spans="1:9" x14ac:dyDescent="0.45">
      <c r="A89" t="s">
        <v>19</v>
      </c>
      <c r="B89" t="s">
        <v>2328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</row>
    <row r="90" spans="1:9" x14ac:dyDescent="0.45">
      <c r="A90" t="s">
        <v>1118</v>
      </c>
      <c r="B90" t="s">
        <v>48</v>
      </c>
      <c r="C90" t="s">
        <v>61</v>
      </c>
      <c r="D90" t="s">
        <v>3</v>
      </c>
      <c r="E90" t="s">
        <v>185</v>
      </c>
      <c r="F90" t="s">
        <v>1</v>
      </c>
      <c r="G90" t="s">
        <v>0</v>
      </c>
      <c r="H90" t="s">
        <v>1</v>
      </c>
    </row>
    <row r="91" spans="1:9" x14ac:dyDescent="0.45">
      <c r="A91" t="s">
        <v>1094</v>
      </c>
      <c r="B91" t="s">
        <v>89</v>
      </c>
      <c r="C91" t="s">
        <v>112</v>
      </c>
      <c r="D91" t="s">
        <v>79</v>
      </c>
      <c r="E91" t="s">
        <v>2</v>
      </c>
      <c r="F91" t="s">
        <v>0</v>
      </c>
      <c r="G91" t="s">
        <v>1</v>
      </c>
      <c r="H91" t="s">
        <v>0</v>
      </c>
      <c r="I91" t="s">
        <v>1</v>
      </c>
    </row>
    <row r="92" spans="1:9" x14ac:dyDescent="0.45">
      <c r="A92" t="s">
        <v>3239</v>
      </c>
      <c r="B92" t="s">
        <v>44</v>
      </c>
      <c r="C92" t="s">
        <v>100</v>
      </c>
      <c r="D92" t="s">
        <v>3</v>
      </c>
      <c r="E92" t="s">
        <v>55</v>
      </c>
      <c r="F92" t="s">
        <v>0</v>
      </c>
      <c r="G92" t="s">
        <v>0</v>
      </c>
      <c r="H92" t="s">
        <v>0</v>
      </c>
    </row>
    <row r="93" spans="1:9" x14ac:dyDescent="0.45">
      <c r="A93" t="s">
        <v>19</v>
      </c>
      <c r="B93" t="s">
        <v>2325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</row>
    <row r="94" spans="1:9" x14ac:dyDescent="0.45">
      <c r="A94" t="s">
        <v>1094</v>
      </c>
      <c r="B94" t="s">
        <v>175</v>
      </c>
      <c r="C94" t="s">
        <v>47</v>
      </c>
      <c r="D94" t="s">
        <v>69</v>
      </c>
      <c r="E94" t="s">
        <v>2</v>
      </c>
      <c r="F94" t="s">
        <v>0</v>
      </c>
      <c r="G94" t="s">
        <v>1</v>
      </c>
      <c r="H94" t="s">
        <v>0</v>
      </c>
      <c r="I94" t="s">
        <v>1</v>
      </c>
    </row>
    <row r="95" spans="1:9" x14ac:dyDescent="0.45">
      <c r="A95" t="s">
        <v>3238</v>
      </c>
      <c r="B95" t="s">
        <v>31</v>
      </c>
      <c r="C95" t="s">
        <v>47</v>
      </c>
      <c r="D95" t="s">
        <v>34</v>
      </c>
      <c r="E95" t="s">
        <v>103</v>
      </c>
      <c r="F95" t="s">
        <v>0</v>
      </c>
      <c r="G95" t="s">
        <v>0</v>
      </c>
      <c r="H95" t="s">
        <v>0</v>
      </c>
    </row>
    <row r="96" spans="1:9" x14ac:dyDescent="0.45">
      <c r="A96" t="s">
        <v>19</v>
      </c>
      <c r="B96" t="s">
        <v>2322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</row>
    <row r="97" spans="1:9" x14ac:dyDescent="0.45">
      <c r="A97" t="s">
        <v>3237</v>
      </c>
      <c r="B97" t="s">
        <v>9</v>
      </c>
      <c r="C97" t="s">
        <v>34</v>
      </c>
      <c r="D97" t="s">
        <v>34</v>
      </c>
      <c r="E97" t="s">
        <v>2</v>
      </c>
      <c r="F97" t="s">
        <v>0</v>
      </c>
      <c r="G97" t="s">
        <v>0</v>
      </c>
      <c r="H97" t="s">
        <v>0</v>
      </c>
    </row>
    <row r="98" spans="1:9" x14ac:dyDescent="0.45">
      <c r="A98" t="s">
        <v>1094</v>
      </c>
      <c r="B98" t="s">
        <v>89</v>
      </c>
      <c r="C98" t="s">
        <v>34</v>
      </c>
      <c r="D98" t="s">
        <v>67</v>
      </c>
      <c r="E98" t="s">
        <v>2</v>
      </c>
      <c r="F98" t="s">
        <v>0</v>
      </c>
      <c r="G98" t="s">
        <v>1</v>
      </c>
      <c r="H98" t="s">
        <v>0</v>
      </c>
      <c r="I98" t="s">
        <v>1</v>
      </c>
    </row>
    <row r="99" spans="1:9" x14ac:dyDescent="0.45">
      <c r="A99" t="s">
        <v>19</v>
      </c>
      <c r="B99" t="s">
        <v>2318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</row>
    <row r="100" spans="1:9" x14ac:dyDescent="0.45">
      <c r="A100" t="s">
        <v>19</v>
      </c>
      <c r="B100" t="s">
        <v>2317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2143</v>
      </c>
      <c r="B101" t="s">
        <v>5</v>
      </c>
      <c r="C101" t="s">
        <v>47</v>
      </c>
      <c r="D101" t="s">
        <v>3</v>
      </c>
      <c r="E101" t="s">
        <v>88</v>
      </c>
      <c r="F101" t="s">
        <v>0</v>
      </c>
      <c r="G101" t="s">
        <v>0</v>
      </c>
      <c r="H101" t="s">
        <v>0</v>
      </c>
    </row>
    <row r="102" spans="1:9" x14ac:dyDescent="0.45">
      <c r="A102" t="s">
        <v>2159</v>
      </c>
      <c r="B102" t="s">
        <v>72</v>
      </c>
      <c r="C102" t="s">
        <v>4</v>
      </c>
      <c r="D102" t="s">
        <v>34</v>
      </c>
      <c r="E102" t="s">
        <v>55</v>
      </c>
      <c r="F102" t="s">
        <v>0</v>
      </c>
      <c r="G102" t="s">
        <v>0</v>
      </c>
      <c r="H102" t="s">
        <v>0</v>
      </c>
    </row>
    <row r="103" spans="1:9" x14ac:dyDescent="0.45">
      <c r="A103" t="s">
        <v>19</v>
      </c>
      <c r="B103" t="s">
        <v>2315</v>
      </c>
      <c r="C103" t="s">
        <v>17</v>
      </c>
      <c r="D103" t="s">
        <v>16</v>
      </c>
      <c r="E103" t="s">
        <v>15</v>
      </c>
      <c r="F103" t="s">
        <v>14</v>
      </c>
      <c r="G103" t="s">
        <v>13</v>
      </c>
      <c r="H103" t="s">
        <v>12</v>
      </c>
      <c r="I103" t="s">
        <v>11</v>
      </c>
    </row>
    <row r="104" spans="1:9" x14ac:dyDescent="0.45">
      <c r="A104" t="s">
        <v>3236</v>
      </c>
      <c r="B104" t="s">
        <v>31</v>
      </c>
      <c r="C104" t="s">
        <v>8</v>
      </c>
      <c r="D104" t="s">
        <v>3</v>
      </c>
      <c r="E104" t="s">
        <v>99</v>
      </c>
      <c r="F104" t="s">
        <v>0</v>
      </c>
      <c r="G104" t="s">
        <v>1</v>
      </c>
      <c r="H104" t="s">
        <v>0</v>
      </c>
    </row>
    <row r="105" spans="1:9" x14ac:dyDescent="0.45">
      <c r="A105" t="s">
        <v>19</v>
      </c>
      <c r="B105" t="s">
        <v>2313</v>
      </c>
      <c r="C105" t="s">
        <v>17</v>
      </c>
      <c r="D105" t="s">
        <v>16</v>
      </c>
      <c r="E105" t="s">
        <v>15</v>
      </c>
      <c r="F105" t="s">
        <v>14</v>
      </c>
      <c r="G105" t="s">
        <v>13</v>
      </c>
      <c r="H105" t="s">
        <v>12</v>
      </c>
      <c r="I105" t="s">
        <v>11</v>
      </c>
    </row>
    <row r="106" spans="1:9" x14ac:dyDescent="0.45">
      <c r="A106" t="s">
        <v>3235</v>
      </c>
      <c r="B106" t="s">
        <v>115</v>
      </c>
      <c r="C106" t="s">
        <v>43</v>
      </c>
      <c r="D106" t="s">
        <v>3</v>
      </c>
      <c r="E106" t="s">
        <v>917</v>
      </c>
      <c r="F106" t="s">
        <v>0</v>
      </c>
      <c r="G106" t="s">
        <v>0</v>
      </c>
      <c r="H106" t="s">
        <v>0</v>
      </c>
    </row>
    <row r="107" spans="1:9" x14ac:dyDescent="0.45">
      <c r="A107" t="s">
        <v>1094</v>
      </c>
      <c r="B107" t="s">
        <v>89</v>
      </c>
      <c r="C107" t="s">
        <v>3</v>
      </c>
      <c r="D107" t="s">
        <v>34</v>
      </c>
      <c r="E107" t="s">
        <v>2</v>
      </c>
      <c r="F107" t="s">
        <v>0</v>
      </c>
      <c r="G107" t="s">
        <v>1</v>
      </c>
      <c r="H107" t="s">
        <v>0</v>
      </c>
      <c r="I107" t="s">
        <v>1</v>
      </c>
    </row>
    <row r="108" spans="1:9" x14ac:dyDescent="0.45">
      <c r="A108" t="s">
        <v>1106</v>
      </c>
      <c r="B108" t="s">
        <v>21</v>
      </c>
      <c r="C108" t="s">
        <v>69</v>
      </c>
      <c r="D108" t="s">
        <v>34</v>
      </c>
      <c r="E108" t="s">
        <v>188</v>
      </c>
      <c r="F108" t="s">
        <v>1</v>
      </c>
      <c r="G108" t="s">
        <v>0</v>
      </c>
      <c r="H108" t="s">
        <v>1</v>
      </c>
    </row>
    <row r="109" spans="1:9" x14ac:dyDescent="0.45">
      <c r="A109" t="s">
        <v>19</v>
      </c>
      <c r="B109" t="s">
        <v>2311</v>
      </c>
      <c r="C109" t="s">
        <v>17</v>
      </c>
      <c r="D109" t="s">
        <v>16</v>
      </c>
      <c r="E109" t="s">
        <v>15</v>
      </c>
      <c r="F109" t="s">
        <v>14</v>
      </c>
      <c r="G109" t="s">
        <v>13</v>
      </c>
      <c r="H109" t="s">
        <v>12</v>
      </c>
      <c r="I109" t="s">
        <v>11</v>
      </c>
    </row>
    <row r="110" spans="1:9" x14ac:dyDescent="0.45">
      <c r="A110" t="s">
        <v>3234</v>
      </c>
      <c r="B110" t="s">
        <v>21</v>
      </c>
      <c r="C110" t="s">
        <v>40</v>
      </c>
      <c r="D110" t="s">
        <v>3</v>
      </c>
      <c r="E110" t="s">
        <v>203</v>
      </c>
      <c r="F110" t="s">
        <v>0</v>
      </c>
      <c r="G110" t="s">
        <v>0</v>
      </c>
      <c r="H110" t="s">
        <v>0</v>
      </c>
    </row>
    <row r="111" spans="1:9" x14ac:dyDescent="0.45">
      <c r="A111" t="s">
        <v>1094</v>
      </c>
      <c r="B111" t="s">
        <v>175</v>
      </c>
      <c r="C111" t="s">
        <v>47</v>
      </c>
      <c r="D111" t="s">
        <v>4</v>
      </c>
      <c r="E111" t="s">
        <v>2</v>
      </c>
      <c r="F111" t="s">
        <v>0</v>
      </c>
      <c r="G111" t="s">
        <v>1</v>
      </c>
      <c r="H111" t="s">
        <v>0</v>
      </c>
      <c r="I111" t="s">
        <v>1</v>
      </c>
    </row>
    <row r="112" spans="1:9" x14ac:dyDescent="0.45">
      <c r="A112" t="s">
        <v>3233</v>
      </c>
      <c r="B112" t="s">
        <v>36</v>
      </c>
      <c r="C112" t="s">
        <v>67</v>
      </c>
      <c r="D112" t="s">
        <v>56</v>
      </c>
      <c r="E112" t="s">
        <v>103</v>
      </c>
      <c r="F112" t="s">
        <v>0</v>
      </c>
      <c r="G112" t="s">
        <v>0</v>
      </c>
      <c r="H112" t="s">
        <v>0</v>
      </c>
    </row>
    <row r="113" spans="1:9" x14ac:dyDescent="0.45">
      <c r="A113" t="s">
        <v>19</v>
      </c>
      <c r="B113" t="s">
        <v>2310</v>
      </c>
      <c r="C113" t="s">
        <v>17</v>
      </c>
      <c r="D113" t="s">
        <v>16</v>
      </c>
      <c r="E113" t="s">
        <v>15</v>
      </c>
      <c r="F113" t="s">
        <v>14</v>
      </c>
      <c r="G113" t="s">
        <v>13</v>
      </c>
      <c r="H113" t="s">
        <v>12</v>
      </c>
      <c r="I113" t="s">
        <v>11</v>
      </c>
    </row>
    <row r="114" spans="1:9" x14ac:dyDescent="0.45">
      <c r="A114" t="s">
        <v>3232</v>
      </c>
      <c r="B114" t="s">
        <v>21</v>
      </c>
      <c r="C114" t="s">
        <v>148</v>
      </c>
      <c r="D114" t="s">
        <v>3</v>
      </c>
      <c r="E114" t="s">
        <v>103</v>
      </c>
      <c r="F114" t="s">
        <v>0</v>
      </c>
      <c r="G114" t="s">
        <v>0</v>
      </c>
      <c r="H114" t="s">
        <v>0</v>
      </c>
    </row>
    <row r="115" spans="1:9" x14ac:dyDescent="0.45">
      <c r="A115" t="s">
        <v>3231</v>
      </c>
      <c r="B115" t="s">
        <v>72</v>
      </c>
      <c r="C115" t="s">
        <v>148</v>
      </c>
      <c r="D115" t="s">
        <v>34</v>
      </c>
      <c r="E115" t="s">
        <v>216</v>
      </c>
      <c r="F115" t="s">
        <v>0</v>
      </c>
      <c r="G115" t="s">
        <v>0</v>
      </c>
      <c r="H115" t="s">
        <v>0</v>
      </c>
    </row>
    <row r="116" spans="1:9" x14ac:dyDescent="0.45">
      <c r="A116" t="s">
        <v>3220</v>
      </c>
      <c r="B116" t="s">
        <v>72</v>
      </c>
      <c r="C116" t="s">
        <v>35</v>
      </c>
      <c r="D116" t="s">
        <v>34</v>
      </c>
      <c r="E116" t="s">
        <v>271</v>
      </c>
      <c r="F116" t="s">
        <v>0</v>
      </c>
      <c r="G116" t="s">
        <v>0</v>
      </c>
      <c r="H116" t="s">
        <v>0</v>
      </c>
    </row>
    <row r="117" spans="1:9" x14ac:dyDescent="0.45">
      <c r="A117" t="s">
        <v>19</v>
      </c>
      <c r="B117" t="s">
        <v>2304</v>
      </c>
      <c r="C117" t="s">
        <v>17</v>
      </c>
      <c r="D117" t="s">
        <v>16</v>
      </c>
      <c r="E117" t="s">
        <v>15</v>
      </c>
      <c r="F117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19</v>
      </c>
      <c r="B118" t="s">
        <v>2302</v>
      </c>
      <c r="C118" t="s">
        <v>17</v>
      </c>
      <c r="D118" t="s">
        <v>16</v>
      </c>
      <c r="E118" t="s">
        <v>15</v>
      </c>
      <c r="F118" t="s">
        <v>14</v>
      </c>
      <c r="G118" t="s">
        <v>13</v>
      </c>
      <c r="H118" t="s">
        <v>12</v>
      </c>
      <c r="I118" t="s">
        <v>11</v>
      </c>
    </row>
    <row r="119" spans="1:9" x14ac:dyDescent="0.45">
      <c r="A119" t="s">
        <v>3230</v>
      </c>
      <c r="B119" t="s">
        <v>72</v>
      </c>
      <c r="C119" t="s">
        <v>2696</v>
      </c>
      <c r="D119" t="s">
        <v>79</v>
      </c>
      <c r="E119" t="s">
        <v>55</v>
      </c>
      <c r="F119" t="s">
        <v>0</v>
      </c>
      <c r="G119" t="s">
        <v>0</v>
      </c>
      <c r="H119" t="s">
        <v>0</v>
      </c>
    </row>
    <row r="120" spans="1:9" x14ac:dyDescent="0.45">
      <c r="A120" t="s">
        <v>3226</v>
      </c>
      <c r="B120" t="s">
        <v>21</v>
      </c>
      <c r="C120" t="s">
        <v>2703</v>
      </c>
      <c r="D120" t="s">
        <v>79</v>
      </c>
      <c r="E120" t="s">
        <v>155</v>
      </c>
      <c r="F120" t="s">
        <v>0</v>
      </c>
      <c r="G120" t="s">
        <v>0</v>
      </c>
      <c r="H120" t="s">
        <v>0</v>
      </c>
    </row>
    <row r="121" spans="1:9" x14ac:dyDescent="0.45">
      <c r="A121" t="s">
        <v>3229</v>
      </c>
      <c r="B121" t="s">
        <v>72</v>
      </c>
      <c r="C121" t="s">
        <v>934</v>
      </c>
      <c r="D121" t="s">
        <v>79</v>
      </c>
      <c r="E121" t="s">
        <v>138</v>
      </c>
      <c r="F121" t="s">
        <v>0</v>
      </c>
      <c r="G121" t="s">
        <v>0</v>
      </c>
      <c r="H121" t="s">
        <v>0</v>
      </c>
    </row>
    <row r="122" spans="1:9" x14ac:dyDescent="0.45">
      <c r="A122" t="s">
        <v>19</v>
      </c>
      <c r="B122" t="s">
        <v>2301</v>
      </c>
      <c r="C122" t="s">
        <v>17</v>
      </c>
      <c r="D122" t="s">
        <v>16</v>
      </c>
      <c r="E122" t="s">
        <v>15</v>
      </c>
      <c r="F122" t="s">
        <v>14</v>
      </c>
      <c r="G122" t="s">
        <v>13</v>
      </c>
      <c r="H122" t="s">
        <v>12</v>
      </c>
      <c r="I122" t="s">
        <v>11</v>
      </c>
    </row>
    <row r="123" spans="1:9" x14ac:dyDescent="0.45">
      <c r="A123" t="s">
        <v>19</v>
      </c>
      <c r="B123" t="s">
        <v>2299</v>
      </c>
      <c r="C123" t="s">
        <v>17</v>
      </c>
      <c r="D123" t="s">
        <v>16</v>
      </c>
      <c r="E123" t="s">
        <v>15</v>
      </c>
      <c r="F123" t="s">
        <v>14</v>
      </c>
      <c r="G123" t="s">
        <v>13</v>
      </c>
      <c r="H123" t="s">
        <v>12</v>
      </c>
      <c r="I123" t="s">
        <v>11</v>
      </c>
    </row>
    <row r="124" spans="1:9" x14ac:dyDescent="0.45">
      <c r="A124" t="s">
        <v>19</v>
      </c>
      <c r="B124" t="s">
        <v>2297</v>
      </c>
      <c r="C124" t="s">
        <v>17</v>
      </c>
      <c r="D124" t="s">
        <v>16</v>
      </c>
      <c r="E124" t="s">
        <v>15</v>
      </c>
      <c r="F124" t="s">
        <v>14</v>
      </c>
      <c r="G124" t="s">
        <v>13</v>
      </c>
      <c r="H124" t="s">
        <v>12</v>
      </c>
      <c r="I124" t="s">
        <v>11</v>
      </c>
    </row>
    <row r="125" spans="1:9" x14ac:dyDescent="0.45">
      <c r="A125" t="s">
        <v>19</v>
      </c>
      <c r="B125" t="s">
        <v>2295</v>
      </c>
      <c r="C125" t="s">
        <v>17</v>
      </c>
      <c r="D125" t="s">
        <v>16</v>
      </c>
      <c r="E125" t="s">
        <v>15</v>
      </c>
      <c r="F125" t="s">
        <v>14</v>
      </c>
      <c r="G125" t="s">
        <v>13</v>
      </c>
      <c r="H125" t="s">
        <v>12</v>
      </c>
      <c r="I125" t="s">
        <v>11</v>
      </c>
    </row>
    <row r="126" spans="1:9" x14ac:dyDescent="0.45">
      <c r="A126" t="s">
        <v>19</v>
      </c>
      <c r="B126" t="s">
        <v>2292</v>
      </c>
      <c r="C126" t="s">
        <v>17</v>
      </c>
      <c r="D126" t="s">
        <v>16</v>
      </c>
      <c r="E126" t="s">
        <v>15</v>
      </c>
      <c r="F126" t="s">
        <v>14</v>
      </c>
      <c r="G126" t="s">
        <v>13</v>
      </c>
      <c r="H126" t="s">
        <v>12</v>
      </c>
      <c r="I126" t="s">
        <v>11</v>
      </c>
    </row>
    <row r="127" spans="1:9" x14ac:dyDescent="0.45">
      <c r="A127" t="s">
        <v>3228</v>
      </c>
      <c r="B127" t="s">
        <v>72</v>
      </c>
      <c r="C127" t="s">
        <v>148</v>
      </c>
      <c r="D127" t="s">
        <v>34</v>
      </c>
      <c r="E127" t="s">
        <v>68</v>
      </c>
      <c r="F127" t="s">
        <v>0</v>
      </c>
      <c r="G127" t="s">
        <v>0</v>
      </c>
      <c r="H127" t="s">
        <v>0</v>
      </c>
    </row>
    <row r="128" spans="1:9" x14ac:dyDescent="0.45">
      <c r="A128" t="s">
        <v>19</v>
      </c>
      <c r="B128" t="s">
        <v>2288</v>
      </c>
      <c r="C128" t="s">
        <v>17</v>
      </c>
      <c r="D128" t="s">
        <v>16</v>
      </c>
      <c r="E128" t="s">
        <v>15</v>
      </c>
      <c r="F128" t="s">
        <v>14</v>
      </c>
      <c r="G128" t="s">
        <v>13</v>
      </c>
      <c r="H128" t="s">
        <v>12</v>
      </c>
      <c r="I128" t="s">
        <v>11</v>
      </c>
    </row>
    <row r="129" spans="1:9" x14ac:dyDescent="0.45">
      <c r="A129" t="s">
        <v>3227</v>
      </c>
      <c r="B129" t="s">
        <v>48</v>
      </c>
      <c r="C129" t="s">
        <v>8</v>
      </c>
      <c r="D129" t="s">
        <v>3</v>
      </c>
      <c r="E129" t="s">
        <v>185</v>
      </c>
      <c r="F129" t="s">
        <v>1</v>
      </c>
      <c r="G129" t="s">
        <v>0</v>
      </c>
      <c r="H129" t="s">
        <v>1</v>
      </c>
    </row>
    <row r="130" spans="1:9" x14ac:dyDescent="0.45">
      <c r="A130" t="s">
        <v>3226</v>
      </c>
      <c r="B130" t="s">
        <v>36</v>
      </c>
      <c r="C130" t="s">
        <v>8</v>
      </c>
      <c r="D130" t="s">
        <v>34</v>
      </c>
      <c r="E130" t="s">
        <v>155</v>
      </c>
      <c r="F130" t="s">
        <v>0</v>
      </c>
      <c r="G130" t="s">
        <v>0</v>
      </c>
      <c r="H130" t="s">
        <v>0</v>
      </c>
    </row>
    <row r="131" spans="1:9" x14ac:dyDescent="0.45">
      <c r="A131" t="s">
        <v>2154</v>
      </c>
      <c r="B131" t="s">
        <v>28</v>
      </c>
      <c r="C131" t="s">
        <v>35</v>
      </c>
      <c r="D131" t="s">
        <v>34</v>
      </c>
      <c r="E131" t="s">
        <v>114</v>
      </c>
      <c r="F131" t="s">
        <v>0</v>
      </c>
      <c r="G131" t="s">
        <v>0</v>
      </c>
      <c r="H131" t="s">
        <v>0</v>
      </c>
    </row>
    <row r="132" spans="1:9" x14ac:dyDescent="0.45">
      <c r="A132" t="s">
        <v>19</v>
      </c>
      <c r="B132" t="s">
        <v>2283</v>
      </c>
      <c r="C132" t="s">
        <v>17</v>
      </c>
      <c r="D132" t="s">
        <v>16</v>
      </c>
      <c r="E132" t="s">
        <v>15</v>
      </c>
      <c r="F132" t="s">
        <v>14</v>
      </c>
      <c r="G132" t="s">
        <v>13</v>
      </c>
      <c r="H132" t="s">
        <v>12</v>
      </c>
      <c r="I132" t="s">
        <v>11</v>
      </c>
    </row>
    <row r="133" spans="1:9" x14ac:dyDescent="0.45">
      <c r="A133" t="s">
        <v>3225</v>
      </c>
      <c r="B133" t="s">
        <v>115</v>
      </c>
      <c r="C133" t="s">
        <v>112</v>
      </c>
      <c r="D133" t="s">
        <v>34</v>
      </c>
      <c r="E133" t="s">
        <v>53</v>
      </c>
      <c r="F133" t="s">
        <v>0</v>
      </c>
      <c r="G133" t="s">
        <v>0</v>
      </c>
      <c r="H133" t="s">
        <v>0</v>
      </c>
    </row>
    <row r="134" spans="1:9" x14ac:dyDescent="0.45">
      <c r="A134" t="s">
        <v>3224</v>
      </c>
      <c r="B134" t="s">
        <v>31</v>
      </c>
      <c r="C134" t="s">
        <v>148</v>
      </c>
      <c r="D134" t="s">
        <v>34</v>
      </c>
      <c r="E134" t="s">
        <v>103</v>
      </c>
      <c r="F134" t="s">
        <v>0</v>
      </c>
      <c r="G134" t="s">
        <v>0</v>
      </c>
      <c r="H134" t="s">
        <v>0</v>
      </c>
    </row>
    <row r="135" spans="1:9" x14ac:dyDescent="0.45">
      <c r="A135" t="s">
        <v>3223</v>
      </c>
      <c r="B135" t="s">
        <v>44</v>
      </c>
      <c r="C135" t="s">
        <v>3</v>
      </c>
      <c r="D135" t="s">
        <v>34</v>
      </c>
      <c r="E135" t="s">
        <v>111</v>
      </c>
      <c r="F135" t="s">
        <v>1</v>
      </c>
      <c r="G135" t="s">
        <v>0</v>
      </c>
      <c r="H135" t="s">
        <v>1</v>
      </c>
    </row>
    <row r="136" spans="1:9" x14ac:dyDescent="0.45">
      <c r="A136" t="s">
        <v>19</v>
      </c>
      <c r="B136" t="s">
        <v>2282</v>
      </c>
      <c r="C136" t="s">
        <v>17</v>
      </c>
      <c r="D136" t="s">
        <v>16</v>
      </c>
      <c r="E136" t="s">
        <v>15</v>
      </c>
      <c r="F136" t="s">
        <v>14</v>
      </c>
      <c r="G136" t="s">
        <v>13</v>
      </c>
      <c r="H136" t="s">
        <v>12</v>
      </c>
      <c r="I136" t="s">
        <v>11</v>
      </c>
    </row>
    <row r="137" spans="1:9" x14ac:dyDescent="0.45">
      <c r="A137" t="s">
        <v>3222</v>
      </c>
      <c r="B137" t="s">
        <v>28</v>
      </c>
      <c r="C137" t="s">
        <v>92</v>
      </c>
      <c r="D137" t="s">
        <v>56</v>
      </c>
      <c r="E137" t="s">
        <v>223</v>
      </c>
      <c r="F137" t="s">
        <v>0</v>
      </c>
      <c r="G137" t="s">
        <v>1</v>
      </c>
      <c r="H137" t="s">
        <v>0</v>
      </c>
    </row>
    <row r="138" spans="1:9" x14ac:dyDescent="0.45">
      <c r="A138" t="s">
        <v>3221</v>
      </c>
      <c r="B138" t="s">
        <v>28</v>
      </c>
      <c r="C138" t="s">
        <v>3</v>
      </c>
      <c r="D138" t="s">
        <v>34</v>
      </c>
      <c r="E138" t="s">
        <v>114</v>
      </c>
      <c r="F138" t="s">
        <v>0</v>
      </c>
      <c r="G138" t="s">
        <v>0</v>
      </c>
      <c r="H138" t="s">
        <v>0</v>
      </c>
    </row>
    <row r="139" spans="1:9" x14ac:dyDescent="0.45">
      <c r="A139" t="s">
        <v>1087</v>
      </c>
      <c r="B139" t="s">
        <v>72</v>
      </c>
      <c r="C139" t="s">
        <v>4</v>
      </c>
      <c r="D139" t="s">
        <v>4</v>
      </c>
      <c r="E139" t="s">
        <v>138</v>
      </c>
      <c r="F139" t="s">
        <v>0</v>
      </c>
      <c r="G139" t="s">
        <v>0</v>
      </c>
      <c r="H139" t="s">
        <v>0</v>
      </c>
    </row>
    <row r="140" spans="1:9" x14ac:dyDescent="0.45">
      <c r="A140" t="s">
        <v>3220</v>
      </c>
      <c r="B140" t="s">
        <v>72</v>
      </c>
      <c r="C140" t="s">
        <v>40</v>
      </c>
      <c r="D140" t="s">
        <v>34</v>
      </c>
      <c r="E140" t="s">
        <v>271</v>
      </c>
      <c r="F140" t="s">
        <v>0</v>
      </c>
      <c r="G140" t="s">
        <v>0</v>
      </c>
      <c r="H140" t="s">
        <v>0</v>
      </c>
    </row>
    <row r="141" spans="1:9" x14ac:dyDescent="0.45">
      <c r="A141" t="s">
        <v>3219</v>
      </c>
      <c r="B141" t="s">
        <v>21</v>
      </c>
      <c r="C141" t="s">
        <v>34</v>
      </c>
      <c r="D141" t="s">
        <v>4</v>
      </c>
      <c r="E141" t="s">
        <v>58</v>
      </c>
      <c r="F141" t="s">
        <v>1</v>
      </c>
      <c r="G141" t="s">
        <v>0</v>
      </c>
      <c r="H141" t="s">
        <v>1</v>
      </c>
    </row>
    <row r="142" spans="1:9" x14ac:dyDescent="0.45">
      <c r="A142" t="s">
        <v>3218</v>
      </c>
      <c r="B142" t="s">
        <v>36</v>
      </c>
      <c r="C142" t="s">
        <v>67</v>
      </c>
      <c r="D142" t="s">
        <v>3</v>
      </c>
      <c r="E142" t="s">
        <v>99</v>
      </c>
      <c r="F142" t="s">
        <v>0</v>
      </c>
      <c r="G142" t="s">
        <v>0</v>
      </c>
      <c r="H142" t="s">
        <v>0</v>
      </c>
    </row>
    <row r="143" spans="1:9" x14ac:dyDescent="0.45">
      <c r="A143" t="s">
        <v>19</v>
      </c>
      <c r="B143" t="s">
        <v>2277</v>
      </c>
      <c r="C143" t="s">
        <v>17</v>
      </c>
      <c r="D143" t="s">
        <v>16</v>
      </c>
      <c r="E143" t="s">
        <v>15</v>
      </c>
      <c r="F143" t="s">
        <v>14</v>
      </c>
      <c r="G143" t="s">
        <v>13</v>
      </c>
      <c r="H143" t="s">
        <v>12</v>
      </c>
      <c r="I143" t="s">
        <v>11</v>
      </c>
    </row>
    <row r="144" spans="1:9" x14ac:dyDescent="0.45">
      <c r="A144" t="s">
        <v>1125</v>
      </c>
      <c r="B144" t="s">
        <v>28</v>
      </c>
      <c r="C144" t="s">
        <v>3</v>
      </c>
      <c r="D144" t="s">
        <v>3</v>
      </c>
      <c r="E144" t="s">
        <v>182</v>
      </c>
      <c r="F144" t="s">
        <v>0</v>
      </c>
      <c r="G144" t="s">
        <v>0</v>
      </c>
      <c r="H144" t="s">
        <v>0</v>
      </c>
    </row>
    <row r="145" spans="1:9" x14ac:dyDescent="0.45">
      <c r="A145" t="s">
        <v>3217</v>
      </c>
      <c r="B145" t="s">
        <v>31</v>
      </c>
      <c r="C145" t="s">
        <v>47</v>
      </c>
      <c r="D145" t="s">
        <v>34</v>
      </c>
      <c r="E145" t="s">
        <v>103</v>
      </c>
      <c r="F145" t="s">
        <v>0</v>
      </c>
      <c r="G145" t="s">
        <v>0</v>
      </c>
      <c r="H145" t="s">
        <v>0</v>
      </c>
    </row>
    <row r="146" spans="1:9" x14ac:dyDescent="0.45">
      <c r="A146" t="s">
        <v>3216</v>
      </c>
      <c r="B146" t="s">
        <v>31</v>
      </c>
      <c r="C146" t="s">
        <v>47</v>
      </c>
      <c r="D146" t="s">
        <v>34</v>
      </c>
      <c r="E146" t="s">
        <v>131</v>
      </c>
      <c r="F146" t="s">
        <v>0</v>
      </c>
      <c r="G146" t="s">
        <v>0</v>
      </c>
      <c r="H146" t="s">
        <v>0</v>
      </c>
    </row>
    <row r="147" spans="1:9" x14ac:dyDescent="0.45">
      <c r="A147" t="s">
        <v>3215</v>
      </c>
      <c r="B147" t="s">
        <v>115</v>
      </c>
      <c r="C147" t="s">
        <v>47</v>
      </c>
      <c r="D147" t="s">
        <v>34</v>
      </c>
      <c r="E147" t="s">
        <v>223</v>
      </c>
      <c r="F147" t="s">
        <v>0</v>
      </c>
      <c r="G147" t="s">
        <v>1</v>
      </c>
      <c r="H147" t="s">
        <v>0</v>
      </c>
    </row>
    <row r="148" spans="1:9" x14ac:dyDescent="0.45">
      <c r="A148" t="s">
        <v>3214</v>
      </c>
      <c r="B148" t="s">
        <v>115</v>
      </c>
      <c r="C148" t="s">
        <v>47</v>
      </c>
      <c r="D148" t="s">
        <v>34</v>
      </c>
      <c r="E148" t="s">
        <v>223</v>
      </c>
      <c r="F148" t="s">
        <v>0</v>
      </c>
      <c r="G148" t="s">
        <v>1</v>
      </c>
      <c r="H148" t="s">
        <v>0</v>
      </c>
    </row>
    <row r="149" spans="1:9" x14ac:dyDescent="0.45">
      <c r="A149" t="s">
        <v>3213</v>
      </c>
      <c r="B149" t="s">
        <v>115</v>
      </c>
      <c r="C149" t="s">
        <v>47</v>
      </c>
      <c r="D149" t="s">
        <v>34</v>
      </c>
      <c r="E149" t="s">
        <v>223</v>
      </c>
      <c r="F149" t="s">
        <v>0</v>
      </c>
      <c r="G149" t="s">
        <v>1</v>
      </c>
      <c r="H149" t="s">
        <v>0</v>
      </c>
    </row>
    <row r="150" spans="1:9" x14ac:dyDescent="0.45">
      <c r="A150" t="s">
        <v>2154</v>
      </c>
      <c r="B150" t="s">
        <v>28</v>
      </c>
      <c r="C150" t="s">
        <v>47</v>
      </c>
      <c r="D150" t="s">
        <v>34</v>
      </c>
      <c r="E150" t="s">
        <v>114</v>
      </c>
      <c r="F150" t="s">
        <v>0</v>
      </c>
      <c r="G150" t="s">
        <v>0</v>
      </c>
      <c r="H150" t="s">
        <v>0</v>
      </c>
    </row>
    <row r="151" spans="1:9" x14ac:dyDescent="0.45">
      <c r="A151" t="s">
        <v>3212</v>
      </c>
      <c r="B151" t="s">
        <v>21</v>
      </c>
      <c r="C151" t="s">
        <v>47</v>
      </c>
      <c r="D151" t="s">
        <v>34</v>
      </c>
      <c r="E151" t="s">
        <v>39</v>
      </c>
      <c r="F151" t="s">
        <v>0</v>
      </c>
      <c r="G151" t="s">
        <v>0</v>
      </c>
      <c r="H151" t="s">
        <v>0</v>
      </c>
    </row>
    <row r="152" spans="1:9" x14ac:dyDescent="0.45">
      <c r="A152" t="s">
        <v>19</v>
      </c>
      <c r="B152" t="s">
        <v>2276</v>
      </c>
      <c r="C152" t="s">
        <v>17</v>
      </c>
      <c r="D152" t="s">
        <v>16</v>
      </c>
      <c r="E152" t="s">
        <v>15</v>
      </c>
      <c r="F152" t="s">
        <v>14</v>
      </c>
      <c r="G152" t="s">
        <v>13</v>
      </c>
      <c r="H152" t="s">
        <v>12</v>
      </c>
      <c r="I152" t="s">
        <v>11</v>
      </c>
    </row>
    <row r="153" spans="1:9" x14ac:dyDescent="0.45">
      <c r="A153" t="s">
        <v>3211</v>
      </c>
      <c r="B153" t="s">
        <v>21</v>
      </c>
      <c r="C153" t="s">
        <v>43</v>
      </c>
      <c r="D153" t="s">
        <v>3</v>
      </c>
      <c r="E153" t="s">
        <v>95</v>
      </c>
      <c r="F153" t="s">
        <v>0</v>
      </c>
      <c r="G153" t="s">
        <v>0</v>
      </c>
      <c r="H153" t="s">
        <v>0</v>
      </c>
    </row>
    <row r="154" spans="1:9" x14ac:dyDescent="0.45">
      <c r="A154" t="s">
        <v>2167</v>
      </c>
      <c r="B154" t="s">
        <v>36</v>
      </c>
      <c r="C154" t="s">
        <v>69</v>
      </c>
      <c r="D154" t="s">
        <v>4</v>
      </c>
      <c r="E154" t="s">
        <v>74</v>
      </c>
      <c r="F154" t="s">
        <v>0</v>
      </c>
      <c r="G154" t="s">
        <v>0</v>
      </c>
      <c r="H154" t="s">
        <v>0</v>
      </c>
    </row>
    <row r="155" spans="1:9" x14ac:dyDescent="0.45">
      <c r="A155" t="s">
        <v>3210</v>
      </c>
      <c r="B155" t="s">
        <v>72</v>
      </c>
      <c r="C155" t="s">
        <v>40</v>
      </c>
      <c r="D155" t="s">
        <v>3</v>
      </c>
      <c r="E155" t="s">
        <v>55</v>
      </c>
      <c r="F155" t="s">
        <v>0</v>
      </c>
      <c r="G155" t="s">
        <v>0</v>
      </c>
      <c r="H155" t="s">
        <v>0</v>
      </c>
    </row>
    <row r="156" spans="1:9" x14ac:dyDescent="0.45">
      <c r="A156" t="s">
        <v>1114</v>
      </c>
      <c r="B156" t="s">
        <v>72</v>
      </c>
      <c r="C156" t="s">
        <v>508</v>
      </c>
      <c r="D156" t="s">
        <v>3</v>
      </c>
      <c r="E156" t="s">
        <v>178</v>
      </c>
      <c r="F156" t="s">
        <v>1</v>
      </c>
      <c r="G156" t="s">
        <v>0</v>
      </c>
      <c r="H156" t="s">
        <v>1</v>
      </c>
    </row>
    <row r="157" spans="1:9" x14ac:dyDescent="0.45">
      <c r="A157" t="s">
        <v>3209</v>
      </c>
      <c r="B157" t="s">
        <v>21</v>
      </c>
      <c r="C157" t="s">
        <v>61</v>
      </c>
      <c r="D157" t="s">
        <v>3</v>
      </c>
      <c r="E157" t="s">
        <v>188</v>
      </c>
      <c r="F157" t="s">
        <v>1</v>
      </c>
      <c r="G157" t="s">
        <v>0</v>
      </c>
      <c r="H157" t="s">
        <v>1</v>
      </c>
    </row>
    <row r="158" spans="1:9" x14ac:dyDescent="0.45">
      <c r="A158" t="s">
        <v>19</v>
      </c>
      <c r="B158" t="s">
        <v>2273</v>
      </c>
      <c r="C158" t="s">
        <v>17</v>
      </c>
      <c r="D158" t="s">
        <v>16</v>
      </c>
      <c r="E158" t="s">
        <v>15</v>
      </c>
      <c r="F158" t="s">
        <v>14</v>
      </c>
      <c r="G158" t="s">
        <v>13</v>
      </c>
      <c r="H158" t="s">
        <v>12</v>
      </c>
      <c r="I158" t="s">
        <v>11</v>
      </c>
    </row>
    <row r="159" spans="1:9" x14ac:dyDescent="0.45">
      <c r="A159" t="s">
        <v>19</v>
      </c>
      <c r="B159" t="s">
        <v>2270</v>
      </c>
      <c r="C159" t="s">
        <v>17</v>
      </c>
      <c r="D159" t="s">
        <v>16</v>
      </c>
      <c r="E159" t="s">
        <v>15</v>
      </c>
      <c r="F159" t="s">
        <v>14</v>
      </c>
      <c r="G159" t="s">
        <v>13</v>
      </c>
      <c r="H159" t="s">
        <v>12</v>
      </c>
      <c r="I159" t="s">
        <v>11</v>
      </c>
    </row>
    <row r="160" spans="1:9" x14ac:dyDescent="0.45">
      <c r="A160" t="s">
        <v>1094</v>
      </c>
      <c r="B160" t="s">
        <v>89</v>
      </c>
      <c r="C160" t="s">
        <v>639</v>
      </c>
      <c r="D160" t="s">
        <v>3208</v>
      </c>
      <c r="E160" t="s">
        <v>2</v>
      </c>
      <c r="F160" t="s">
        <v>0</v>
      </c>
      <c r="G160" t="s">
        <v>1</v>
      </c>
      <c r="H160" t="s">
        <v>0</v>
      </c>
      <c r="I160" t="s">
        <v>1</v>
      </c>
    </row>
    <row r="161" spans="1:9" x14ac:dyDescent="0.45">
      <c r="A161" t="s">
        <v>3207</v>
      </c>
      <c r="B161" t="s">
        <v>21</v>
      </c>
      <c r="C161" t="s">
        <v>3206</v>
      </c>
      <c r="D161" t="s">
        <v>56</v>
      </c>
      <c r="E161" t="s">
        <v>74</v>
      </c>
      <c r="F161" t="s">
        <v>0</v>
      </c>
      <c r="G161" t="s">
        <v>0</v>
      </c>
      <c r="H161" t="s">
        <v>0</v>
      </c>
    </row>
    <row r="162" spans="1:9" x14ac:dyDescent="0.45">
      <c r="A162" t="s">
        <v>19</v>
      </c>
      <c r="B162" t="s">
        <v>2265</v>
      </c>
      <c r="C162" t="s">
        <v>17</v>
      </c>
      <c r="D162" t="s">
        <v>16</v>
      </c>
      <c r="E162" t="s">
        <v>15</v>
      </c>
      <c r="F162" t="s">
        <v>14</v>
      </c>
      <c r="G162" t="s">
        <v>13</v>
      </c>
      <c r="H162" t="s">
        <v>12</v>
      </c>
      <c r="I162" t="s">
        <v>11</v>
      </c>
    </row>
    <row r="163" spans="1:9" x14ac:dyDescent="0.45">
      <c r="A163" t="s">
        <v>2164</v>
      </c>
      <c r="B163" t="s">
        <v>21</v>
      </c>
      <c r="C163" t="s">
        <v>8</v>
      </c>
      <c r="D163" t="s">
        <v>3</v>
      </c>
      <c r="E163" t="s">
        <v>99</v>
      </c>
      <c r="F163" t="s">
        <v>0</v>
      </c>
      <c r="G163" t="s">
        <v>0</v>
      </c>
      <c r="H163" t="s">
        <v>0</v>
      </c>
    </row>
    <row r="164" spans="1:9" x14ac:dyDescent="0.45">
      <c r="A164" t="s">
        <v>3205</v>
      </c>
      <c r="B164" t="s">
        <v>200</v>
      </c>
      <c r="C164" t="s">
        <v>40</v>
      </c>
      <c r="D164" t="s">
        <v>3</v>
      </c>
      <c r="E164" t="s">
        <v>477</v>
      </c>
      <c r="F164" t="s">
        <v>0</v>
      </c>
      <c r="G164" t="s">
        <v>0</v>
      </c>
      <c r="H164" t="s">
        <v>0</v>
      </c>
    </row>
  </sheetData>
  <conditionalFormatting sqref="F1:I50">
    <cfRule type="cellIs" dxfId="29" priority="14" operator="equal">
      <formula>"Y"</formula>
    </cfRule>
    <cfRule type="cellIs" dxfId="28" priority="15" operator="equal">
      <formula>"N"</formula>
    </cfRule>
  </conditionalFormatting>
  <conditionalFormatting sqref="F1:I50">
    <cfRule type="cellIs" dxfId="27" priority="12" operator="equal">
      <formula>"Y"</formula>
    </cfRule>
    <cfRule type="cellIs" dxfId="26" priority="13" operator="equal">
      <formula>"N"</formula>
    </cfRule>
  </conditionalFormatting>
  <conditionalFormatting sqref="F1:I50">
    <cfRule type="cellIs" dxfId="25" priority="10" operator="equal">
      <formula>"Y"</formula>
    </cfRule>
    <cfRule type="cellIs" dxfId="24" priority="11" operator="equal">
      <formula>"N"</formula>
    </cfRule>
  </conditionalFormatting>
  <conditionalFormatting sqref="F1:I50">
    <cfRule type="cellIs" dxfId="23" priority="8" operator="equal">
      <formula>"Y"</formula>
    </cfRule>
    <cfRule type="cellIs" dxfId="22" priority="9" operator="equal">
      <formula>"N"</formula>
    </cfRule>
  </conditionalFormatting>
  <conditionalFormatting sqref="F1:I50">
    <cfRule type="cellIs" dxfId="21" priority="6" operator="equal">
      <formula>"Y"</formula>
    </cfRule>
    <cfRule type="cellIs" dxfId="20" priority="7" operator="equal">
      <formula>"N"</formula>
    </cfRule>
  </conditionalFormatting>
  <conditionalFormatting sqref="A1:A1048576">
    <cfRule type="duplicateValues" dxfId="19" priority="5"/>
  </conditionalFormatting>
  <conditionalFormatting sqref="F1:I1048576">
    <cfRule type="cellIs" dxfId="18" priority="3" operator="equal">
      <formula>"Y"</formula>
    </cfRule>
    <cfRule type="cellIs" dxfId="17" priority="4" operator="equal">
      <formula>"N"</formula>
    </cfRule>
  </conditionalFormatting>
  <conditionalFormatting sqref="J1:J2">
    <cfRule type="cellIs" dxfId="16" priority="1" operator="equal">
      <formula>"Y"</formula>
    </cfRule>
    <cfRule type="cellIs" dxfId="15" priority="2" operator="equal">
      <formula>"N"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7"/>
  <sheetViews>
    <sheetView topLeftCell="A254" workbookViewId="0">
      <selection activeCell="E10" sqref="E10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126</v>
      </c>
    </row>
    <row r="2" spans="1:11" x14ac:dyDescent="0.45">
      <c r="A2" t="s">
        <v>669</v>
      </c>
      <c r="B2" t="s">
        <v>21</v>
      </c>
      <c r="C2" t="s">
        <v>67</v>
      </c>
      <c r="D2" t="s">
        <v>3</v>
      </c>
      <c r="E2" t="s">
        <v>188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71</v>
      </c>
    </row>
    <row r="3" spans="1:11" x14ac:dyDescent="0.45">
      <c r="A3" t="s">
        <v>668</v>
      </c>
      <c r="B3" t="s">
        <v>72</v>
      </c>
      <c r="C3" t="s">
        <v>100</v>
      </c>
      <c r="D3" t="s">
        <v>34</v>
      </c>
      <c r="E3" t="s">
        <v>178</v>
      </c>
      <c r="F3" t="s">
        <v>1</v>
      </c>
      <c r="G3" t="s">
        <v>0</v>
      </c>
      <c r="H3" t="s">
        <v>1</v>
      </c>
    </row>
    <row r="4" spans="1:11" x14ac:dyDescent="0.45">
      <c r="A4" t="s">
        <v>667</v>
      </c>
      <c r="B4" t="s">
        <v>21</v>
      </c>
      <c r="C4" t="s">
        <v>40</v>
      </c>
      <c r="D4" t="s">
        <v>34</v>
      </c>
      <c r="E4" t="s">
        <v>103</v>
      </c>
      <c r="F4" t="s">
        <v>0</v>
      </c>
      <c r="G4" t="s">
        <v>0</v>
      </c>
      <c r="H4" t="s">
        <v>0</v>
      </c>
    </row>
    <row r="5" spans="1:11" x14ac:dyDescent="0.45">
      <c r="A5" t="s">
        <v>359</v>
      </c>
      <c r="B5" t="s">
        <v>175</v>
      </c>
      <c r="C5" t="s">
        <v>47</v>
      </c>
      <c r="D5" t="s">
        <v>61</v>
      </c>
      <c r="E5" t="s">
        <v>2</v>
      </c>
      <c r="F5" t="s">
        <v>0</v>
      </c>
      <c r="G5" t="s">
        <v>1</v>
      </c>
      <c r="H5" t="s">
        <v>0</v>
      </c>
      <c r="I5" t="s">
        <v>1</v>
      </c>
    </row>
    <row r="6" spans="1:11" x14ac:dyDescent="0.45">
      <c r="A6" t="s">
        <v>357</v>
      </c>
      <c r="B6" t="s">
        <v>28</v>
      </c>
      <c r="C6" t="s">
        <v>34</v>
      </c>
      <c r="D6" t="s">
        <v>4</v>
      </c>
      <c r="E6" t="s">
        <v>26</v>
      </c>
      <c r="F6" t="s">
        <v>0</v>
      </c>
      <c r="G6" t="s">
        <v>1</v>
      </c>
      <c r="H6" t="s">
        <v>0</v>
      </c>
      <c r="I6" t="s">
        <v>1</v>
      </c>
    </row>
    <row r="7" spans="1:11" x14ac:dyDescent="0.45">
      <c r="A7" t="s">
        <v>423</v>
      </c>
      <c r="B7" t="s">
        <v>44</v>
      </c>
      <c r="C7" t="s">
        <v>47</v>
      </c>
      <c r="D7" t="s">
        <v>3</v>
      </c>
      <c r="E7" t="s">
        <v>185</v>
      </c>
      <c r="F7" t="s">
        <v>1</v>
      </c>
      <c r="G7" t="s">
        <v>0</v>
      </c>
      <c r="H7" t="s">
        <v>1</v>
      </c>
    </row>
    <row r="8" spans="1:11" x14ac:dyDescent="0.45">
      <c r="A8" t="s">
        <v>666</v>
      </c>
      <c r="B8" t="s">
        <v>21</v>
      </c>
      <c r="C8" t="s">
        <v>47</v>
      </c>
      <c r="D8" t="s">
        <v>3</v>
      </c>
      <c r="E8" t="s">
        <v>131</v>
      </c>
      <c r="F8" t="s">
        <v>0</v>
      </c>
      <c r="G8" t="s">
        <v>0</v>
      </c>
      <c r="H8" t="s">
        <v>0</v>
      </c>
    </row>
    <row r="9" spans="1:11" x14ac:dyDescent="0.45">
      <c r="A9" t="s">
        <v>665</v>
      </c>
      <c r="B9" t="s">
        <v>5</v>
      </c>
      <c r="C9" t="s">
        <v>47</v>
      </c>
      <c r="D9" t="s">
        <v>3</v>
      </c>
      <c r="E9" t="s">
        <v>50</v>
      </c>
      <c r="F9" t="s">
        <v>0</v>
      </c>
      <c r="G9" t="s">
        <v>0</v>
      </c>
      <c r="H9" t="s">
        <v>0</v>
      </c>
    </row>
    <row r="10" spans="1:11" x14ac:dyDescent="0.45">
      <c r="A10" t="s">
        <v>371</v>
      </c>
      <c r="B10" t="s">
        <v>36</v>
      </c>
      <c r="C10" t="s">
        <v>47</v>
      </c>
      <c r="D10" t="s">
        <v>34</v>
      </c>
      <c r="E10" t="s">
        <v>103</v>
      </c>
      <c r="F10" t="s">
        <v>0</v>
      </c>
      <c r="G10" t="s">
        <v>0</v>
      </c>
      <c r="H10" t="s">
        <v>0</v>
      </c>
      <c r="I10" t="s">
        <v>1</v>
      </c>
    </row>
    <row r="11" spans="1:11" x14ac:dyDescent="0.45">
      <c r="A11" t="s">
        <v>664</v>
      </c>
      <c r="B11" t="s">
        <v>21</v>
      </c>
      <c r="C11" t="s">
        <v>47</v>
      </c>
      <c r="D11" t="s">
        <v>34</v>
      </c>
      <c r="E11" t="s">
        <v>103</v>
      </c>
      <c r="F11" t="s">
        <v>0</v>
      </c>
      <c r="G11" t="s">
        <v>0</v>
      </c>
      <c r="H11" t="s">
        <v>0</v>
      </c>
    </row>
    <row r="12" spans="1:11" x14ac:dyDescent="0.45">
      <c r="A12" t="s">
        <v>352</v>
      </c>
      <c r="B12" t="s">
        <v>21</v>
      </c>
      <c r="C12" t="s">
        <v>47</v>
      </c>
      <c r="D12" t="s">
        <v>34</v>
      </c>
      <c r="E12" t="s">
        <v>131</v>
      </c>
      <c r="F12" t="s">
        <v>0</v>
      </c>
      <c r="G12" t="s">
        <v>0</v>
      </c>
      <c r="H12" t="s">
        <v>0</v>
      </c>
      <c r="I12" t="s">
        <v>1</v>
      </c>
    </row>
    <row r="13" spans="1:11" x14ac:dyDescent="0.45">
      <c r="A13" t="s">
        <v>451</v>
      </c>
      <c r="B13" t="s">
        <v>72</v>
      </c>
      <c r="C13" t="s">
        <v>47</v>
      </c>
      <c r="D13" t="s">
        <v>34</v>
      </c>
      <c r="E13" t="s">
        <v>55</v>
      </c>
      <c r="F13" t="s">
        <v>0</v>
      </c>
      <c r="G13" t="s">
        <v>0</v>
      </c>
      <c r="H13" t="s">
        <v>0</v>
      </c>
    </row>
    <row r="14" spans="1:11" x14ac:dyDescent="0.45">
      <c r="A14" t="s">
        <v>370</v>
      </c>
      <c r="B14" t="s">
        <v>229</v>
      </c>
      <c r="C14" t="s">
        <v>47</v>
      </c>
      <c r="D14" t="s">
        <v>8</v>
      </c>
      <c r="E14" t="s">
        <v>68</v>
      </c>
      <c r="F14" t="s">
        <v>0</v>
      </c>
      <c r="G14" t="s">
        <v>0</v>
      </c>
      <c r="H14" t="s">
        <v>0</v>
      </c>
      <c r="I14" t="s">
        <v>1</v>
      </c>
    </row>
    <row r="15" spans="1:11" x14ac:dyDescent="0.45">
      <c r="A15" t="s">
        <v>663</v>
      </c>
      <c r="B15" t="s">
        <v>48</v>
      </c>
      <c r="C15" t="s">
        <v>8</v>
      </c>
      <c r="D15" t="s">
        <v>3</v>
      </c>
      <c r="E15" t="s">
        <v>185</v>
      </c>
      <c r="F15" t="s">
        <v>1</v>
      </c>
      <c r="G15" t="s">
        <v>0</v>
      </c>
      <c r="H15" t="s">
        <v>1</v>
      </c>
    </row>
    <row r="16" spans="1:11" x14ac:dyDescent="0.45">
      <c r="A16" t="s">
        <v>662</v>
      </c>
      <c r="B16" t="s">
        <v>48</v>
      </c>
      <c r="C16" t="s">
        <v>43</v>
      </c>
      <c r="D16" t="s">
        <v>3</v>
      </c>
      <c r="E16" t="s">
        <v>55</v>
      </c>
      <c r="F16" t="s">
        <v>0</v>
      </c>
      <c r="G16" t="s">
        <v>0</v>
      </c>
      <c r="H16" t="s">
        <v>0</v>
      </c>
    </row>
    <row r="17" spans="1:9" x14ac:dyDescent="0.45">
      <c r="A17" t="s">
        <v>351</v>
      </c>
      <c r="B17" t="s">
        <v>175</v>
      </c>
      <c r="C17" t="s">
        <v>47</v>
      </c>
      <c r="D17" t="s">
        <v>79</v>
      </c>
      <c r="E17" t="s">
        <v>180</v>
      </c>
      <c r="F17" t="s">
        <v>0</v>
      </c>
      <c r="G17" t="s">
        <v>0</v>
      </c>
      <c r="H17" t="s">
        <v>0</v>
      </c>
      <c r="I17" t="s">
        <v>1</v>
      </c>
    </row>
    <row r="18" spans="1:9" x14ac:dyDescent="0.45">
      <c r="A18" t="s">
        <v>350</v>
      </c>
      <c r="B18" t="s">
        <v>89</v>
      </c>
      <c r="C18" t="s">
        <v>47</v>
      </c>
      <c r="D18" t="s">
        <v>3</v>
      </c>
      <c r="E18" t="s">
        <v>346</v>
      </c>
      <c r="F18" t="s">
        <v>0</v>
      </c>
      <c r="G18" t="s">
        <v>0</v>
      </c>
      <c r="H18" t="s">
        <v>0</v>
      </c>
      <c r="I18" t="s">
        <v>1</v>
      </c>
    </row>
    <row r="19" spans="1:9" x14ac:dyDescent="0.45">
      <c r="A19" t="s">
        <v>661</v>
      </c>
      <c r="B19" t="s">
        <v>5</v>
      </c>
      <c r="C19" t="s">
        <v>3</v>
      </c>
      <c r="D19" t="s">
        <v>3</v>
      </c>
      <c r="E19" t="s">
        <v>346</v>
      </c>
      <c r="F19" t="s">
        <v>0</v>
      </c>
      <c r="G19" t="s">
        <v>0</v>
      </c>
      <c r="H19" t="s">
        <v>0</v>
      </c>
    </row>
    <row r="20" spans="1:9" x14ac:dyDescent="0.45">
      <c r="A20" t="s">
        <v>660</v>
      </c>
      <c r="B20" t="s">
        <v>72</v>
      </c>
      <c r="C20" t="s">
        <v>8</v>
      </c>
      <c r="D20" t="s">
        <v>34</v>
      </c>
      <c r="E20" t="s">
        <v>55</v>
      </c>
      <c r="F20" t="s">
        <v>0</v>
      </c>
      <c r="G20" t="s">
        <v>0</v>
      </c>
      <c r="H20" t="s">
        <v>0</v>
      </c>
    </row>
    <row r="21" spans="1:9" x14ac:dyDescent="0.45">
      <c r="A21" t="s">
        <v>659</v>
      </c>
      <c r="B21" t="s">
        <v>21</v>
      </c>
      <c r="C21" t="s">
        <v>92</v>
      </c>
      <c r="D21" t="s">
        <v>3</v>
      </c>
      <c r="E21" t="s">
        <v>99</v>
      </c>
      <c r="F21" t="s">
        <v>0</v>
      </c>
      <c r="G21" t="s">
        <v>0</v>
      </c>
      <c r="H21" t="s">
        <v>0</v>
      </c>
    </row>
    <row r="22" spans="1:9" x14ac:dyDescent="0.45">
      <c r="A22" t="s">
        <v>347</v>
      </c>
      <c r="B22" t="s">
        <v>89</v>
      </c>
      <c r="C22" t="s">
        <v>56</v>
      </c>
      <c r="D22" t="s">
        <v>71</v>
      </c>
      <c r="E22" t="s">
        <v>346</v>
      </c>
      <c r="F22" t="s">
        <v>0</v>
      </c>
      <c r="G22" t="s">
        <v>0</v>
      </c>
      <c r="H22" t="s">
        <v>0</v>
      </c>
      <c r="I22" t="s">
        <v>1</v>
      </c>
    </row>
    <row r="23" spans="1:9" x14ac:dyDescent="0.45">
      <c r="A23" t="s">
        <v>345</v>
      </c>
      <c r="B23" t="s">
        <v>44</v>
      </c>
      <c r="C23" t="s">
        <v>47</v>
      </c>
      <c r="D23" t="s">
        <v>3</v>
      </c>
      <c r="E23" t="s">
        <v>138</v>
      </c>
      <c r="F23" t="s">
        <v>0</v>
      </c>
      <c r="G23" t="s">
        <v>1</v>
      </c>
      <c r="H23" t="s">
        <v>0</v>
      </c>
      <c r="I23" t="s">
        <v>1</v>
      </c>
    </row>
    <row r="24" spans="1:9" x14ac:dyDescent="0.45">
      <c r="A24" t="s">
        <v>343</v>
      </c>
      <c r="B24" t="s">
        <v>48</v>
      </c>
      <c r="C24" t="s">
        <v>3</v>
      </c>
      <c r="D24" t="s">
        <v>56</v>
      </c>
      <c r="E24" t="s">
        <v>159</v>
      </c>
      <c r="F24" t="s">
        <v>0</v>
      </c>
      <c r="G24" t="s">
        <v>0</v>
      </c>
      <c r="H24" t="s">
        <v>0</v>
      </c>
      <c r="I24" t="s">
        <v>1</v>
      </c>
    </row>
    <row r="25" spans="1:9" x14ac:dyDescent="0.45">
      <c r="A25" t="s">
        <v>341</v>
      </c>
      <c r="B25" t="s">
        <v>229</v>
      </c>
      <c r="C25" t="s">
        <v>47</v>
      </c>
      <c r="D25" t="s">
        <v>92</v>
      </c>
      <c r="E25" t="s">
        <v>77</v>
      </c>
      <c r="F25" t="s">
        <v>0</v>
      </c>
      <c r="G25" t="s">
        <v>0</v>
      </c>
      <c r="H25" t="s">
        <v>0</v>
      </c>
      <c r="I25" t="s">
        <v>1</v>
      </c>
    </row>
    <row r="26" spans="1:9" x14ac:dyDescent="0.45">
      <c r="A26" t="s">
        <v>339</v>
      </c>
      <c r="B26" t="s">
        <v>229</v>
      </c>
      <c r="C26" t="s">
        <v>47</v>
      </c>
      <c r="D26" t="s">
        <v>8</v>
      </c>
      <c r="E26" t="s">
        <v>338</v>
      </c>
      <c r="F26" t="s">
        <v>0</v>
      </c>
      <c r="G26" t="s">
        <v>0</v>
      </c>
      <c r="H26" t="s">
        <v>0</v>
      </c>
      <c r="I26" t="s">
        <v>1</v>
      </c>
    </row>
    <row r="27" spans="1:9" x14ac:dyDescent="0.45">
      <c r="A27" t="s">
        <v>658</v>
      </c>
      <c r="B27" t="s">
        <v>21</v>
      </c>
      <c r="C27" t="s">
        <v>4</v>
      </c>
      <c r="D27" t="s">
        <v>3</v>
      </c>
      <c r="E27" t="s">
        <v>20</v>
      </c>
      <c r="F27" t="s">
        <v>1</v>
      </c>
      <c r="G27" t="s">
        <v>0</v>
      </c>
      <c r="H27" t="s">
        <v>1</v>
      </c>
    </row>
    <row r="28" spans="1:9" x14ac:dyDescent="0.45">
      <c r="A28" t="s">
        <v>657</v>
      </c>
      <c r="B28" t="s">
        <v>72</v>
      </c>
      <c r="C28" t="s">
        <v>40</v>
      </c>
      <c r="D28" t="s">
        <v>34</v>
      </c>
      <c r="E28" t="s">
        <v>185</v>
      </c>
      <c r="F28" t="s">
        <v>1</v>
      </c>
      <c r="G28" t="s">
        <v>0</v>
      </c>
      <c r="H28" t="s">
        <v>1</v>
      </c>
    </row>
    <row r="29" spans="1:9" x14ac:dyDescent="0.45">
      <c r="A29" t="s">
        <v>337</v>
      </c>
      <c r="B29" t="s">
        <v>229</v>
      </c>
      <c r="C29" t="s">
        <v>47</v>
      </c>
      <c r="D29" t="s">
        <v>4</v>
      </c>
      <c r="E29" t="s">
        <v>53</v>
      </c>
      <c r="F29" t="s">
        <v>0</v>
      </c>
      <c r="G29" t="s">
        <v>0</v>
      </c>
      <c r="H29" t="s">
        <v>0</v>
      </c>
      <c r="I29" t="s">
        <v>1</v>
      </c>
    </row>
    <row r="30" spans="1:9" x14ac:dyDescent="0.45">
      <c r="A30" t="s">
        <v>336</v>
      </c>
      <c r="B30" t="s">
        <v>72</v>
      </c>
      <c r="C30" t="s">
        <v>3</v>
      </c>
      <c r="D30" t="s">
        <v>8</v>
      </c>
      <c r="E30" t="s">
        <v>55</v>
      </c>
      <c r="F30" t="s">
        <v>0</v>
      </c>
      <c r="G30" t="s">
        <v>0</v>
      </c>
      <c r="H30" t="s">
        <v>0</v>
      </c>
      <c r="I30" t="s">
        <v>1</v>
      </c>
    </row>
    <row r="31" spans="1:9" x14ac:dyDescent="0.45">
      <c r="A31" t="s">
        <v>335</v>
      </c>
      <c r="B31" t="s">
        <v>115</v>
      </c>
      <c r="C31" t="s">
        <v>3</v>
      </c>
      <c r="D31" t="s">
        <v>4</v>
      </c>
      <c r="E31" t="s">
        <v>223</v>
      </c>
      <c r="F31" t="s">
        <v>0</v>
      </c>
      <c r="G31" t="s">
        <v>1</v>
      </c>
      <c r="H31" t="s">
        <v>0</v>
      </c>
      <c r="I31" t="s">
        <v>1</v>
      </c>
    </row>
    <row r="32" spans="1:9" x14ac:dyDescent="0.45">
      <c r="A32" t="s">
        <v>656</v>
      </c>
      <c r="B32" t="s">
        <v>44</v>
      </c>
      <c r="C32" t="s">
        <v>8</v>
      </c>
      <c r="D32" t="s">
        <v>3</v>
      </c>
      <c r="E32" t="s">
        <v>178</v>
      </c>
      <c r="F32" t="s">
        <v>1</v>
      </c>
      <c r="G32" t="s">
        <v>1</v>
      </c>
      <c r="H32" t="s">
        <v>0</v>
      </c>
    </row>
    <row r="33" spans="1:12" x14ac:dyDescent="0.45">
      <c r="A33" t="s">
        <v>655</v>
      </c>
      <c r="B33" t="s">
        <v>21</v>
      </c>
      <c r="C33" t="s">
        <v>35</v>
      </c>
      <c r="D33" t="s">
        <v>3</v>
      </c>
      <c r="E33" t="s">
        <v>33</v>
      </c>
      <c r="F33" t="s">
        <v>0</v>
      </c>
      <c r="G33" t="s">
        <v>0</v>
      </c>
      <c r="H33" t="s">
        <v>0</v>
      </c>
    </row>
    <row r="34" spans="1:12" x14ac:dyDescent="0.45">
      <c r="A34" t="s">
        <v>654</v>
      </c>
      <c r="B34" t="s">
        <v>72</v>
      </c>
      <c r="C34" t="s">
        <v>148</v>
      </c>
      <c r="D34" t="s">
        <v>34</v>
      </c>
      <c r="E34" t="s">
        <v>138</v>
      </c>
      <c r="F34" t="s">
        <v>0</v>
      </c>
      <c r="G34" t="s">
        <v>0</v>
      </c>
      <c r="H34" t="s">
        <v>0</v>
      </c>
    </row>
    <row r="35" spans="1:12" x14ac:dyDescent="0.45">
      <c r="A35" t="s">
        <v>653</v>
      </c>
      <c r="B35" t="s">
        <v>44</v>
      </c>
      <c r="C35" t="s">
        <v>47</v>
      </c>
      <c r="D35" t="s">
        <v>3</v>
      </c>
      <c r="E35" t="s">
        <v>107</v>
      </c>
      <c r="F35" t="s">
        <v>0</v>
      </c>
      <c r="G35" t="s">
        <v>0</v>
      </c>
      <c r="H35" t="s">
        <v>0</v>
      </c>
    </row>
    <row r="36" spans="1:12" x14ac:dyDescent="0.45">
      <c r="A36" t="s">
        <v>19</v>
      </c>
      <c r="B36" t="s">
        <v>213</v>
      </c>
      <c r="C36" t="s">
        <v>17</v>
      </c>
      <c r="D36" t="s">
        <v>16</v>
      </c>
      <c r="E36" t="s">
        <v>15</v>
      </c>
      <c r="F36" s="1" t="s">
        <v>14</v>
      </c>
      <c r="G36" t="s">
        <v>13</v>
      </c>
      <c r="H36" t="s">
        <v>12</v>
      </c>
      <c r="I36" t="s">
        <v>11</v>
      </c>
    </row>
    <row r="37" spans="1:12" x14ac:dyDescent="0.45">
      <c r="A37" t="s">
        <v>362</v>
      </c>
      <c r="B37" t="s">
        <v>72</v>
      </c>
      <c r="C37" t="s">
        <v>43</v>
      </c>
      <c r="D37" t="s">
        <v>34</v>
      </c>
      <c r="E37" t="s">
        <v>159</v>
      </c>
      <c r="F37" t="s">
        <v>0</v>
      </c>
      <c r="G37" t="s">
        <v>0</v>
      </c>
      <c r="H37" t="s">
        <v>0</v>
      </c>
    </row>
    <row r="38" spans="1:12" x14ac:dyDescent="0.45">
      <c r="A38" t="s">
        <v>652</v>
      </c>
      <c r="B38" t="s">
        <v>48</v>
      </c>
      <c r="C38" t="s">
        <v>148</v>
      </c>
      <c r="D38" t="s">
        <v>3</v>
      </c>
      <c r="E38" t="s">
        <v>185</v>
      </c>
      <c r="F38" t="s">
        <v>1</v>
      </c>
      <c r="G38" t="s">
        <v>0</v>
      </c>
      <c r="H38" t="s">
        <v>1</v>
      </c>
    </row>
    <row r="39" spans="1:12" x14ac:dyDescent="0.45">
      <c r="A39" t="s">
        <v>651</v>
      </c>
      <c r="B39" t="s">
        <v>9</v>
      </c>
      <c r="C39" t="s">
        <v>4</v>
      </c>
      <c r="D39" t="s">
        <v>3</v>
      </c>
      <c r="E39" t="s">
        <v>50</v>
      </c>
      <c r="F39" t="s">
        <v>0</v>
      </c>
      <c r="G39" t="s">
        <v>0</v>
      </c>
      <c r="H39" t="s">
        <v>0</v>
      </c>
    </row>
    <row r="40" spans="1:12" x14ac:dyDescent="0.45">
      <c r="A40" t="s">
        <v>373</v>
      </c>
      <c r="B40" t="s">
        <v>31</v>
      </c>
      <c r="C40" t="s">
        <v>112</v>
      </c>
      <c r="D40" t="s">
        <v>67</v>
      </c>
      <c r="E40" t="s">
        <v>58</v>
      </c>
      <c r="F40" t="s">
        <v>1</v>
      </c>
      <c r="G40" t="s">
        <v>0</v>
      </c>
      <c r="H40" t="s">
        <v>1</v>
      </c>
    </row>
    <row r="41" spans="1:12" x14ac:dyDescent="0.45">
      <c r="A41" t="s">
        <v>650</v>
      </c>
      <c r="B41" t="s">
        <v>72</v>
      </c>
      <c r="C41" t="s">
        <v>40</v>
      </c>
      <c r="D41" t="s">
        <v>34</v>
      </c>
      <c r="E41" t="s">
        <v>107</v>
      </c>
      <c r="F41" t="s">
        <v>0</v>
      </c>
      <c r="G41" t="s">
        <v>0</v>
      </c>
      <c r="H41" t="s">
        <v>0</v>
      </c>
    </row>
    <row r="42" spans="1:12" x14ac:dyDescent="0.45">
      <c r="A42" t="s">
        <v>649</v>
      </c>
      <c r="B42" t="s">
        <v>72</v>
      </c>
      <c r="C42" t="s">
        <v>69</v>
      </c>
      <c r="D42" t="s">
        <v>34</v>
      </c>
      <c r="E42" t="s">
        <v>648</v>
      </c>
      <c r="F42" t="s">
        <v>0</v>
      </c>
      <c r="G42" t="s">
        <v>0</v>
      </c>
      <c r="H42" t="s">
        <v>0</v>
      </c>
    </row>
    <row r="43" spans="1:12" x14ac:dyDescent="0.45">
      <c r="A43" t="s">
        <v>647</v>
      </c>
      <c r="B43" t="s">
        <v>36</v>
      </c>
      <c r="C43" t="s">
        <v>69</v>
      </c>
      <c r="D43" t="s">
        <v>34</v>
      </c>
      <c r="E43" t="s">
        <v>99</v>
      </c>
      <c r="F43" t="s">
        <v>0</v>
      </c>
      <c r="G43" t="s">
        <v>0</v>
      </c>
      <c r="H43" t="s">
        <v>0</v>
      </c>
    </row>
    <row r="44" spans="1:12" x14ac:dyDescent="0.45">
      <c r="A44" t="s">
        <v>646</v>
      </c>
      <c r="B44" t="s">
        <v>31</v>
      </c>
      <c r="C44" t="s">
        <v>79</v>
      </c>
      <c r="D44" t="s">
        <v>8</v>
      </c>
      <c r="E44" t="s">
        <v>180</v>
      </c>
      <c r="F44" t="s">
        <v>0</v>
      </c>
      <c r="G44" t="s">
        <v>0</v>
      </c>
      <c r="H44" t="s">
        <v>0</v>
      </c>
    </row>
    <row r="45" spans="1:12" x14ac:dyDescent="0.45">
      <c r="A45" t="s">
        <v>645</v>
      </c>
      <c r="B45" t="s">
        <v>89</v>
      </c>
      <c r="C45" t="s">
        <v>40</v>
      </c>
      <c r="D45" t="s">
        <v>34</v>
      </c>
      <c r="E45" t="s">
        <v>346</v>
      </c>
      <c r="F45" t="s">
        <v>0</v>
      </c>
      <c r="G45" t="s">
        <v>0</v>
      </c>
      <c r="H45" t="s">
        <v>0</v>
      </c>
      <c r="L45" s="2"/>
    </row>
    <row r="46" spans="1:12" x14ac:dyDescent="0.45">
      <c r="A46" t="s">
        <v>644</v>
      </c>
      <c r="B46" t="s">
        <v>72</v>
      </c>
      <c r="C46" t="s">
        <v>82</v>
      </c>
      <c r="D46" t="s">
        <v>3</v>
      </c>
      <c r="E46" t="s">
        <v>68</v>
      </c>
      <c r="F46" t="s">
        <v>0</v>
      </c>
      <c r="G46" t="s">
        <v>0</v>
      </c>
      <c r="H46" t="s">
        <v>0</v>
      </c>
      <c r="L46" s="2"/>
    </row>
    <row r="47" spans="1:12" x14ac:dyDescent="0.45">
      <c r="A47" t="s">
        <v>19</v>
      </c>
      <c r="B47" t="s">
        <v>210</v>
      </c>
      <c r="C47" t="s">
        <v>17</v>
      </c>
      <c r="D47" t="s">
        <v>16</v>
      </c>
      <c r="E47" t="s">
        <v>15</v>
      </c>
      <c r="F47" s="1" t="s">
        <v>14</v>
      </c>
      <c r="G47" t="s">
        <v>13</v>
      </c>
      <c r="H47" t="s">
        <v>12</v>
      </c>
      <c r="I47" t="s">
        <v>11</v>
      </c>
      <c r="L47" s="2"/>
    </row>
    <row r="48" spans="1:12" x14ac:dyDescent="0.45">
      <c r="A48" t="s">
        <v>357</v>
      </c>
      <c r="B48" t="s">
        <v>28</v>
      </c>
      <c r="C48" t="s">
        <v>3</v>
      </c>
      <c r="D48" t="s">
        <v>56</v>
      </c>
      <c r="E48" t="s">
        <v>26</v>
      </c>
      <c r="F48" t="s">
        <v>0</v>
      </c>
      <c r="G48" t="s">
        <v>1</v>
      </c>
      <c r="H48" t="s">
        <v>0</v>
      </c>
      <c r="I48" t="s">
        <v>1</v>
      </c>
      <c r="L48" s="2"/>
    </row>
    <row r="49" spans="1:12" x14ac:dyDescent="0.45">
      <c r="A49" t="s">
        <v>643</v>
      </c>
      <c r="B49" t="s">
        <v>72</v>
      </c>
      <c r="C49" t="s">
        <v>446</v>
      </c>
      <c r="D49" t="s">
        <v>3</v>
      </c>
      <c r="E49" t="s">
        <v>178</v>
      </c>
      <c r="F49" t="s">
        <v>1</v>
      </c>
      <c r="G49" t="s">
        <v>0</v>
      </c>
      <c r="H49" t="s">
        <v>1</v>
      </c>
      <c r="L49" s="2"/>
    </row>
    <row r="50" spans="1:12" x14ac:dyDescent="0.45">
      <c r="A50" t="s">
        <v>510</v>
      </c>
      <c r="B50" t="s">
        <v>89</v>
      </c>
      <c r="C50" t="s">
        <v>4</v>
      </c>
      <c r="D50" t="s">
        <v>56</v>
      </c>
      <c r="E50" t="s">
        <v>2</v>
      </c>
      <c r="F50" t="s">
        <v>0</v>
      </c>
      <c r="G50" t="s">
        <v>1</v>
      </c>
      <c r="H50" t="s">
        <v>0</v>
      </c>
      <c r="L50" s="2"/>
    </row>
    <row r="51" spans="1:12" x14ac:dyDescent="0.45">
      <c r="A51" t="s">
        <v>326</v>
      </c>
      <c r="B51" t="s">
        <v>89</v>
      </c>
      <c r="C51" t="s">
        <v>4</v>
      </c>
      <c r="D51" t="s">
        <v>56</v>
      </c>
      <c r="E51" t="s">
        <v>81</v>
      </c>
      <c r="F51" t="s">
        <v>0</v>
      </c>
      <c r="G51" t="s">
        <v>0</v>
      </c>
      <c r="H51" t="s">
        <v>0</v>
      </c>
      <c r="L51" s="2"/>
    </row>
    <row r="52" spans="1:12" x14ac:dyDescent="0.45">
      <c r="A52" t="s">
        <v>426</v>
      </c>
      <c r="B52" t="s">
        <v>44</v>
      </c>
      <c r="C52" t="s">
        <v>43</v>
      </c>
      <c r="D52" t="s">
        <v>3</v>
      </c>
      <c r="E52" t="s">
        <v>185</v>
      </c>
      <c r="F52" t="s">
        <v>1</v>
      </c>
      <c r="G52" t="s">
        <v>0</v>
      </c>
      <c r="H52" t="s">
        <v>1</v>
      </c>
      <c r="L52" s="2"/>
    </row>
    <row r="53" spans="1:12" x14ac:dyDescent="0.45">
      <c r="A53" t="s">
        <v>356</v>
      </c>
      <c r="B53" t="s">
        <v>36</v>
      </c>
      <c r="C53" t="s">
        <v>3</v>
      </c>
      <c r="D53" t="s">
        <v>4</v>
      </c>
      <c r="E53" t="s">
        <v>188</v>
      </c>
      <c r="F53" t="s">
        <v>1</v>
      </c>
      <c r="G53" t="s">
        <v>0</v>
      </c>
      <c r="H53" t="s">
        <v>1</v>
      </c>
      <c r="L53" s="2"/>
    </row>
    <row r="54" spans="1:12" x14ac:dyDescent="0.45">
      <c r="A54" t="s">
        <v>355</v>
      </c>
      <c r="B54" t="s">
        <v>72</v>
      </c>
      <c r="C54" t="s">
        <v>56</v>
      </c>
      <c r="D54" t="s">
        <v>34</v>
      </c>
      <c r="E54" t="s">
        <v>185</v>
      </c>
      <c r="F54" t="s">
        <v>1</v>
      </c>
      <c r="G54" t="s">
        <v>0</v>
      </c>
      <c r="H54" t="s">
        <v>1</v>
      </c>
      <c r="L54" s="2"/>
    </row>
    <row r="55" spans="1:12" x14ac:dyDescent="0.45">
      <c r="A55" t="s">
        <v>642</v>
      </c>
      <c r="B55" t="s">
        <v>21</v>
      </c>
      <c r="C55" t="s">
        <v>56</v>
      </c>
      <c r="D55" t="s">
        <v>34</v>
      </c>
      <c r="E55" t="s">
        <v>103</v>
      </c>
      <c r="F55" t="s">
        <v>0</v>
      </c>
      <c r="G55" t="s">
        <v>0</v>
      </c>
      <c r="H55" t="s">
        <v>0</v>
      </c>
      <c r="L55" s="2"/>
    </row>
    <row r="56" spans="1:12" x14ac:dyDescent="0.45">
      <c r="A56" t="s">
        <v>452</v>
      </c>
      <c r="B56" t="s">
        <v>28</v>
      </c>
      <c r="C56" t="s">
        <v>8</v>
      </c>
      <c r="D56" t="s">
        <v>79</v>
      </c>
      <c r="E56" t="s">
        <v>114</v>
      </c>
      <c r="F56" t="s">
        <v>0</v>
      </c>
      <c r="G56" t="s">
        <v>0</v>
      </c>
      <c r="H56" t="s">
        <v>0</v>
      </c>
      <c r="L56" s="2"/>
    </row>
    <row r="57" spans="1:12" x14ac:dyDescent="0.45">
      <c r="A57" t="s">
        <v>497</v>
      </c>
      <c r="B57" t="s">
        <v>28</v>
      </c>
      <c r="C57" t="s">
        <v>3</v>
      </c>
      <c r="D57" t="s">
        <v>92</v>
      </c>
      <c r="E57" t="s">
        <v>496</v>
      </c>
      <c r="F57" t="s">
        <v>0</v>
      </c>
      <c r="G57" t="s">
        <v>0</v>
      </c>
      <c r="H57" t="s">
        <v>0</v>
      </c>
      <c r="L57" s="2"/>
    </row>
    <row r="58" spans="1:12" x14ac:dyDescent="0.45">
      <c r="A58" t="s">
        <v>554</v>
      </c>
      <c r="B58" t="s">
        <v>5</v>
      </c>
      <c r="C58" t="s">
        <v>67</v>
      </c>
      <c r="D58" t="s">
        <v>79</v>
      </c>
      <c r="E58" t="s">
        <v>2</v>
      </c>
      <c r="F58" t="s">
        <v>0</v>
      </c>
      <c r="G58" t="s">
        <v>1</v>
      </c>
      <c r="H58" t="s">
        <v>0</v>
      </c>
      <c r="L58" s="2"/>
    </row>
    <row r="59" spans="1:12" x14ac:dyDescent="0.45">
      <c r="A59" t="s">
        <v>511</v>
      </c>
      <c r="B59" t="s">
        <v>48</v>
      </c>
      <c r="C59" t="s">
        <v>8</v>
      </c>
      <c r="D59" t="s">
        <v>69</v>
      </c>
      <c r="E59" t="s">
        <v>42</v>
      </c>
      <c r="F59" t="s">
        <v>1</v>
      </c>
      <c r="G59" t="s">
        <v>0</v>
      </c>
      <c r="H59" t="s">
        <v>1</v>
      </c>
      <c r="I59" t="s">
        <v>1</v>
      </c>
      <c r="L59" s="2"/>
    </row>
    <row r="60" spans="1:12" x14ac:dyDescent="0.45">
      <c r="A60" t="s">
        <v>371</v>
      </c>
      <c r="B60" t="s">
        <v>36</v>
      </c>
      <c r="C60" t="s">
        <v>4</v>
      </c>
      <c r="D60" t="s">
        <v>34</v>
      </c>
      <c r="E60" t="s">
        <v>103</v>
      </c>
      <c r="F60" t="s">
        <v>0</v>
      </c>
      <c r="G60" t="s">
        <v>0</v>
      </c>
      <c r="H60" t="s">
        <v>0</v>
      </c>
      <c r="I60" t="s">
        <v>1</v>
      </c>
      <c r="L60" s="2"/>
    </row>
    <row r="61" spans="1:12" x14ac:dyDescent="0.45">
      <c r="A61" t="s">
        <v>505</v>
      </c>
      <c r="B61" t="s">
        <v>72</v>
      </c>
      <c r="C61" t="s">
        <v>61</v>
      </c>
      <c r="D61" t="s">
        <v>127</v>
      </c>
      <c r="E61" t="s">
        <v>107</v>
      </c>
      <c r="F61" t="s">
        <v>0</v>
      </c>
      <c r="G61" t="s">
        <v>0</v>
      </c>
      <c r="H61" t="s">
        <v>0</v>
      </c>
      <c r="I61" t="s">
        <v>1</v>
      </c>
      <c r="L61" s="2"/>
    </row>
    <row r="62" spans="1:12" x14ac:dyDescent="0.45">
      <c r="A62" t="s">
        <v>352</v>
      </c>
      <c r="B62" t="s">
        <v>21</v>
      </c>
      <c r="C62" t="s">
        <v>40</v>
      </c>
      <c r="D62" t="s">
        <v>160</v>
      </c>
      <c r="E62" t="s">
        <v>131</v>
      </c>
      <c r="F62" t="s">
        <v>0</v>
      </c>
      <c r="G62" t="s">
        <v>0</v>
      </c>
      <c r="H62" t="s">
        <v>0</v>
      </c>
      <c r="I62" t="s">
        <v>1</v>
      </c>
      <c r="L62" s="2"/>
    </row>
    <row r="63" spans="1:12" x14ac:dyDescent="0.45">
      <c r="A63" t="s">
        <v>641</v>
      </c>
      <c r="B63" t="s">
        <v>31</v>
      </c>
      <c r="C63" t="s">
        <v>148</v>
      </c>
      <c r="D63" t="s">
        <v>34</v>
      </c>
      <c r="E63" t="s">
        <v>103</v>
      </c>
      <c r="F63" t="s">
        <v>0</v>
      </c>
      <c r="G63" t="s">
        <v>0</v>
      </c>
      <c r="H63" t="s">
        <v>0</v>
      </c>
      <c r="L63" s="2"/>
    </row>
    <row r="64" spans="1:12" x14ac:dyDescent="0.45">
      <c r="A64" t="s">
        <v>558</v>
      </c>
      <c r="B64" t="s">
        <v>72</v>
      </c>
      <c r="C64" t="s">
        <v>35</v>
      </c>
      <c r="D64" t="s">
        <v>34</v>
      </c>
      <c r="E64" t="s">
        <v>178</v>
      </c>
      <c r="F64" t="s">
        <v>1</v>
      </c>
      <c r="G64" t="s">
        <v>0</v>
      </c>
      <c r="H64" t="s">
        <v>1</v>
      </c>
      <c r="L64" s="2"/>
    </row>
    <row r="65" spans="1:12" x14ac:dyDescent="0.45">
      <c r="A65" t="s">
        <v>370</v>
      </c>
      <c r="B65" t="s">
        <v>44</v>
      </c>
      <c r="C65" t="s">
        <v>82</v>
      </c>
      <c r="D65" t="s">
        <v>56</v>
      </c>
      <c r="E65" t="s">
        <v>68</v>
      </c>
      <c r="F65" t="s">
        <v>0</v>
      </c>
      <c r="G65" t="s">
        <v>0</v>
      </c>
      <c r="H65" t="s">
        <v>0</v>
      </c>
      <c r="I65" t="s">
        <v>1</v>
      </c>
      <c r="L65" s="2"/>
    </row>
    <row r="66" spans="1:12" x14ac:dyDescent="0.45">
      <c r="A66" t="s">
        <v>640</v>
      </c>
      <c r="B66" t="s">
        <v>72</v>
      </c>
      <c r="C66" t="s">
        <v>160</v>
      </c>
      <c r="D66" t="s">
        <v>34</v>
      </c>
      <c r="E66" t="s">
        <v>159</v>
      </c>
      <c r="F66" t="s">
        <v>0</v>
      </c>
      <c r="G66" t="s">
        <v>0</v>
      </c>
      <c r="H66" t="s">
        <v>0</v>
      </c>
      <c r="L66" s="2"/>
    </row>
    <row r="67" spans="1:12" x14ac:dyDescent="0.45">
      <c r="A67" t="s">
        <v>345</v>
      </c>
      <c r="B67" t="s">
        <v>44</v>
      </c>
      <c r="C67" t="s">
        <v>79</v>
      </c>
      <c r="D67" t="s">
        <v>43</v>
      </c>
      <c r="E67" t="s">
        <v>138</v>
      </c>
      <c r="F67" t="s">
        <v>0</v>
      </c>
      <c r="G67" t="s">
        <v>1</v>
      </c>
      <c r="H67" t="s">
        <v>0</v>
      </c>
      <c r="I67" t="s">
        <v>1</v>
      </c>
      <c r="L67" s="2"/>
    </row>
    <row r="68" spans="1:12" x14ac:dyDescent="0.45">
      <c r="A68" t="s">
        <v>341</v>
      </c>
      <c r="B68" t="s">
        <v>44</v>
      </c>
      <c r="C68" t="s">
        <v>61</v>
      </c>
      <c r="D68" t="s">
        <v>67</v>
      </c>
      <c r="E68" t="s">
        <v>77</v>
      </c>
      <c r="F68" t="s">
        <v>0</v>
      </c>
      <c r="G68" t="s">
        <v>0</v>
      </c>
      <c r="H68" t="s">
        <v>0</v>
      </c>
      <c r="I68" t="s">
        <v>1</v>
      </c>
      <c r="L68" s="2"/>
    </row>
    <row r="69" spans="1:12" x14ac:dyDescent="0.45">
      <c r="A69" t="s">
        <v>339</v>
      </c>
      <c r="B69" t="s">
        <v>115</v>
      </c>
      <c r="C69" t="s">
        <v>3</v>
      </c>
      <c r="D69" t="s">
        <v>639</v>
      </c>
      <c r="E69" t="s">
        <v>338</v>
      </c>
      <c r="F69" t="s">
        <v>0</v>
      </c>
      <c r="G69" t="s">
        <v>0</v>
      </c>
      <c r="H69" t="s">
        <v>0</v>
      </c>
      <c r="I69" t="s">
        <v>1</v>
      </c>
      <c r="L69" s="2"/>
    </row>
    <row r="70" spans="1:12" x14ac:dyDescent="0.45">
      <c r="A70" t="s">
        <v>19</v>
      </c>
      <c r="B70" t="s">
        <v>207</v>
      </c>
      <c r="C70" t="s">
        <v>17</v>
      </c>
      <c r="D70" t="s">
        <v>16</v>
      </c>
      <c r="E70" t="s">
        <v>15</v>
      </c>
      <c r="F70" s="1" t="s">
        <v>14</v>
      </c>
      <c r="G70" t="s">
        <v>13</v>
      </c>
      <c r="H70" t="s">
        <v>12</v>
      </c>
      <c r="I70" t="s">
        <v>11</v>
      </c>
      <c r="L70" s="2"/>
    </row>
    <row r="71" spans="1:12" x14ac:dyDescent="0.45">
      <c r="A71" t="s">
        <v>638</v>
      </c>
      <c r="B71" t="s">
        <v>72</v>
      </c>
      <c r="C71" t="s">
        <v>35</v>
      </c>
      <c r="D71" t="s">
        <v>3</v>
      </c>
      <c r="E71" t="s">
        <v>55</v>
      </c>
      <c r="F71" t="s">
        <v>0</v>
      </c>
      <c r="G71" t="s">
        <v>0</v>
      </c>
      <c r="H71" t="s">
        <v>0</v>
      </c>
      <c r="L71" s="2"/>
    </row>
    <row r="72" spans="1:12" x14ac:dyDescent="0.45">
      <c r="A72" t="s">
        <v>637</v>
      </c>
      <c r="B72" t="s">
        <v>9</v>
      </c>
      <c r="C72" t="s">
        <v>82</v>
      </c>
      <c r="D72" t="s">
        <v>34</v>
      </c>
      <c r="E72" t="s">
        <v>81</v>
      </c>
      <c r="F72" t="s">
        <v>0</v>
      </c>
      <c r="G72" t="s">
        <v>0</v>
      </c>
      <c r="H72" t="s">
        <v>0</v>
      </c>
      <c r="L72" s="2"/>
    </row>
    <row r="73" spans="1:12" x14ac:dyDescent="0.45">
      <c r="A73" t="s">
        <v>357</v>
      </c>
      <c r="B73" t="s">
        <v>28</v>
      </c>
      <c r="C73" t="s">
        <v>3</v>
      </c>
      <c r="D73" t="s">
        <v>82</v>
      </c>
      <c r="E73" t="s">
        <v>26</v>
      </c>
      <c r="F73" t="s">
        <v>0</v>
      </c>
      <c r="G73" t="s">
        <v>1</v>
      </c>
      <c r="H73" t="s">
        <v>0</v>
      </c>
      <c r="I73" t="s">
        <v>1</v>
      </c>
      <c r="L73" s="2"/>
    </row>
    <row r="74" spans="1:12" x14ac:dyDescent="0.45">
      <c r="A74" t="s">
        <v>427</v>
      </c>
      <c r="B74" t="s">
        <v>229</v>
      </c>
      <c r="C74" t="s">
        <v>47</v>
      </c>
      <c r="D74" t="s">
        <v>100</v>
      </c>
      <c r="E74" t="s">
        <v>185</v>
      </c>
      <c r="F74" t="s">
        <v>1</v>
      </c>
      <c r="G74" t="s">
        <v>0</v>
      </c>
      <c r="H74" t="s">
        <v>1</v>
      </c>
      <c r="L74" s="2"/>
    </row>
    <row r="75" spans="1:12" x14ac:dyDescent="0.45">
      <c r="A75" t="s">
        <v>636</v>
      </c>
      <c r="B75" t="s">
        <v>36</v>
      </c>
      <c r="C75" t="s">
        <v>8</v>
      </c>
      <c r="D75" t="s">
        <v>34</v>
      </c>
      <c r="E75" t="s">
        <v>74</v>
      </c>
      <c r="F75" t="s">
        <v>0</v>
      </c>
      <c r="G75" t="s">
        <v>0</v>
      </c>
      <c r="H75" t="s">
        <v>0</v>
      </c>
      <c r="L75" s="2"/>
    </row>
    <row r="76" spans="1:12" x14ac:dyDescent="0.45">
      <c r="A76" t="s">
        <v>635</v>
      </c>
      <c r="B76" t="s">
        <v>31</v>
      </c>
      <c r="C76" t="s">
        <v>40</v>
      </c>
      <c r="D76" t="s">
        <v>4</v>
      </c>
      <c r="E76" t="s">
        <v>99</v>
      </c>
      <c r="F76" t="s">
        <v>0</v>
      </c>
      <c r="G76" t="s">
        <v>1</v>
      </c>
      <c r="H76" t="s">
        <v>0</v>
      </c>
      <c r="L76" s="2"/>
    </row>
    <row r="77" spans="1:12" x14ac:dyDescent="0.45">
      <c r="A77" t="s">
        <v>452</v>
      </c>
      <c r="B77" t="s">
        <v>28</v>
      </c>
      <c r="C77" t="s">
        <v>56</v>
      </c>
      <c r="D77" t="s">
        <v>27</v>
      </c>
      <c r="E77" t="s">
        <v>114</v>
      </c>
      <c r="F77" t="s">
        <v>0</v>
      </c>
      <c r="G77" t="s">
        <v>0</v>
      </c>
      <c r="H77" t="s">
        <v>0</v>
      </c>
      <c r="L77" s="2"/>
    </row>
    <row r="78" spans="1:12" x14ac:dyDescent="0.45">
      <c r="A78" t="s">
        <v>498</v>
      </c>
      <c r="B78" t="s">
        <v>44</v>
      </c>
      <c r="C78" t="s">
        <v>40</v>
      </c>
      <c r="D78" t="s">
        <v>79</v>
      </c>
      <c r="E78" t="s">
        <v>178</v>
      </c>
      <c r="F78" t="s">
        <v>1</v>
      </c>
      <c r="G78" t="s">
        <v>1</v>
      </c>
      <c r="H78" t="s">
        <v>0</v>
      </c>
      <c r="L78" s="2"/>
    </row>
    <row r="79" spans="1:12" x14ac:dyDescent="0.45">
      <c r="A79" t="s">
        <v>497</v>
      </c>
      <c r="B79" t="s">
        <v>28</v>
      </c>
      <c r="C79" t="s">
        <v>40</v>
      </c>
      <c r="D79" t="s">
        <v>79</v>
      </c>
      <c r="E79" t="s">
        <v>496</v>
      </c>
      <c r="F79" t="s">
        <v>0</v>
      </c>
      <c r="G79" t="s">
        <v>0</v>
      </c>
      <c r="H79" t="s">
        <v>0</v>
      </c>
      <c r="L79" s="2"/>
    </row>
    <row r="80" spans="1:12" x14ac:dyDescent="0.45">
      <c r="A80" t="s">
        <v>634</v>
      </c>
      <c r="B80" t="s">
        <v>31</v>
      </c>
      <c r="C80" t="s">
        <v>40</v>
      </c>
      <c r="D80" t="s">
        <v>79</v>
      </c>
      <c r="E80" t="s">
        <v>58</v>
      </c>
      <c r="F80" t="s">
        <v>1</v>
      </c>
      <c r="G80" t="s">
        <v>0</v>
      </c>
      <c r="H80" t="s">
        <v>1</v>
      </c>
      <c r="L80" s="2"/>
    </row>
    <row r="81" spans="1:12" x14ac:dyDescent="0.45">
      <c r="A81" t="s">
        <v>511</v>
      </c>
      <c r="B81" t="s">
        <v>48</v>
      </c>
      <c r="C81" t="s">
        <v>27</v>
      </c>
      <c r="D81" t="s">
        <v>27</v>
      </c>
      <c r="E81" t="s">
        <v>42</v>
      </c>
      <c r="F81" t="s">
        <v>1</v>
      </c>
      <c r="G81" t="s">
        <v>0</v>
      </c>
      <c r="H81" t="s">
        <v>1</v>
      </c>
      <c r="I81" t="s">
        <v>1</v>
      </c>
      <c r="L81" s="2"/>
    </row>
    <row r="82" spans="1:12" x14ac:dyDescent="0.45">
      <c r="A82" t="s">
        <v>371</v>
      </c>
      <c r="B82" t="s">
        <v>36</v>
      </c>
      <c r="C82" t="s">
        <v>4</v>
      </c>
      <c r="D82" t="s">
        <v>148</v>
      </c>
      <c r="E82" t="s">
        <v>103</v>
      </c>
      <c r="F82" t="s">
        <v>0</v>
      </c>
      <c r="G82" t="s">
        <v>0</v>
      </c>
      <c r="H82" t="s">
        <v>0</v>
      </c>
      <c r="I82" t="s">
        <v>1</v>
      </c>
      <c r="L82" s="2"/>
    </row>
    <row r="83" spans="1:12" x14ac:dyDescent="0.45">
      <c r="A83" t="s">
        <v>505</v>
      </c>
      <c r="B83" t="s">
        <v>72</v>
      </c>
      <c r="C83" t="s">
        <v>56</v>
      </c>
      <c r="D83" t="s">
        <v>148</v>
      </c>
      <c r="E83" t="s">
        <v>107</v>
      </c>
      <c r="F83" t="s">
        <v>0</v>
      </c>
      <c r="G83" t="s">
        <v>0</v>
      </c>
      <c r="H83" t="s">
        <v>0</v>
      </c>
      <c r="I83" t="s">
        <v>1</v>
      </c>
      <c r="L83" s="2"/>
    </row>
    <row r="84" spans="1:12" x14ac:dyDescent="0.45">
      <c r="A84" t="s">
        <v>352</v>
      </c>
      <c r="B84" t="s">
        <v>21</v>
      </c>
      <c r="C84" t="s">
        <v>56</v>
      </c>
      <c r="D84" t="s">
        <v>148</v>
      </c>
      <c r="E84" t="s">
        <v>131</v>
      </c>
      <c r="F84" t="s">
        <v>0</v>
      </c>
      <c r="G84" t="s">
        <v>0</v>
      </c>
      <c r="H84" t="s">
        <v>0</v>
      </c>
      <c r="I84" t="s">
        <v>1</v>
      </c>
      <c r="L84" s="2"/>
    </row>
    <row r="85" spans="1:12" x14ac:dyDescent="0.45">
      <c r="A85" t="s">
        <v>633</v>
      </c>
      <c r="B85" t="s">
        <v>89</v>
      </c>
      <c r="C85" t="s">
        <v>100</v>
      </c>
      <c r="D85" t="s">
        <v>56</v>
      </c>
      <c r="E85" t="s">
        <v>2</v>
      </c>
      <c r="F85" t="s">
        <v>0</v>
      </c>
      <c r="G85" t="s">
        <v>1</v>
      </c>
      <c r="H85" t="s">
        <v>0</v>
      </c>
      <c r="L85" s="2"/>
    </row>
    <row r="86" spans="1:12" x14ac:dyDescent="0.45">
      <c r="A86" t="s">
        <v>632</v>
      </c>
      <c r="B86" t="s">
        <v>48</v>
      </c>
      <c r="C86" t="s">
        <v>47</v>
      </c>
      <c r="D86" t="s">
        <v>3</v>
      </c>
      <c r="E86" t="s">
        <v>159</v>
      </c>
      <c r="F86" t="s">
        <v>0</v>
      </c>
      <c r="G86" t="s">
        <v>0</v>
      </c>
      <c r="H86" t="s">
        <v>0</v>
      </c>
      <c r="L86" s="2"/>
    </row>
    <row r="87" spans="1:12" x14ac:dyDescent="0.45">
      <c r="A87" t="s">
        <v>370</v>
      </c>
      <c r="B87" t="s">
        <v>229</v>
      </c>
      <c r="C87" t="s">
        <v>47</v>
      </c>
      <c r="D87" t="s">
        <v>4</v>
      </c>
      <c r="E87" t="s">
        <v>68</v>
      </c>
      <c r="F87" t="s">
        <v>0</v>
      </c>
      <c r="G87" t="s">
        <v>0</v>
      </c>
      <c r="H87" t="s">
        <v>0</v>
      </c>
      <c r="I87" t="s">
        <v>1</v>
      </c>
      <c r="L87" s="2"/>
    </row>
    <row r="88" spans="1:12" x14ac:dyDescent="0.45">
      <c r="A88" t="s">
        <v>368</v>
      </c>
      <c r="B88" t="s">
        <v>89</v>
      </c>
      <c r="C88" t="s">
        <v>34</v>
      </c>
      <c r="D88" t="s">
        <v>79</v>
      </c>
      <c r="E88" t="s">
        <v>346</v>
      </c>
      <c r="F88" t="s">
        <v>0</v>
      </c>
      <c r="G88" t="s">
        <v>0</v>
      </c>
      <c r="H88" t="s">
        <v>0</v>
      </c>
      <c r="I88" t="s">
        <v>1</v>
      </c>
    </row>
    <row r="89" spans="1:12" x14ac:dyDescent="0.45">
      <c r="A89" t="s">
        <v>631</v>
      </c>
      <c r="B89" t="s">
        <v>5</v>
      </c>
      <c r="C89" t="s">
        <v>43</v>
      </c>
      <c r="D89" t="s">
        <v>56</v>
      </c>
      <c r="E89" t="s">
        <v>88</v>
      </c>
      <c r="F89" t="s">
        <v>0</v>
      </c>
      <c r="G89" t="s">
        <v>0</v>
      </c>
      <c r="H89" t="s">
        <v>0</v>
      </c>
    </row>
    <row r="90" spans="1:12" x14ac:dyDescent="0.45">
      <c r="A90" t="s">
        <v>630</v>
      </c>
      <c r="B90" t="s">
        <v>48</v>
      </c>
      <c r="C90" t="s">
        <v>69</v>
      </c>
      <c r="D90" t="s">
        <v>34</v>
      </c>
      <c r="E90" t="s">
        <v>185</v>
      </c>
      <c r="F90" t="s">
        <v>1</v>
      </c>
      <c r="G90" t="s">
        <v>0</v>
      </c>
      <c r="H90" t="s">
        <v>1</v>
      </c>
    </row>
    <row r="91" spans="1:12" x14ac:dyDescent="0.45">
      <c r="A91" t="s">
        <v>345</v>
      </c>
      <c r="B91" t="s">
        <v>44</v>
      </c>
      <c r="C91" t="s">
        <v>67</v>
      </c>
      <c r="D91" t="s">
        <v>8</v>
      </c>
      <c r="E91" t="s">
        <v>138</v>
      </c>
      <c r="F91" t="s">
        <v>0</v>
      </c>
      <c r="G91" t="s">
        <v>1</v>
      </c>
      <c r="H91" t="s">
        <v>0</v>
      </c>
      <c r="I91" t="s">
        <v>1</v>
      </c>
    </row>
    <row r="92" spans="1:12" x14ac:dyDescent="0.45">
      <c r="A92" t="s">
        <v>341</v>
      </c>
      <c r="B92" t="s">
        <v>44</v>
      </c>
      <c r="C92" t="s">
        <v>100</v>
      </c>
      <c r="D92" t="s">
        <v>4</v>
      </c>
      <c r="E92" t="s">
        <v>77</v>
      </c>
      <c r="F92" t="s">
        <v>0</v>
      </c>
      <c r="G92" t="s">
        <v>0</v>
      </c>
      <c r="H92" t="s">
        <v>0</v>
      </c>
      <c r="I92" t="s">
        <v>1</v>
      </c>
    </row>
    <row r="93" spans="1:12" x14ac:dyDescent="0.45">
      <c r="A93" t="s">
        <v>629</v>
      </c>
      <c r="B93" t="s">
        <v>31</v>
      </c>
      <c r="C93" t="s">
        <v>27</v>
      </c>
      <c r="D93" t="s">
        <v>34</v>
      </c>
      <c r="E93" t="s">
        <v>74</v>
      </c>
      <c r="F93" t="s">
        <v>0</v>
      </c>
      <c r="G93" t="s">
        <v>1</v>
      </c>
      <c r="H93" t="s">
        <v>0</v>
      </c>
    </row>
    <row r="94" spans="1:12" x14ac:dyDescent="0.45">
      <c r="A94" t="s">
        <v>628</v>
      </c>
      <c r="B94" t="s">
        <v>31</v>
      </c>
      <c r="C94" t="s">
        <v>508</v>
      </c>
      <c r="D94" t="s">
        <v>100</v>
      </c>
      <c r="E94" t="s">
        <v>58</v>
      </c>
      <c r="F94" t="s">
        <v>1</v>
      </c>
      <c r="G94" t="s">
        <v>0</v>
      </c>
      <c r="H94" t="s">
        <v>1</v>
      </c>
    </row>
    <row r="95" spans="1:12" x14ac:dyDescent="0.45">
      <c r="A95" t="s">
        <v>339</v>
      </c>
      <c r="B95" t="s">
        <v>229</v>
      </c>
      <c r="C95" t="s">
        <v>47</v>
      </c>
      <c r="D95" t="s">
        <v>8</v>
      </c>
      <c r="E95" t="s">
        <v>338</v>
      </c>
      <c r="F95" t="s">
        <v>0</v>
      </c>
      <c r="G95" t="s">
        <v>0</v>
      </c>
      <c r="H95" t="s">
        <v>0</v>
      </c>
      <c r="I95" t="s">
        <v>1</v>
      </c>
    </row>
    <row r="96" spans="1:12" x14ac:dyDescent="0.45">
      <c r="A96" t="s">
        <v>587</v>
      </c>
      <c r="B96" t="s">
        <v>48</v>
      </c>
      <c r="C96" t="s">
        <v>8</v>
      </c>
      <c r="D96" t="s">
        <v>3</v>
      </c>
      <c r="E96" t="s">
        <v>138</v>
      </c>
      <c r="F96" t="s">
        <v>0</v>
      </c>
      <c r="G96" t="s">
        <v>0</v>
      </c>
      <c r="H96" t="s">
        <v>0</v>
      </c>
    </row>
    <row r="97" spans="1:9" x14ac:dyDescent="0.45">
      <c r="A97" t="s">
        <v>337</v>
      </c>
      <c r="B97" t="s">
        <v>115</v>
      </c>
      <c r="C97" t="s">
        <v>34</v>
      </c>
      <c r="D97" t="s">
        <v>3</v>
      </c>
      <c r="E97" t="s">
        <v>53</v>
      </c>
      <c r="F97" t="s">
        <v>0</v>
      </c>
      <c r="G97" t="s">
        <v>0</v>
      </c>
      <c r="H97" t="s">
        <v>0</v>
      </c>
      <c r="I97" t="s">
        <v>1</v>
      </c>
    </row>
    <row r="98" spans="1:9" x14ac:dyDescent="0.45">
      <c r="A98" t="s">
        <v>627</v>
      </c>
      <c r="B98" t="s">
        <v>48</v>
      </c>
      <c r="C98" t="s">
        <v>56</v>
      </c>
      <c r="D98" t="s">
        <v>34</v>
      </c>
      <c r="E98" t="s">
        <v>55</v>
      </c>
      <c r="F98" t="s">
        <v>0</v>
      </c>
      <c r="G98" t="s">
        <v>0</v>
      </c>
      <c r="H98" t="s">
        <v>0</v>
      </c>
    </row>
    <row r="99" spans="1:9" x14ac:dyDescent="0.45">
      <c r="A99" t="s">
        <v>363</v>
      </c>
      <c r="B99" t="s">
        <v>5</v>
      </c>
      <c r="C99" t="s">
        <v>8</v>
      </c>
      <c r="D99" t="s">
        <v>56</v>
      </c>
      <c r="E99" t="s">
        <v>88</v>
      </c>
      <c r="F99" t="s">
        <v>0</v>
      </c>
      <c r="G99" t="s">
        <v>0</v>
      </c>
      <c r="H99" t="s">
        <v>0</v>
      </c>
    </row>
    <row r="100" spans="1:9" x14ac:dyDescent="0.45">
      <c r="A100" t="s">
        <v>19</v>
      </c>
      <c r="B100" t="s">
        <v>201</v>
      </c>
      <c r="C100" t="s">
        <v>17</v>
      </c>
      <c r="D100" t="s">
        <v>16</v>
      </c>
      <c r="E100" t="s">
        <v>15</v>
      </c>
      <c r="F100" s="1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626</v>
      </c>
      <c r="B101" t="s">
        <v>44</v>
      </c>
      <c r="C101" t="s">
        <v>170</v>
      </c>
      <c r="D101" t="s">
        <v>67</v>
      </c>
      <c r="E101" t="s">
        <v>138</v>
      </c>
      <c r="F101" t="s">
        <v>0</v>
      </c>
      <c r="G101" t="s">
        <v>1</v>
      </c>
      <c r="H101" t="s">
        <v>0</v>
      </c>
    </row>
    <row r="102" spans="1:9" x14ac:dyDescent="0.45">
      <c r="A102" t="s">
        <v>427</v>
      </c>
      <c r="B102" t="s">
        <v>44</v>
      </c>
      <c r="C102" t="s">
        <v>449</v>
      </c>
      <c r="D102" t="s">
        <v>40</v>
      </c>
      <c r="E102" t="s">
        <v>185</v>
      </c>
      <c r="F102" t="s">
        <v>1</v>
      </c>
      <c r="G102" t="s">
        <v>0</v>
      </c>
      <c r="H102" t="s">
        <v>1</v>
      </c>
    </row>
    <row r="103" spans="1:9" x14ac:dyDescent="0.45">
      <c r="A103" t="s">
        <v>452</v>
      </c>
      <c r="B103" t="s">
        <v>28</v>
      </c>
      <c r="C103" t="s">
        <v>34</v>
      </c>
      <c r="D103" t="s">
        <v>92</v>
      </c>
      <c r="E103" t="s">
        <v>114</v>
      </c>
      <c r="F103" t="s">
        <v>0</v>
      </c>
      <c r="G103" t="s">
        <v>0</v>
      </c>
      <c r="H103" t="s">
        <v>0</v>
      </c>
    </row>
    <row r="104" spans="1:9" x14ac:dyDescent="0.45">
      <c r="A104" t="s">
        <v>625</v>
      </c>
      <c r="B104" t="s">
        <v>21</v>
      </c>
      <c r="C104" t="s">
        <v>160</v>
      </c>
      <c r="D104" t="s">
        <v>56</v>
      </c>
      <c r="E104" t="s">
        <v>20</v>
      </c>
      <c r="F104" t="s">
        <v>1</v>
      </c>
      <c r="G104" t="s">
        <v>0</v>
      </c>
      <c r="H104" t="s">
        <v>1</v>
      </c>
    </row>
    <row r="105" spans="1:9" x14ac:dyDescent="0.45">
      <c r="A105" t="s">
        <v>624</v>
      </c>
      <c r="B105" t="s">
        <v>21</v>
      </c>
      <c r="C105" t="s">
        <v>623</v>
      </c>
      <c r="D105" t="s">
        <v>92</v>
      </c>
      <c r="E105" t="s">
        <v>99</v>
      </c>
      <c r="F105" t="s">
        <v>0</v>
      </c>
      <c r="G105" t="s">
        <v>0</v>
      </c>
      <c r="H105" t="s">
        <v>0</v>
      </c>
    </row>
    <row r="106" spans="1:9" x14ac:dyDescent="0.45">
      <c r="A106" t="s">
        <v>622</v>
      </c>
      <c r="B106" t="s">
        <v>21</v>
      </c>
      <c r="C106" t="s">
        <v>621</v>
      </c>
      <c r="D106" t="s">
        <v>100</v>
      </c>
      <c r="E106" t="s">
        <v>39</v>
      </c>
      <c r="F106" t="s">
        <v>0</v>
      </c>
      <c r="G106" t="s">
        <v>0</v>
      </c>
      <c r="H106" t="s">
        <v>0</v>
      </c>
    </row>
    <row r="107" spans="1:9" x14ac:dyDescent="0.45">
      <c r="A107" t="s">
        <v>620</v>
      </c>
      <c r="B107" t="s">
        <v>72</v>
      </c>
      <c r="C107" t="s">
        <v>619</v>
      </c>
      <c r="D107" t="s">
        <v>79</v>
      </c>
      <c r="E107" t="s">
        <v>107</v>
      </c>
      <c r="F107" t="s">
        <v>0</v>
      </c>
      <c r="G107" t="s">
        <v>0</v>
      </c>
      <c r="H107" t="s">
        <v>0</v>
      </c>
    </row>
    <row r="108" spans="1:9" x14ac:dyDescent="0.45">
      <c r="A108" t="s">
        <v>618</v>
      </c>
      <c r="B108" t="s">
        <v>200</v>
      </c>
      <c r="C108" t="s">
        <v>127</v>
      </c>
      <c r="D108" t="s">
        <v>79</v>
      </c>
      <c r="E108" t="s">
        <v>114</v>
      </c>
      <c r="F108" t="s">
        <v>0</v>
      </c>
      <c r="G108" t="s">
        <v>0</v>
      </c>
      <c r="H108" t="s">
        <v>0</v>
      </c>
    </row>
    <row r="109" spans="1:9" x14ac:dyDescent="0.45">
      <c r="A109" t="s">
        <v>501</v>
      </c>
      <c r="B109" t="s">
        <v>48</v>
      </c>
      <c r="C109" t="s">
        <v>27</v>
      </c>
      <c r="D109" t="s">
        <v>617</v>
      </c>
      <c r="E109" t="s">
        <v>138</v>
      </c>
      <c r="F109" t="s">
        <v>0</v>
      </c>
      <c r="G109" t="s">
        <v>0</v>
      </c>
      <c r="H109" t="s">
        <v>0</v>
      </c>
      <c r="I109" t="s">
        <v>1</v>
      </c>
    </row>
    <row r="110" spans="1:9" x14ac:dyDescent="0.45">
      <c r="A110" t="s">
        <v>616</v>
      </c>
      <c r="B110" t="s">
        <v>21</v>
      </c>
      <c r="C110" t="s">
        <v>615</v>
      </c>
      <c r="D110" t="s">
        <v>56</v>
      </c>
      <c r="E110" t="s">
        <v>58</v>
      </c>
      <c r="F110" t="s">
        <v>1</v>
      </c>
      <c r="G110" t="s">
        <v>0</v>
      </c>
      <c r="H110" t="s">
        <v>1</v>
      </c>
    </row>
    <row r="111" spans="1:9" x14ac:dyDescent="0.45">
      <c r="A111" t="s">
        <v>19</v>
      </c>
      <c r="B111" t="s">
        <v>195</v>
      </c>
      <c r="C111" t="s">
        <v>17</v>
      </c>
      <c r="D111" t="s">
        <v>16</v>
      </c>
      <c r="E111" t="s">
        <v>15</v>
      </c>
      <c r="F111" s="1" t="s">
        <v>14</v>
      </c>
      <c r="G111" t="s">
        <v>13</v>
      </c>
      <c r="H111" t="s">
        <v>12</v>
      </c>
      <c r="I111" t="s">
        <v>11</v>
      </c>
    </row>
    <row r="112" spans="1:9" x14ac:dyDescent="0.45">
      <c r="A112" t="s">
        <v>614</v>
      </c>
      <c r="B112" t="s">
        <v>48</v>
      </c>
      <c r="C112" t="s">
        <v>47</v>
      </c>
      <c r="D112" t="s">
        <v>34</v>
      </c>
      <c r="E112" t="s">
        <v>55</v>
      </c>
      <c r="F112" t="s">
        <v>0</v>
      </c>
      <c r="G112" t="s">
        <v>0</v>
      </c>
      <c r="H112" t="s">
        <v>0</v>
      </c>
    </row>
    <row r="113" spans="1:9" x14ac:dyDescent="0.45">
      <c r="A113" t="s">
        <v>613</v>
      </c>
      <c r="B113" t="s">
        <v>21</v>
      </c>
      <c r="C113" t="s">
        <v>47</v>
      </c>
      <c r="D113" t="s">
        <v>34</v>
      </c>
      <c r="E113" t="s">
        <v>74</v>
      </c>
      <c r="F113" t="s">
        <v>0</v>
      </c>
      <c r="G113" t="s">
        <v>0</v>
      </c>
      <c r="H113" t="s">
        <v>0</v>
      </c>
    </row>
    <row r="114" spans="1:9" x14ac:dyDescent="0.45">
      <c r="A114" t="s">
        <v>612</v>
      </c>
      <c r="B114" t="s">
        <v>21</v>
      </c>
      <c r="C114" t="s">
        <v>47</v>
      </c>
      <c r="D114" t="s">
        <v>34</v>
      </c>
      <c r="E114" t="s">
        <v>278</v>
      </c>
      <c r="F114" t="s">
        <v>1</v>
      </c>
      <c r="G114" t="s">
        <v>0</v>
      </c>
      <c r="H114" t="s">
        <v>1</v>
      </c>
    </row>
    <row r="115" spans="1:9" x14ac:dyDescent="0.45">
      <c r="A115" t="s">
        <v>611</v>
      </c>
      <c r="B115" t="s">
        <v>36</v>
      </c>
      <c r="C115" t="s">
        <v>47</v>
      </c>
      <c r="D115" t="s">
        <v>34</v>
      </c>
      <c r="E115" t="s">
        <v>39</v>
      </c>
      <c r="F115" t="s">
        <v>0</v>
      </c>
      <c r="G115" t="s">
        <v>0</v>
      </c>
      <c r="H115" t="s">
        <v>0</v>
      </c>
    </row>
    <row r="116" spans="1:9" x14ac:dyDescent="0.45">
      <c r="A116" t="s">
        <v>610</v>
      </c>
      <c r="B116" t="s">
        <v>21</v>
      </c>
      <c r="C116" t="s">
        <v>69</v>
      </c>
      <c r="D116" t="s">
        <v>3</v>
      </c>
      <c r="E116" t="s">
        <v>143</v>
      </c>
      <c r="F116" t="s">
        <v>0</v>
      </c>
      <c r="G116" t="s">
        <v>0</v>
      </c>
      <c r="H116" t="s">
        <v>0</v>
      </c>
    </row>
    <row r="117" spans="1:9" x14ac:dyDescent="0.45">
      <c r="A117" t="s">
        <v>19</v>
      </c>
      <c r="B117" t="s">
        <v>192</v>
      </c>
      <c r="C117" t="s">
        <v>17</v>
      </c>
      <c r="D117" t="s">
        <v>16</v>
      </c>
      <c r="E117" t="s">
        <v>15</v>
      </c>
      <c r="F117" s="1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488</v>
      </c>
      <c r="B118" t="s">
        <v>21</v>
      </c>
      <c r="C118" t="s">
        <v>34</v>
      </c>
      <c r="D118" t="s">
        <v>69</v>
      </c>
      <c r="E118" t="s">
        <v>39</v>
      </c>
      <c r="F118" t="s">
        <v>0</v>
      </c>
      <c r="G118" t="s">
        <v>0</v>
      </c>
      <c r="H118" t="s">
        <v>0</v>
      </c>
      <c r="I118" t="s">
        <v>1</v>
      </c>
    </row>
    <row r="119" spans="1:9" x14ac:dyDescent="0.45">
      <c r="A119" t="s">
        <v>19</v>
      </c>
      <c r="B119" t="s">
        <v>191</v>
      </c>
      <c r="C119" t="s">
        <v>17</v>
      </c>
      <c r="D119" t="s">
        <v>16</v>
      </c>
      <c r="E119" t="s">
        <v>15</v>
      </c>
      <c r="F119" s="1" t="s">
        <v>14</v>
      </c>
      <c r="G119" t="s">
        <v>13</v>
      </c>
      <c r="H119" t="s">
        <v>12</v>
      </c>
      <c r="I119" t="s">
        <v>11</v>
      </c>
    </row>
    <row r="120" spans="1:9" x14ac:dyDescent="0.45">
      <c r="A120" t="s">
        <v>566</v>
      </c>
      <c r="B120" t="s">
        <v>21</v>
      </c>
      <c r="C120" t="s">
        <v>40</v>
      </c>
      <c r="D120" t="s">
        <v>3</v>
      </c>
      <c r="E120" t="s">
        <v>99</v>
      </c>
      <c r="F120" t="s">
        <v>0</v>
      </c>
      <c r="G120" t="s">
        <v>0</v>
      </c>
      <c r="H120" t="s">
        <v>0</v>
      </c>
    </row>
    <row r="121" spans="1:9" x14ac:dyDescent="0.45">
      <c r="A121" t="s">
        <v>373</v>
      </c>
      <c r="B121" t="s">
        <v>31</v>
      </c>
      <c r="C121" t="s">
        <v>79</v>
      </c>
      <c r="D121" t="s">
        <v>79</v>
      </c>
      <c r="E121" t="s">
        <v>58</v>
      </c>
      <c r="F121" t="s">
        <v>1</v>
      </c>
      <c r="G121" t="s">
        <v>0</v>
      </c>
      <c r="H121" t="s">
        <v>1</v>
      </c>
    </row>
    <row r="122" spans="1:9" x14ac:dyDescent="0.45">
      <c r="A122" t="s">
        <v>609</v>
      </c>
      <c r="B122" t="s">
        <v>21</v>
      </c>
      <c r="C122" t="s">
        <v>79</v>
      </c>
      <c r="D122" t="s">
        <v>34</v>
      </c>
      <c r="E122" t="s">
        <v>99</v>
      </c>
      <c r="F122" t="s">
        <v>0</v>
      </c>
      <c r="G122" t="s">
        <v>0</v>
      </c>
      <c r="H122" t="s">
        <v>0</v>
      </c>
    </row>
    <row r="123" spans="1:9" x14ac:dyDescent="0.45">
      <c r="A123" t="s">
        <v>608</v>
      </c>
      <c r="B123" t="s">
        <v>5</v>
      </c>
      <c r="C123" t="s">
        <v>35</v>
      </c>
      <c r="D123" t="s">
        <v>56</v>
      </c>
      <c r="E123" t="s">
        <v>88</v>
      </c>
      <c r="F123" t="s">
        <v>0</v>
      </c>
      <c r="G123" t="s">
        <v>0</v>
      </c>
      <c r="H123" t="s">
        <v>0</v>
      </c>
    </row>
    <row r="124" spans="1:9" x14ac:dyDescent="0.45">
      <c r="A124" t="s">
        <v>607</v>
      </c>
      <c r="B124" t="s">
        <v>72</v>
      </c>
      <c r="C124" t="s">
        <v>59</v>
      </c>
      <c r="D124" t="s">
        <v>34</v>
      </c>
      <c r="E124" t="s">
        <v>271</v>
      </c>
      <c r="F124" t="s">
        <v>0</v>
      </c>
      <c r="G124" t="s">
        <v>0</v>
      </c>
      <c r="H124" t="s">
        <v>0</v>
      </c>
    </row>
    <row r="125" spans="1:9" x14ac:dyDescent="0.45">
      <c r="A125" t="s">
        <v>19</v>
      </c>
      <c r="B125" t="s">
        <v>187</v>
      </c>
      <c r="C125" t="s">
        <v>17</v>
      </c>
      <c r="D125" t="s">
        <v>16</v>
      </c>
      <c r="E125" t="s">
        <v>15</v>
      </c>
      <c r="F125" s="1" t="s">
        <v>14</v>
      </c>
      <c r="G125" t="s">
        <v>13</v>
      </c>
      <c r="H125" t="s">
        <v>12</v>
      </c>
      <c r="I125" t="s">
        <v>11</v>
      </c>
    </row>
    <row r="126" spans="1:9" x14ac:dyDescent="0.45">
      <c r="A126" t="s">
        <v>386</v>
      </c>
      <c r="B126" t="s">
        <v>5</v>
      </c>
      <c r="C126" t="s">
        <v>100</v>
      </c>
      <c r="D126" t="s">
        <v>4</v>
      </c>
      <c r="E126" t="s">
        <v>88</v>
      </c>
      <c r="F126" t="s">
        <v>0</v>
      </c>
      <c r="G126" t="s">
        <v>0</v>
      </c>
      <c r="H126" t="s">
        <v>0</v>
      </c>
    </row>
    <row r="127" spans="1:9" x14ac:dyDescent="0.45">
      <c r="A127" t="s">
        <v>404</v>
      </c>
      <c r="B127" t="s">
        <v>520</v>
      </c>
      <c r="C127" t="s">
        <v>47</v>
      </c>
      <c r="D127" t="s">
        <v>56</v>
      </c>
      <c r="E127" t="s">
        <v>143</v>
      </c>
      <c r="F127" t="s">
        <v>174</v>
      </c>
      <c r="G127" t="s">
        <v>174</v>
      </c>
      <c r="H127" t="s">
        <v>174</v>
      </c>
    </row>
    <row r="128" spans="1:9" x14ac:dyDescent="0.45">
      <c r="A128" t="s">
        <v>606</v>
      </c>
      <c r="B128" t="s">
        <v>31</v>
      </c>
      <c r="C128" t="s">
        <v>148</v>
      </c>
      <c r="D128" t="s">
        <v>4</v>
      </c>
      <c r="E128" t="s">
        <v>58</v>
      </c>
      <c r="F128" t="s">
        <v>1</v>
      </c>
      <c r="G128" t="s">
        <v>0</v>
      </c>
      <c r="H128" t="s">
        <v>1</v>
      </c>
    </row>
    <row r="129" spans="1:9" x14ac:dyDescent="0.45">
      <c r="A129" t="s">
        <v>605</v>
      </c>
      <c r="B129" t="s">
        <v>5</v>
      </c>
      <c r="C129" t="s">
        <v>79</v>
      </c>
      <c r="D129" t="s">
        <v>100</v>
      </c>
      <c r="E129" t="s">
        <v>408</v>
      </c>
      <c r="F129" t="s">
        <v>0</v>
      </c>
      <c r="G129" t="s">
        <v>0</v>
      </c>
      <c r="H129" t="s">
        <v>0</v>
      </c>
    </row>
    <row r="130" spans="1:9" x14ac:dyDescent="0.45">
      <c r="A130" t="s">
        <v>604</v>
      </c>
      <c r="B130" t="s">
        <v>44</v>
      </c>
      <c r="C130" t="s">
        <v>67</v>
      </c>
      <c r="D130" t="s">
        <v>56</v>
      </c>
      <c r="E130" t="s">
        <v>55</v>
      </c>
      <c r="F130" t="s">
        <v>0</v>
      </c>
      <c r="G130" t="s">
        <v>0</v>
      </c>
      <c r="H130" t="s">
        <v>0</v>
      </c>
    </row>
    <row r="131" spans="1:9" x14ac:dyDescent="0.45">
      <c r="A131" t="s">
        <v>603</v>
      </c>
      <c r="B131" t="s">
        <v>72</v>
      </c>
      <c r="C131" t="s">
        <v>199</v>
      </c>
      <c r="D131" t="s">
        <v>3</v>
      </c>
      <c r="E131" t="s">
        <v>55</v>
      </c>
      <c r="F131" t="s">
        <v>0</v>
      </c>
      <c r="G131" t="s">
        <v>0</v>
      </c>
      <c r="H131" t="s">
        <v>0</v>
      </c>
    </row>
    <row r="132" spans="1:9" x14ac:dyDescent="0.45">
      <c r="A132" t="s">
        <v>602</v>
      </c>
      <c r="B132" t="s">
        <v>36</v>
      </c>
      <c r="C132" t="s">
        <v>170</v>
      </c>
      <c r="D132" t="s">
        <v>34</v>
      </c>
      <c r="E132" t="s">
        <v>188</v>
      </c>
      <c r="F132" t="s">
        <v>1</v>
      </c>
      <c r="G132" t="s">
        <v>0</v>
      </c>
      <c r="H132" t="s">
        <v>1</v>
      </c>
    </row>
    <row r="133" spans="1:9" x14ac:dyDescent="0.45">
      <c r="A133" t="s">
        <v>601</v>
      </c>
      <c r="B133" t="s">
        <v>72</v>
      </c>
      <c r="C133" t="s">
        <v>35</v>
      </c>
      <c r="D133" t="s">
        <v>34</v>
      </c>
      <c r="E133" t="s">
        <v>216</v>
      </c>
      <c r="F133" t="s">
        <v>0</v>
      </c>
      <c r="G133" t="s">
        <v>0</v>
      </c>
      <c r="H133" t="s">
        <v>0</v>
      </c>
    </row>
    <row r="134" spans="1:9" x14ac:dyDescent="0.45">
      <c r="A134" t="s">
        <v>19</v>
      </c>
      <c r="B134" t="s">
        <v>184</v>
      </c>
      <c r="C134" t="s">
        <v>17</v>
      </c>
      <c r="D134" t="s">
        <v>16</v>
      </c>
      <c r="E134" t="s">
        <v>15</v>
      </c>
      <c r="F134" s="1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600</v>
      </c>
      <c r="B135" t="s">
        <v>72</v>
      </c>
      <c r="C135" t="s">
        <v>148</v>
      </c>
      <c r="D135" t="s">
        <v>34</v>
      </c>
      <c r="E135" t="s">
        <v>77</v>
      </c>
      <c r="F135" t="s">
        <v>0</v>
      </c>
      <c r="G135" t="s">
        <v>0</v>
      </c>
      <c r="H135" t="s">
        <v>0</v>
      </c>
    </row>
    <row r="136" spans="1:9" x14ac:dyDescent="0.45">
      <c r="A136" t="s">
        <v>427</v>
      </c>
      <c r="B136" t="s">
        <v>44</v>
      </c>
      <c r="C136" t="s">
        <v>40</v>
      </c>
      <c r="D136" t="s">
        <v>4</v>
      </c>
      <c r="E136" t="s">
        <v>185</v>
      </c>
      <c r="F136" t="s">
        <v>1</v>
      </c>
      <c r="G136" t="s">
        <v>0</v>
      </c>
      <c r="H136" t="s">
        <v>1</v>
      </c>
    </row>
    <row r="137" spans="1:9" x14ac:dyDescent="0.45">
      <c r="A137" t="s">
        <v>452</v>
      </c>
      <c r="B137" t="s">
        <v>28</v>
      </c>
      <c r="C137" t="s">
        <v>148</v>
      </c>
      <c r="D137" t="s">
        <v>79</v>
      </c>
      <c r="E137" t="s">
        <v>114</v>
      </c>
      <c r="F137" t="s">
        <v>0</v>
      </c>
      <c r="G137" t="s">
        <v>0</v>
      </c>
      <c r="H137" t="s">
        <v>0</v>
      </c>
    </row>
    <row r="138" spans="1:9" x14ac:dyDescent="0.45">
      <c r="A138" t="s">
        <v>599</v>
      </c>
      <c r="B138" t="s">
        <v>21</v>
      </c>
      <c r="C138" t="s">
        <v>43</v>
      </c>
      <c r="D138" t="s">
        <v>34</v>
      </c>
      <c r="E138" t="s">
        <v>155</v>
      </c>
      <c r="F138" t="s">
        <v>0</v>
      </c>
      <c r="G138" t="s">
        <v>0</v>
      </c>
      <c r="H138" t="s">
        <v>0</v>
      </c>
    </row>
    <row r="139" spans="1:9" x14ac:dyDescent="0.45">
      <c r="A139" t="s">
        <v>598</v>
      </c>
      <c r="B139" t="s">
        <v>21</v>
      </c>
      <c r="C139" t="s">
        <v>40</v>
      </c>
      <c r="D139" t="s">
        <v>34</v>
      </c>
      <c r="E139" t="s">
        <v>99</v>
      </c>
      <c r="F139" t="s">
        <v>0</v>
      </c>
      <c r="G139" t="s">
        <v>0</v>
      </c>
      <c r="H139" t="s">
        <v>0</v>
      </c>
    </row>
    <row r="140" spans="1:9" x14ac:dyDescent="0.45">
      <c r="A140" t="s">
        <v>506</v>
      </c>
      <c r="B140" t="s">
        <v>44</v>
      </c>
      <c r="C140" t="s">
        <v>160</v>
      </c>
      <c r="D140" t="s">
        <v>3</v>
      </c>
      <c r="E140" t="s">
        <v>107</v>
      </c>
      <c r="F140" t="s">
        <v>0</v>
      </c>
      <c r="G140" t="s">
        <v>0</v>
      </c>
      <c r="H140" t="s">
        <v>0</v>
      </c>
    </row>
    <row r="141" spans="1:9" x14ac:dyDescent="0.45">
      <c r="A141" t="s">
        <v>363</v>
      </c>
      <c r="B141" t="s">
        <v>5</v>
      </c>
      <c r="C141" t="s">
        <v>61</v>
      </c>
      <c r="D141" t="s">
        <v>56</v>
      </c>
      <c r="E141" t="s">
        <v>88</v>
      </c>
      <c r="F141" t="s">
        <v>0</v>
      </c>
      <c r="G141" t="s">
        <v>0</v>
      </c>
      <c r="H141" t="s">
        <v>0</v>
      </c>
    </row>
    <row r="142" spans="1:9" x14ac:dyDescent="0.45">
      <c r="A142" t="s">
        <v>19</v>
      </c>
      <c r="B142" t="s">
        <v>177</v>
      </c>
      <c r="C142" t="s">
        <v>17</v>
      </c>
      <c r="D142" t="s">
        <v>16</v>
      </c>
      <c r="E142" t="s">
        <v>15</v>
      </c>
      <c r="F142" s="1" t="s">
        <v>14</v>
      </c>
      <c r="G142" t="s">
        <v>13</v>
      </c>
      <c r="H142" t="s">
        <v>12</v>
      </c>
      <c r="I142" t="s">
        <v>11</v>
      </c>
    </row>
    <row r="143" spans="1:9" x14ac:dyDescent="0.45">
      <c r="A143" t="s">
        <v>359</v>
      </c>
      <c r="B143" t="s">
        <v>175</v>
      </c>
      <c r="C143" t="s">
        <v>47</v>
      </c>
      <c r="D143" t="s">
        <v>40</v>
      </c>
      <c r="E143" t="s">
        <v>2</v>
      </c>
      <c r="F143" t="s">
        <v>0</v>
      </c>
      <c r="G143" t="s">
        <v>1</v>
      </c>
      <c r="H143" t="s">
        <v>0</v>
      </c>
      <c r="I143" t="s">
        <v>1</v>
      </c>
    </row>
    <row r="144" spans="1:9" x14ac:dyDescent="0.45">
      <c r="A144" t="s">
        <v>358</v>
      </c>
      <c r="B144" t="s">
        <v>189</v>
      </c>
      <c r="C144" t="s">
        <v>47</v>
      </c>
      <c r="D144" t="s">
        <v>4</v>
      </c>
      <c r="E144" t="s">
        <v>103</v>
      </c>
      <c r="F144" t="s">
        <v>0</v>
      </c>
      <c r="G144" t="s">
        <v>0</v>
      </c>
      <c r="H144" t="s">
        <v>0</v>
      </c>
      <c r="I144" t="s">
        <v>1</v>
      </c>
    </row>
    <row r="145" spans="1:9" x14ac:dyDescent="0.45">
      <c r="A145" t="s">
        <v>357</v>
      </c>
      <c r="B145" t="s">
        <v>175</v>
      </c>
      <c r="C145" t="s">
        <v>47</v>
      </c>
      <c r="D145" t="s">
        <v>148</v>
      </c>
      <c r="E145" t="s">
        <v>26</v>
      </c>
      <c r="F145" t="s">
        <v>0</v>
      </c>
      <c r="G145" t="s">
        <v>1</v>
      </c>
      <c r="H145" t="s">
        <v>0</v>
      </c>
      <c r="I145" t="s">
        <v>1</v>
      </c>
    </row>
    <row r="146" spans="1:9" x14ac:dyDescent="0.45">
      <c r="A146" t="s">
        <v>354</v>
      </c>
      <c r="B146" t="s">
        <v>342</v>
      </c>
      <c r="C146" t="s">
        <v>47</v>
      </c>
      <c r="D146" t="s">
        <v>56</v>
      </c>
      <c r="E146" t="s">
        <v>178</v>
      </c>
      <c r="F146" t="s">
        <v>1</v>
      </c>
      <c r="G146" t="s">
        <v>0</v>
      </c>
      <c r="H146" t="s">
        <v>1</v>
      </c>
      <c r="I146" t="s">
        <v>1</v>
      </c>
    </row>
    <row r="147" spans="1:9" x14ac:dyDescent="0.45">
      <c r="A147" t="s">
        <v>353</v>
      </c>
      <c r="B147" t="s">
        <v>189</v>
      </c>
      <c r="C147" t="s">
        <v>47</v>
      </c>
      <c r="D147" t="s">
        <v>67</v>
      </c>
      <c r="E147" t="s">
        <v>103</v>
      </c>
      <c r="F147" t="s">
        <v>0</v>
      </c>
      <c r="G147" t="s">
        <v>0</v>
      </c>
      <c r="H147" t="s">
        <v>0</v>
      </c>
      <c r="I147" t="s">
        <v>1</v>
      </c>
    </row>
    <row r="148" spans="1:9" x14ac:dyDescent="0.45">
      <c r="A148" t="s">
        <v>371</v>
      </c>
      <c r="B148" t="s">
        <v>189</v>
      </c>
      <c r="C148" t="s">
        <v>47</v>
      </c>
      <c r="D148" t="s">
        <v>79</v>
      </c>
      <c r="E148" t="s">
        <v>103</v>
      </c>
      <c r="F148" t="s">
        <v>0</v>
      </c>
      <c r="G148" t="s">
        <v>0</v>
      </c>
      <c r="H148" t="s">
        <v>0</v>
      </c>
      <c r="I148" t="s">
        <v>1</v>
      </c>
    </row>
    <row r="149" spans="1:9" x14ac:dyDescent="0.45">
      <c r="A149" t="s">
        <v>370</v>
      </c>
      <c r="B149" t="s">
        <v>229</v>
      </c>
      <c r="C149" t="s">
        <v>47</v>
      </c>
      <c r="D149" t="s">
        <v>43</v>
      </c>
      <c r="E149" t="s">
        <v>68</v>
      </c>
      <c r="F149" t="s">
        <v>0</v>
      </c>
      <c r="G149" t="s">
        <v>0</v>
      </c>
      <c r="H149" t="s">
        <v>0</v>
      </c>
      <c r="I149" t="s">
        <v>1</v>
      </c>
    </row>
    <row r="150" spans="1:9" x14ac:dyDescent="0.45">
      <c r="A150" t="s">
        <v>351</v>
      </c>
      <c r="B150" t="s">
        <v>175</v>
      </c>
      <c r="C150" t="s">
        <v>47</v>
      </c>
      <c r="D150" t="s">
        <v>234</v>
      </c>
      <c r="E150" t="s">
        <v>180</v>
      </c>
      <c r="F150" t="s">
        <v>0</v>
      </c>
      <c r="G150" t="s">
        <v>0</v>
      </c>
      <c r="H150" t="s">
        <v>0</v>
      </c>
      <c r="I150" t="s">
        <v>1</v>
      </c>
    </row>
    <row r="151" spans="1:9" x14ac:dyDescent="0.45">
      <c r="A151" t="s">
        <v>597</v>
      </c>
      <c r="B151" t="s">
        <v>36</v>
      </c>
      <c r="C151" t="s">
        <v>4</v>
      </c>
      <c r="D151" t="s">
        <v>3</v>
      </c>
      <c r="E151" t="s">
        <v>99</v>
      </c>
      <c r="F151" t="s">
        <v>0</v>
      </c>
      <c r="G151" t="s">
        <v>0</v>
      </c>
      <c r="H151" t="s">
        <v>0</v>
      </c>
    </row>
    <row r="152" spans="1:9" x14ac:dyDescent="0.45">
      <c r="A152" t="s">
        <v>350</v>
      </c>
      <c r="B152" t="s">
        <v>89</v>
      </c>
      <c r="C152" t="s">
        <v>34</v>
      </c>
      <c r="D152" t="s">
        <v>40</v>
      </c>
      <c r="E152" t="s">
        <v>346</v>
      </c>
      <c r="F152" t="s">
        <v>0</v>
      </c>
      <c r="G152" t="s">
        <v>0</v>
      </c>
      <c r="H152" t="s">
        <v>0</v>
      </c>
      <c r="I152" t="s">
        <v>1</v>
      </c>
    </row>
    <row r="153" spans="1:9" x14ac:dyDescent="0.45">
      <c r="A153" t="s">
        <v>347</v>
      </c>
      <c r="B153" t="s">
        <v>89</v>
      </c>
      <c r="C153" t="s">
        <v>79</v>
      </c>
      <c r="D153" t="s">
        <v>160</v>
      </c>
      <c r="E153" t="s">
        <v>346</v>
      </c>
      <c r="F153" t="s">
        <v>0</v>
      </c>
      <c r="G153" t="s">
        <v>0</v>
      </c>
      <c r="H153" t="s">
        <v>0</v>
      </c>
      <c r="I153" t="s">
        <v>1</v>
      </c>
    </row>
    <row r="154" spans="1:9" x14ac:dyDescent="0.45">
      <c r="A154" t="s">
        <v>345</v>
      </c>
      <c r="B154" t="s">
        <v>44</v>
      </c>
      <c r="C154" t="s">
        <v>34</v>
      </c>
      <c r="D154" t="s">
        <v>8</v>
      </c>
      <c r="E154" t="s">
        <v>138</v>
      </c>
      <c r="F154" t="s">
        <v>0</v>
      </c>
      <c r="G154" t="s">
        <v>1</v>
      </c>
      <c r="H154" t="s">
        <v>0</v>
      </c>
      <c r="I154" t="s">
        <v>1</v>
      </c>
    </row>
    <row r="155" spans="1:9" x14ac:dyDescent="0.45">
      <c r="A155" t="s">
        <v>343</v>
      </c>
      <c r="B155" t="s">
        <v>48</v>
      </c>
      <c r="C155" t="s">
        <v>3</v>
      </c>
      <c r="D155" t="s">
        <v>8</v>
      </c>
      <c r="E155" t="s">
        <v>159</v>
      </c>
      <c r="F155" t="s">
        <v>0</v>
      </c>
      <c r="G155" t="s">
        <v>0</v>
      </c>
      <c r="H155" t="s">
        <v>0</v>
      </c>
      <c r="I155" t="s">
        <v>1</v>
      </c>
    </row>
    <row r="156" spans="1:9" x14ac:dyDescent="0.45">
      <c r="A156" t="s">
        <v>341</v>
      </c>
      <c r="B156" t="s">
        <v>44</v>
      </c>
      <c r="C156" t="s">
        <v>47</v>
      </c>
      <c r="D156" t="s">
        <v>34</v>
      </c>
      <c r="E156" t="s">
        <v>77</v>
      </c>
      <c r="F156" t="s">
        <v>0</v>
      </c>
      <c r="G156" t="s">
        <v>0</v>
      </c>
      <c r="H156" t="s">
        <v>0</v>
      </c>
      <c r="I156" t="s">
        <v>1</v>
      </c>
    </row>
    <row r="157" spans="1:9" x14ac:dyDescent="0.45">
      <c r="A157" t="s">
        <v>339</v>
      </c>
      <c r="B157" t="s">
        <v>229</v>
      </c>
      <c r="C157" t="s">
        <v>47</v>
      </c>
      <c r="D157" t="s">
        <v>112</v>
      </c>
      <c r="E157" t="s">
        <v>338</v>
      </c>
      <c r="F157" t="s">
        <v>0</v>
      </c>
      <c r="G157" t="s">
        <v>0</v>
      </c>
      <c r="H157" t="s">
        <v>0</v>
      </c>
      <c r="I157" t="s">
        <v>1</v>
      </c>
    </row>
    <row r="158" spans="1:9" x14ac:dyDescent="0.45">
      <c r="A158" t="s">
        <v>337</v>
      </c>
      <c r="B158" t="s">
        <v>229</v>
      </c>
      <c r="C158" t="s">
        <v>47</v>
      </c>
      <c r="D158" t="s">
        <v>61</v>
      </c>
      <c r="E158" t="s">
        <v>53</v>
      </c>
      <c r="F158" t="s">
        <v>0</v>
      </c>
      <c r="G158" t="s">
        <v>0</v>
      </c>
      <c r="H158" t="s">
        <v>0</v>
      </c>
      <c r="I158" t="s">
        <v>1</v>
      </c>
    </row>
    <row r="159" spans="1:9" x14ac:dyDescent="0.45">
      <c r="A159" t="s">
        <v>336</v>
      </c>
      <c r="B159" t="s">
        <v>72</v>
      </c>
      <c r="C159" t="s">
        <v>3</v>
      </c>
      <c r="D159" t="s">
        <v>43</v>
      </c>
      <c r="E159" t="s">
        <v>55</v>
      </c>
      <c r="F159" t="s">
        <v>0</v>
      </c>
      <c r="G159" t="s">
        <v>0</v>
      </c>
      <c r="H159" t="s">
        <v>0</v>
      </c>
      <c r="I159" t="s">
        <v>1</v>
      </c>
    </row>
    <row r="160" spans="1:9" x14ac:dyDescent="0.45">
      <c r="A160" t="s">
        <v>335</v>
      </c>
      <c r="B160" t="s">
        <v>115</v>
      </c>
      <c r="C160" t="s">
        <v>3</v>
      </c>
      <c r="D160" t="s">
        <v>119</v>
      </c>
      <c r="E160" t="s">
        <v>223</v>
      </c>
      <c r="F160" t="s">
        <v>0</v>
      </c>
      <c r="G160" t="s">
        <v>1</v>
      </c>
      <c r="H160" t="s">
        <v>0</v>
      </c>
      <c r="I160" t="s">
        <v>1</v>
      </c>
    </row>
    <row r="161" spans="1:9" x14ac:dyDescent="0.45">
      <c r="A161" t="s">
        <v>19</v>
      </c>
      <c r="B161" t="s">
        <v>173</v>
      </c>
      <c r="C161" t="s">
        <v>17</v>
      </c>
      <c r="D161" t="s">
        <v>16</v>
      </c>
      <c r="E161" t="s">
        <v>15</v>
      </c>
      <c r="F161" s="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596</v>
      </c>
      <c r="B162" t="s">
        <v>72</v>
      </c>
      <c r="C162" t="s">
        <v>160</v>
      </c>
      <c r="D162" t="s">
        <v>3</v>
      </c>
      <c r="E162" t="s">
        <v>107</v>
      </c>
      <c r="F162" t="s">
        <v>0</v>
      </c>
      <c r="G162" t="s">
        <v>0</v>
      </c>
      <c r="H162" t="s">
        <v>0</v>
      </c>
    </row>
    <row r="163" spans="1:9" x14ac:dyDescent="0.45">
      <c r="A163" t="s">
        <v>386</v>
      </c>
      <c r="B163" t="s">
        <v>5</v>
      </c>
      <c r="C163" t="s">
        <v>112</v>
      </c>
      <c r="D163" t="s">
        <v>4</v>
      </c>
      <c r="E163" t="s">
        <v>88</v>
      </c>
      <c r="F163" t="s">
        <v>0</v>
      </c>
      <c r="G163" t="s">
        <v>0</v>
      </c>
      <c r="H163" t="s">
        <v>0</v>
      </c>
    </row>
    <row r="164" spans="1:9" x14ac:dyDescent="0.45">
      <c r="A164" t="s">
        <v>404</v>
      </c>
      <c r="B164" t="s">
        <v>520</v>
      </c>
      <c r="C164" t="s">
        <v>47</v>
      </c>
      <c r="D164" t="s">
        <v>67</v>
      </c>
      <c r="E164" t="s">
        <v>143</v>
      </c>
      <c r="F164" t="s">
        <v>174</v>
      </c>
      <c r="G164" t="s">
        <v>174</v>
      </c>
      <c r="H164" t="s">
        <v>174</v>
      </c>
    </row>
    <row r="165" spans="1:9" x14ac:dyDescent="0.45">
      <c r="A165" t="s">
        <v>595</v>
      </c>
      <c r="B165" t="s">
        <v>48</v>
      </c>
      <c r="C165" t="s">
        <v>56</v>
      </c>
      <c r="D165" t="s">
        <v>34</v>
      </c>
      <c r="E165" t="s">
        <v>55</v>
      </c>
      <c r="F165" t="s">
        <v>0</v>
      </c>
      <c r="G165" t="s">
        <v>0</v>
      </c>
      <c r="H165" t="s">
        <v>0</v>
      </c>
    </row>
    <row r="166" spans="1:9" x14ac:dyDescent="0.45">
      <c r="A166" t="s">
        <v>383</v>
      </c>
      <c r="B166" t="s">
        <v>31</v>
      </c>
      <c r="C166" t="s">
        <v>34</v>
      </c>
      <c r="D166" t="s">
        <v>79</v>
      </c>
      <c r="E166" t="s">
        <v>58</v>
      </c>
      <c r="F166" t="s">
        <v>1</v>
      </c>
      <c r="G166" t="s">
        <v>0</v>
      </c>
      <c r="H166" t="s">
        <v>1</v>
      </c>
    </row>
    <row r="167" spans="1:9" x14ac:dyDescent="0.45">
      <c r="A167" t="s">
        <v>594</v>
      </c>
      <c r="B167" t="s">
        <v>115</v>
      </c>
      <c r="C167" t="s">
        <v>92</v>
      </c>
      <c r="D167" t="s">
        <v>100</v>
      </c>
      <c r="E167" t="s">
        <v>53</v>
      </c>
      <c r="F167" t="s">
        <v>0</v>
      </c>
      <c r="G167" t="s">
        <v>0</v>
      </c>
      <c r="H167" t="s">
        <v>0</v>
      </c>
    </row>
    <row r="168" spans="1:9" x14ac:dyDescent="0.45">
      <c r="A168" t="s">
        <v>593</v>
      </c>
      <c r="B168" t="s">
        <v>36</v>
      </c>
      <c r="C168" t="s">
        <v>61</v>
      </c>
      <c r="D168" t="s">
        <v>56</v>
      </c>
      <c r="E168" t="s">
        <v>58</v>
      </c>
      <c r="F168" t="s">
        <v>1</v>
      </c>
      <c r="G168" t="s">
        <v>0</v>
      </c>
      <c r="H168" t="s">
        <v>1</v>
      </c>
    </row>
    <row r="169" spans="1:9" x14ac:dyDescent="0.45">
      <c r="A169" t="s">
        <v>497</v>
      </c>
      <c r="B169" t="s">
        <v>28</v>
      </c>
      <c r="C169" t="s">
        <v>170</v>
      </c>
      <c r="D169" t="s">
        <v>92</v>
      </c>
      <c r="E169" t="s">
        <v>496</v>
      </c>
      <c r="F169" t="s">
        <v>0</v>
      </c>
      <c r="G169" t="s">
        <v>0</v>
      </c>
      <c r="H169" t="s">
        <v>0</v>
      </c>
    </row>
    <row r="170" spans="1:9" x14ac:dyDescent="0.45">
      <c r="A170" t="s">
        <v>320</v>
      </c>
      <c r="B170" t="s">
        <v>31</v>
      </c>
      <c r="C170" t="s">
        <v>148</v>
      </c>
      <c r="D170" t="s">
        <v>92</v>
      </c>
      <c r="E170" t="s">
        <v>58</v>
      </c>
      <c r="F170" t="s">
        <v>1</v>
      </c>
      <c r="G170" t="s">
        <v>0</v>
      </c>
      <c r="H170" t="s">
        <v>1</v>
      </c>
    </row>
    <row r="171" spans="1:9" x14ac:dyDescent="0.45">
      <c r="A171" t="s">
        <v>554</v>
      </c>
      <c r="B171" t="s">
        <v>5</v>
      </c>
      <c r="C171" t="s">
        <v>148</v>
      </c>
      <c r="D171" t="s">
        <v>79</v>
      </c>
      <c r="E171" t="s">
        <v>2</v>
      </c>
      <c r="F171" t="s">
        <v>0</v>
      </c>
      <c r="G171" t="s">
        <v>1</v>
      </c>
      <c r="H171" t="s">
        <v>0</v>
      </c>
    </row>
    <row r="172" spans="1:9" x14ac:dyDescent="0.45">
      <c r="A172" t="s">
        <v>592</v>
      </c>
      <c r="B172" t="s">
        <v>31</v>
      </c>
      <c r="C172" t="s">
        <v>56</v>
      </c>
      <c r="D172" t="s">
        <v>79</v>
      </c>
      <c r="E172" t="s">
        <v>155</v>
      </c>
      <c r="F172" t="s">
        <v>0</v>
      </c>
      <c r="G172" t="s">
        <v>0</v>
      </c>
      <c r="H172" t="s">
        <v>0</v>
      </c>
    </row>
    <row r="173" spans="1:9" x14ac:dyDescent="0.45">
      <c r="A173" t="s">
        <v>591</v>
      </c>
      <c r="B173" t="s">
        <v>5</v>
      </c>
      <c r="C173" t="s">
        <v>56</v>
      </c>
      <c r="D173" t="s">
        <v>79</v>
      </c>
      <c r="E173" t="s">
        <v>88</v>
      </c>
      <c r="F173" t="s">
        <v>0</v>
      </c>
      <c r="G173" t="s">
        <v>0</v>
      </c>
      <c r="H173" t="s">
        <v>0</v>
      </c>
    </row>
    <row r="174" spans="1:9" x14ac:dyDescent="0.45">
      <c r="A174" t="s">
        <v>590</v>
      </c>
      <c r="B174" t="s">
        <v>72</v>
      </c>
      <c r="C174" t="s">
        <v>199</v>
      </c>
      <c r="D174" t="s">
        <v>34</v>
      </c>
      <c r="E174" t="s">
        <v>178</v>
      </c>
      <c r="F174" t="s">
        <v>1</v>
      </c>
      <c r="G174" t="s">
        <v>0</v>
      </c>
      <c r="H174" t="s">
        <v>1</v>
      </c>
    </row>
    <row r="175" spans="1:9" x14ac:dyDescent="0.45">
      <c r="A175" t="s">
        <v>318</v>
      </c>
      <c r="B175" t="s">
        <v>342</v>
      </c>
      <c r="C175" t="s">
        <v>47</v>
      </c>
      <c r="D175" t="s">
        <v>170</v>
      </c>
      <c r="E175" t="s">
        <v>216</v>
      </c>
      <c r="F175" t="s">
        <v>0</v>
      </c>
      <c r="G175" t="s">
        <v>0</v>
      </c>
      <c r="H175" t="s">
        <v>0</v>
      </c>
      <c r="I175" t="s">
        <v>1</v>
      </c>
    </row>
    <row r="176" spans="1:9" x14ac:dyDescent="0.45">
      <c r="A176" t="s">
        <v>589</v>
      </c>
      <c r="B176" t="s">
        <v>36</v>
      </c>
      <c r="C176" t="s">
        <v>508</v>
      </c>
      <c r="D176" t="s">
        <v>34</v>
      </c>
      <c r="E176" t="s">
        <v>58</v>
      </c>
      <c r="F176" t="s">
        <v>1</v>
      </c>
      <c r="G176" t="s">
        <v>0</v>
      </c>
      <c r="H176" t="s">
        <v>1</v>
      </c>
    </row>
    <row r="177" spans="1:9" x14ac:dyDescent="0.45">
      <c r="A177" t="s">
        <v>315</v>
      </c>
      <c r="B177" t="s">
        <v>36</v>
      </c>
      <c r="C177" t="s">
        <v>3</v>
      </c>
      <c r="D177" t="s">
        <v>67</v>
      </c>
      <c r="E177" t="s">
        <v>20</v>
      </c>
      <c r="F177" t="s">
        <v>1</v>
      </c>
      <c r="G177" t="s">
        <v>0</v>
      </c>
      <c r="H177" t="s">
        <v>1</v>
      </c>
      <c r="I177" t="s">
        <v>1</v>
      </c>
    </row>
    <row r="178" spans="1:9" x14ac:dyDescent="0.45">
      <c r="A178" t="s">
        <v>588</v>
      </c>
      <c r="B178" t="s">
        <v>9</v>
      </c>
      <c r="C178" t="s">
        <v>61</v>
      </c>
      <c r="D178" t="s">
        <v>34</v>
      </c>
      <c r="E178" t="s">
        <v>2</v>
      </c>
      <c r="F178" t="s">
        <v>0</v>
      </c>
      <c r="G178" t="s">
        <v>0</v>
      </c>
      <c r="H178" t="s">
        <v>0</v>
      </c>
    </row>
    <row r="179" spans="1:9" x14ac:dyDescent="0.45">
      <c r="A179" t="s">
        <v>587</v>
      </c>
      <c r="B179" t="s">
        <v>44</v>
      </c>
      <c r="C179" t="s">
        <v>82</v>
      </c>
      <c r="D179" t="s">
        <v>3</v>
      </c>
      <c r="E179" t="s">
        <v>138</v>
      </c>
      <c r="F179" t="s">
        <v>0</v>
      </c>
      <c r="G179" t="s">
        <v>1</v>
      </c>
      <c r="H179" t="s">
        <v>0</v>
      </c>
    </row>
    <row r="180" spans="1:9" x14ac:dyDescent="0.45">
      <c r="A180" t="s">
        <v>314</v>
      </c>
      <c r="B180" t="s">
        <v>36</v>
      </c>
      <c r="C180" t="s">
        <v>3</v>
      </c>
      <c r="D180" t="s">
        <v>4</v>
      </c>
      <c r="E180" t="s">
        <v>99</v>
      </c>
      <c r="F180" t="s">
        <v>0</v>
      </c>
      <c r="G180" t="s">
        <v>0</v>
      </c>
      <c r="H180" t="s">
        <v>0</v>
      </c>
      <c r="I180" t="s">
        <v>1</v>
      </c>
    </row>
    <row r="181" spans="1:9" x14ac:dyDescent="0.45">
      <c r="A181" t="s">
        <v>586</v>
      </c>
      <c r="B181" t="s">
        <v>89</v>
      </c>
      <c r="C181" t="s">
        <v>100</v>
      </c>
      <c r="D181" t="s">
        <v>3</v>
      </c>
      <c r="E181" t="s">
        <v>585</v>
      </c>
      <c r="F181" t="s">
        <v>0</v>
      </c>
      <c r="G181" t="s">
        <v>0</v>
      </c>
      <c r="H181" t="s">
        <v>0</v>
      </c>
    </row>
    <row r="182" spans="1:9" x14ac:dyDescent="0.45">
      <c r="A182" t="s">
        <v>19</v>
      </c>
      <c r="B182" t="s">
        <v>172</v>
      </c>
      <c r="C182" t="s">
        <v>17</v>
      </c>
      <c r="D182" t="s">
        <v>16</v>
      </c>
      <c r="E182" t="s">
        <v>15</v>
      </c>
      <c r="F182" s="1" t="s">
        <v>14</v>
      </c>
      <c r="G182" t="s">
        <v>13</v>
      </c>
      <c r="H182" t="s">
        <v>12</v>
      </c>
      <c r="I182" t="s">
        <v>11</v>
      </c>
    </row>
    <row r="183" spans="1:9" x14ac:dyDescent="0.45">
      <c r="A183" t="s">
        <v>362</v>
      </c>
      <c r="B183" t="s">
        <v>48</v>
      </c>
      <c r="C183" t="s">
        <v>82</v>
      </c>
      <c r="D183" t="s">
        <v>34</v>
      </c>
      <c r="E183" t="s">
        <v>159</v>
      </c>
      <c r="F183" t="s">
        <v>0</v>
      </c>
      <c r="G183" t="s">
        <v>0</v>
      </c>
      <c r="H183" t="s">
        <v>0</v>
      </c>
    </row>
    <row r="184" spans="1:9" x14ac:dyDescent="0.45">
      <c r="A184" t="s">
        <v>584</v>
      </c>
      <c r="B184" t="s">
        <v>36</v>
      </c>
      <c r="C184" t="s">
        <v>67</v>
      </c>
      <c r="D184" t="s">
        <v>3</v>
      </c>
      <c r="E184" t="s">
        <v>103</v>
      </c>
      <c r="F184" t="s">
        <v>0</v>
      </c>
      <c r="G184" t="s">
        <v>0</v>
      </c>
      <c r="H184" t="s">
        <v>0</v>
      </c>
    </row>
    <row r="185" spans="1:9" x14ac:dyDescent="0.45">
      <c r="A185" t="s">
        <v>499</v>
      </c>
      <c r="B185" t="s">
        <v>48</v>
      </c>
      <c r="C185" t="s">
        <v>34</v>
      </c>
      <c r="D185" t="s">
        <v>4</v>
      </c>
      <c r="E185" t="s">
        <v>46</v>
      </c>
      <c r="F185" t="s">
        <v>0</v>
      </c>
      <c r="G185" t="s">
        <v>0</v>
      </c>
      <c r="H185" t="s">
        <v>0</v>
      </c>
      <c r="I185" t="s">
        <v>1</v>
      </c>
    </row>
    <row r="186" spans="1:9" x14ac:dyDescent="0.45">
      <c r="A186" t="s">
        <v>583</v>
      </c>
      <c r="B186" t="s">
        <v>28</v>
      </c>
      <c r="C186" t="s">
        <v>4</v>
      </c>
      <c r="D186" t="s">
        <v>34</v>
      </c>
      <c r="E186" t="s">
        <v>223</v>
      </c>
      <c r="F186" t="s">
        <v>0</v>
      </c>
      <c r="G186" t="s">
        <v>1</v>
      </c>
      <c r="H186" t="s">
        <v>0</v>
      </c>
    </row>
    <row r="187" spans="1:9" x14ac:dyDescent="0.45">
      <c r="A187" t="s">
        <v>582</v>
      </c>
      <c r="B187" t="s">
        <v>21</v>
      </c>
      <c r="C187" t="s">
        <v>34</v>
      </c>
      <c r="D187" t="s">
        <v>3</v>
      </c>
      <c r="E187" t="s">
        <v>131</v>
      </c>
      <c r="F187" t="s">
        <v>0</v>
      </c>
      <c r="G187" t="s">
        <v>0</v>
      </c>
      <c r="H187" t="s">
        <v>0</v>
      </c>
    </row>
    <row r="188" spans="1:9" x14ac:dyDescent="0.45">
      <c r="A188" t="s">
        <v>581</v>
      </c>
      <c r="B188" t="s">
        <v>72</v>
      </c>
      <c r="C188" t="s">
        <v>67</v>
      </c>
      <c r="D188" t="s">
        <v>34</v>
      </c>
      <c r="E188" t="s">
        <v>42</v>
      </c>
      <c r="F188" t="s">
        <v>1</v>
      </c>
      <c r="G188" t="s">
        <v>0</v>
      </c>
      <c r="H188" t="s">
        <v>1</v>
      </c>
    </row>
    <row r="189" spans="1:9" x14ac:dyDescent="0.45">
      <c r="A189" t="s">
        <v>580</v>
      </c>
      <c r="B189" t="s">
        <v>89</v>
      </c>
      <c r="C189" t="s">
        <v>56</v>
      </c>
      <c r="D189" t="s">
        <v>56</v>
      </c>
      <c r="E189" t="s">
        <v>81</v>
      </c>
      <c r="F189" t="s">
        <v>0</v>
      </c>
      <c r="G189" t="s">
        <v>0</v>
      </c>
      <c r="H189" t="s">
        <v>0</v>
      </c>
    </row>
    <row r="190" spans="1:9" x14ac:dyDescent="0.45">
      <c r="A190" t="s">
        <v>19</v>
      </c>
      <c r="B190" t="s">
        <v>166</v>
      </c>
      <c r="C190" t="s">
        <v>17</v>
      </c>
      <c r="D190" t="s">
        <v>16</v>
      </c>
      <c r="E190" t="s">
        <v>15</v>
      </c>
      <c r="F190" s="1" t="s">
        <v>14</v>
      </c>
      <c r="G190" t="s">
        <v>13</v>
      </c>
      <c r="H190" t="s">
        <v>12</v>
      </c>
      <c r="I190" t="s">
        <v>11</v>
      </c>
    </row>
    <row r="191" spans="1:9" x14ac:dyDescent="0.45">
      <c r="A191" t="s">
        <v>579</v>
      </c>
      <c r="B191" t="s">
        <v>36</v>
      </c>
      <c r="C191" t="s">
        <v>92</v>
      </c>
      <c r="D191" t="s">
        <v>56</v>
      </c>
      <c r="E191" t="s">
        <v>20</v>
      </c>
      <c r="F191" t="s">
        <v>1</v>
      </c>
      <c r="G191" t="s">
        <v>0</v>
      </c>
      <c r="H191" t="s">
        <v>1</v>
      </c>
    </row>
    <row r="192" spans="1:9" x14ac:dyDescent="0.45">
      <c r="A192" t="s">
        <v>578</v>
      </c>
      <c r="B192" t="s">
        <v>28</v>
      </c>
      <c r="C192" t="s">
        <v>67</v>
      </c>
      <c r="D192" t="s">
        <v>56</v>
      </c>
      <c r="E192" t="s">
        <v>182</v>
      </c>
      <c r="F192" t="s">
        <v>0</v>
      </c>
      <c r="G192" t="s">
        <v>0</v>
      </c>
      <c r="H192" t="s">
        <v>0</v>
      </c>
    </row>
    <row r="193" spans="1:9" x14ac:dyDescent="0.45">
      <c r="A193" t="s">
        <v>577</v>
      </c>
      <c r="B193" t="s">
        <v>72</v>
      </c>
      <c r="C193" t="s">
        <v>67</v>
      </c>
      <c r="D193" t="s">
        <v>56</v>
      </c>
      <c r="E193" t="s">
        <v>46</v>
      </c>
      <c r="F193" t="s">
        <v>0</v>
      </c>
      <c r="G193" t="s">
        <v>0</v>
      </c>
      <c r="H193" t="s">
        <v>0</v>
      </c>
    </row>
    <row r="194" spans="1:9" x14ac:dyDescent="0.45">
      <c r="A194" t="s">
        <v>19</v>
      </c>
      <c r="B194" t="s">
        <v>164</v>
      </c>
      <c r="C194" t="s">
        <v>17</v>
      </c>
      <c r="D194" t="s">
        <v>16</v>
      </c>
      <c r="E194" t="s">
        <v>15</v>
      </c>
      <c r="F194" s="1" t="s">
        <v>14</v>
      </c>
      <c r="G194" t="s">
        <v>13</v>
      </c>
      <c r="H194" t="s">
        <v>12</v>
      </c>
      <c r="I194" t="s">
        <v>11</v>
      </c>
    </row>
    <row r="195" spans="1:9" x14ac:dyDescent="0.45">
      <c r="A195" t="s">
        <v>576</v>
      </c>
      <c r="B195" t="s">
        <v>5</v>
      </c>
      <c r="C195" t="s">
        <v>100</v>
      </c>
      <c r="D195" t="s">
        <v>79</v>
      </c>
      <c r="E195" t="s">
        <v>7</v>
      </c>
      <c r="F195" t="s">
        <v>0</v>
      </c>
      <c r="G195" t="s">
        <v>0</v>
      </c>
      <c r="H195" t="s">
        <v>0</v>
      </c>
    </row>
    <row r="196" spans="1:9" x14ac:dyDescent="0.45">
      <c r="A196" t="s">
        <v>575</v>
      </c>
      <c r="B196" t="s">
        <v>5</v>
      </c>
      <c r="C196" t="s">
        <v>4</v>
      </c>
      <c r="D196" t="s">
        <v>56</v>
      </c>
      <c r="E196" t="s">
        <v>574</v>
      </c>
      <c r="F196" t="s">
        <v>0</v>
      </c>
      <c r="G196" t="s">
        <v>0</v>
      </c>
      <c r="H196" t="s">
        <v>0</v>
      </c>
    </row>
    <row r="197" spans="1:9" x14ac:dyDescent="0.45">
      <c r="A197" t="s">
        <v>573</v>
      </c>
      <c r="B197" t="s">
        <v>72</v>
      </c>
      <c r="C197" t="s">
        <v>34</v>
      </c>
      <c r="D197" t="s">
        <v>34</v>
      </c>
      <c r="E197" t="s">
        <v>366</v>
      </c>
      <c r="F197" t="s">
        <v>0</v>
      </c>
      <c r="G197" t="s">
        <v>0</v>
      </c>
      <c r="H197" t="s">
        <v>0</v>
      </c>
    </row>
    <row r="198" spans="1:9" x14ac:dyDescent="0.45">
      <c r="A198" t="s">
        <v>572</v>
      </c>
      <c r="B198" t="s">
        <v>342</v>
      </c>
      <c r="C198" t="s">
        <v>47</v>
      </c>
      <c r="D198" t="s">
        <v>79</v>
      </c>
      <c r="E198" t="s">
        <v>188</v>
      </c>
      <c r="F198" t="s">
        <v>1</v>
      </c>
      <c r="G198" t="s">
        <v>0</v>
      </c>
      <c r="H198" t="s">
        <v>1</v>
      </c>
    </row>
    <row r="199" spans="1:9" x14ac:dyDescent="0.45">
      <c r="A199" t="s">
        <v>571</v>
      </c>
      <c r="B199" t="s">
        <v>31</v>
      </c>
      <c r="C199" t="s">
        <v>79</v>
      </c>
      <c r="D199" t="s">
        <v>56</v>
      </c>
      <c r="E199" t="s">
        <v>188</v>
      </c>
      <c r="F199" t="s">
        <v>1</v>
      </c>
      <c r="G199" t="s">
        <v>1</v>
      </c>
      <c r="H199" t="s">
        <v>0</v>
      </c>
    </row>
    <row r="200" spans="1:9" x14ac:dyDescent="0.45">
      <c r="A200" t="s">
        <v>570</v>
      </c>
      <c r="B200" t="s">
        <v>28</v>
      </c>
      <c r="C200" t="s">
        <v>4</v>
      </c>
      <c r="D200" t="s">
        <v>4</v>
      </c>
      <c r="E200" t="s">
        <v>53</v>
      </c>
      <c r="F200" t="s">
        <v>0</v>
      </c>
      <c r="G200" t="s">
        <v>0</v>
      </c>
      <c r="H200" t="s">
        <v>0</v>
      </c>
    </row>
    <row r="201" spans="1:9" x14ac:dyDescent="0.45">
      <c r="A201" t="s">
        <v>569</v>
      </c>
      <c r="B201" t="s">
        <v>31</v>
      </c>
      <c r="C201" t="s">
        <v>34</v>
      </c>
      <c r="D201" t="s">
        <v>4</v>
      </c>
      <c r="E201" t="s">
        <v>131</v>
      </c>
      <c r="F201" t="s">
        <v>0</v>
      </c>
      <c r="G201" t="s">
        <v>0</v>
      </c>
      <c r="H201" t="s">
        <v>0</v>
      </c>
    </row>
    <row r="202" spans="1:9" x14ac:dyDescent="0.45">
      <c r="A202" t="s">
        <v>568</v>
      </c>
      <c r="B202" t="s">
        <v>48</v>
      </c>
      <c r="C202" t="s">
        <v>34</v>
      </c>
      <c r="D202" t="s">
        <v>79</v>
      </c>
      <c r="E202" t="s">
        <v>185</v>
      </c>
      <c r="F202" t="s">
        <v>1</v>
      </c>
      <c r="G202" t="s">
        <v>0</v>
      </c>
      <c r="H202" t="s">
        <v>1</v>
      </c>
    </row>
    <row r="203" spans="1:9" x14ac:dyDescent="0.45">
      <c r="A203" t="s">
        <v>567</v>
      </c>
      <c r="B203" t="s">
        <v>44</v>
      </c>
      <c r="C203" t="s">
        <v>59</v>
      </c>
      <c r="D203" t="s">
        <v>3</v>
      </c>
      <c r="E203" t="s">
        <v>185</v>
      </c>
      <c r="F203" t="s">
        <v>1</v>
      </c>
      <c r="G203" t="s">
        <v>0</v>
      </c>
      <c r="H203" t="s">
        <v>1</v>
      </c>
    </row>
    <row r="204" spans="1:9" x14ac:dyDescent="0.45">
      <c r="A204" t="s">
        <v>19</v>
      </c>
      <c r="B204" t="s">
        <v>158</v>
      </c>
      <c r="C204" t="s">
        <v>17</v>
      </c>
      <c r="D204" t="s">
        <v>16</v>
      </c>
      <c r="E204" t="s">
        <v>15</v>
      </c>
      <c r="F204" s="1" t="s">
        <v>14</v>
      </c>
      <c r="G204" t="s">
        <v>13</v>
      </c>
      <c r="H204" t="s">
        <v>12</v>
      </c>
      <c r="I204" t="s">
        <v>11</v>
      </c>
    </row>
    <row r="205" spans="1:9" x14ac:dyDescent="0.45">
      <c r="A205" t="s">
        <v>566</v>
      </c>
      <c r="B205" t="s">
        <v>21</v>
      </c>
      <c r="C205" t="s">
        <v>3</v>
      </c>
      <c r="D205" t="s">
        <v>34</v>
      </c>
      <c r="E205" t="s">
        <v>99</v>
      </c>
      <c r="F205" t="s">
        <v>0</v>
      </c>
      <c r="G205" t="s">
        <v>0</v>
      </c>
      <c r="H205" t="s">
        <v>0</v>
      </c>
    </row>
    <row r="206" spans="1:9" x14ac:dyDescent="0.45">
      <c r="A206" t="s">
        <v>488</v>
      </c>
      <c r="B206" t="s">
        <v>21</v>
      </c>
      <c r="C206" t="s">
        <v>34</v>
      </c>
      <c r="D206" t="s">
        <v>34</v>
      </c>
      <c r="E206" t="s">
        <v>39</v>
      </c>
      <c r="F206" t="s">
        <v>0</v>
      </c>
      <c r="G206" t="s">
        <v>0</v>
      </c>
      <c r="H206" t="s">
        <v>0</v>
      </c>
      <c r="I206" t="s">
        <v>1</v>
      </c>
    </row>
    <row r="207" spans="1:9" x14ac:dyDescent="0.45">
      <c r="A207" t="s">
        <v>565</v>
      </c>
      <c r="B207" t="s">
        <v>200</v>
      </c>
      <c r="C207" t="s">
        <v>61</v>
      </c>
      <c r="D207" t="s">
        <v>34</v>
      </c>
      <c r="E207" t="s">
        <v>338</v>
      </c>
      <c r="F207" t="s">
        <v>0</v>
      </c>
      <c r="G207" t="s">
        <v>0</v>
      </c>
      <c r="H207" t="s">
        <v>0</v>
      </c>
    </row>
    <row r="208" spans="1:9" x14ac:dyDescent="0.45">
      <c r="A208" t="s">
        <v>564</v>
      </c>
      <c r="B208" t="s">
        <v>115</v>
      </c>
      <c r="C208" t="s">
        <v>47</v>
      </c>
      <c r="D208" t="s">
        <v>34</v>
      </c>
      <c r="E208" t="s">
        <v>114</v>
      </c>
      <c r="F208" t="s">
        <v>0</v>
      </c>
      <c r="G208" t="s">
        <v>1</v>
      </c>
      <c r="H208" t="s">
        <v>0</v>
      </c>
    </row>
    <row r="209" spans="1:9" x14ac:dyDescent="0.45">
      <c r="A209" t="s">
        <v>563</v>
      </c>
      <c r="B209" t="s">
        <v>44</v>
      </c>
      <c r="C209" t="s">
        <v>47</v>
      </c>
      <c r="D209" t="s">
        <v>34</v>
      </c>
      <c r="E209" t="s">
        <v>138</v>
      </c>
      <c r="F209" t="s">
        <v>0</v>
      </c>
      <c r="G209" t="s">
        <v>1</v>
      </c>
      <c r="H209" t="s">
        <v>0</v>
      </c>
    </row>
    <row r="210" spans="1:9" x14ac:dyDescent="0.45">
      <c r="A210" t="s">
        <v>19</v>
      </c>
      <c r="B210" t="s">
        <v>154</v>
      </c>
      <c r="C210" t="s">
        <v>17</v>
      </c>
      <c r="D210" t="s">
        <v>16</v>
      </c>
      <c r="E210" t="s">
        <v>15</v>
      </c>
      <c r="F210" s="1" t="s">
        <v>14</v>
      </c>
      <c r="G210" t="s">
        <v>13</v>
      </c>
      <c r="H210" t="s">
        <v>12</v>
      </c>
      <c r="I210" t="s">
        <v>11</v>
      </c>
    </row>
    <row r="211" spans="1:9" x14ac:dyDescent="0.45">
      <c r="A211" t="s">
        <v>562</v>
      </c>
      <c r="B211" t="s">
        <v>31</v>
      </c>
      <c r="C211" t="s">
        <v>69</v>
      </c>
      <c r="D211" t="s">
        <v>3</v>
      </c>
      <c r="E211" t="s">
        <v>99</v>
      </c>
      <c r="F211" t="s">
        <v>0</v>
      </c>
      <c r="G211" t="s">
        <v>1</v>
      </c>
      <c r="H211" t="s">
        <v>0</v>
      </c>
    </row>
    <row r="212" spans="1:9" x14ac:dyDescent="0.45">
      <c r="A212" t="s">
        <v>426</v>
      </c>
      <c r="B212" t="s">
        <v>44</v>
      </c>
      <c r="C212" t="s">
        <v>47</v>
      </c>
      <c r="D212" t="s">
        <v>3</v>
      </c>
      <c r="E212" t="s">
        <v>185</v>
      </c>
      <c r="F212" t="s">
        <v>1</v>
      </c>
      <c r="G212" t="s">
        <v>0</v>
      </c>
      <c r="H212" t="s">
        <v>1</v>
      </c>
    </row>
    <row r="213" spans="1:9" x14ac:dyDescent="0.45">
      <c r="A213" t="s">
        <v>561</v>
      </c>
      <c r="B213" t="s">
        <v>72</v>
      </c>
      <c r="C213" t="s">
        <v>34</v>
      </c>
      <c r="D213" t="s">
        <v>34</v>
      </c>
      <c r="E213" t="s">
        <v>366</v>
      </c>
      <c r="F213" t="s">
        <v>0</v>
      </c>
      <c r="G213" t="s">
        <v>0</v>
      </c>
      <c r="H213" t="s">
        <v>0</v>
      </c>
    </row>
    <row r="214" spans="1:9" x14ac:dyDescent="0.45">
      <c r="A214" t="s">
        <v>560</v>
      </c>
      <c r="B214" t="s">
        <v>72</v>
      </c>
      <c r="C214" t="s">
        <v>43</v>
      </c>
      <c r="D214" t="s">
        <v>34</v>
      </c>
      <c r="E214" t="s">
        <v>46</v>
      </c>
      <c r="F214" t="s">
        <v>0</v>
      </c>
      <c r="G214" t="s">
        <v>0</v>
      </c>
      <c r="H214" t="s">
        <v>0</v>
      </c>
    </row>
    <row r="215" spans="1:9" x14ac:dyDescent="0.45">
      <c r="A215" t="s">
        <v>559</v>
      </c>
      <c r="B215" t="s">
        <v>72</v>
      </c>
      <c r="C215" t="s">
        <v>79</v>
      </c>
      <c r="D215" t="s">
        <v>34</v>
      </c>
      <c r="E215" t="s">
        <v>138</v>
      </c>
      <c r="F215" t="s">
        <v>0</v>
      </c>
      <c r="G215" t="s">
        <v>0</v>
      </c>
      <c r="H215" t="s">
        <v>0</v>
      </c>
    </row>
    <row r="216" spans="1:9" x14ac:dyDescent="0.45">
      <c r="A216" t="s">
        <v>558</v>
      </c>
      <c r="B216" t="s">
        <v>72</v>
      </c>
      <c r="C216" t="s">
        <v>92</v>
      </c>
      <c r="D216" t="s">
        <v>34</v>
      </c>
      <c r="E216" t="s">
        <v>178</v>
      </c>
      <c r="F216" t="s">
        <v>1</v>
      </c>
      <c r="G216" t="s">
        <v>0</v>
      </c>
      <c r="H216" t="s">
        <v>1</v>
      </c>
    </row>
    <row r="217" spans="1:9" x14ac:dyDescent="0.45">
      <c r="A217" t="s">
        <v>557</v>
      </c>
      <c r="B217" t="s">
        <v>72</v>
      </c>
      <c r="C217" t="s">
        <v>8</v>
      </c>
      <c r="D217" t="s">
        <v>34</v>
      </c>
      <c r="E217" t="s">
        <v>185</v>
      </c>
      <c r="F217" t="s">
        <v>1</v>
      </c>
      <c r="G217" t="s">
        <v>0</v>
      </c>
      <c r="H217" t="s">
        <v>1</v>
      </c>
    </row>
    <row r="218" spans="1:9" x14ac:dyDescent="0.45">
      <c r="A218" t="s">
        <v>501</v>
      </c>
      <c r="B218" t="s">
        <v>48</v>
      </c>
      <c r="C218" t="s">
        <v>59</v>
      </c>
      <c r="D218" t="s">
        <v>56</v>
      </c>
      <c r="E218" t="s">
        <v>138</v>
      </c>
      <c r="F218" t="s">
        <v>0</v>
      </c>
      <c r="G218" t="s">
        <v>0</v>
      </c>
      <c r="H218" t="s">
        <v>0</v>
      </c>
      <c r="I218" t="s">
        <v>1</v>
      </c>
    </row>
    <row r="219" spans="1:9" x14ac:dyDescent="0.45">
      <c r="A219" t="s">
        <v>19</v>
      </c>
      <c r="B219" t="s">
        <v>149</v>
      </c>
      <c r="C219" t="s">
        <v>17</v>
      </c>
      <c r="D219" t="s">
        <v>16</v>
      </c>
      <c r="E219" t="s">
        <v>15</v>
      </c>
      <c r="F219" s="1" t="s">
        <v>14</v>
      </c>
      <c r="G219" t="s">
        <v>13</v>
      </c>
      <c r="H219" t="s">
        <v>12</v>
      </c>
      <c r="I219" t="s">
        <v>11</v>
      </c>
    </row>
    <row r="220" spans="1:9" x14ac:dyDescent="0.45">
      <c r="A220" t="s">
        <v>556</v>
      </c>
      <c r="B220" t="s">
        <v>72</v>
      </c>
      <c r="C220" t="s">
        <v>61</v>
      </c>
      <c r="D220" t="s">
        <v>34</v>
      </c>
      <c r="E220" t="s">
        <v>138</v>
      </c>
      <c r="F220" t="s">
        <v>0</v>
      </c>
      <c r="G220" t="s">
        <v>0</v>
      </c>
      <c r="H220" t="s">
        <v>0</v>
      </c>
    </row>
    <row r="221" spans="1:9" x14ac:dyDescent="0.45">
      <c r="A221" t="s">
        <v>357</v>
      </c>
      <c r="B221" t="s">
        <v>28</v>
      </c>
      <c r="C221" t="s">
        <v>4</v>
      </c>
      <c r="D221" t="s">
        <v>40</v>
      </c>
      <c r="E221" t="s">
        <v>26</v>
      </c>
      <c r="F221" t="s">
        <v>0</v>
      </c>
      <c r="G221" t="s">
        <v>1</v>
      </c>
      <c r="H221" t="s">
        <v>0</v>
      </c>
      <c r="I221" t="s">
        <v>1</v>
      </c>
    </row>
    <row r="222" spans="1:9" x14ac:dyDescent="0.45">
      <c r="A222" t="s">
        <v>307</v>
      </c>
      <c r="B222" t="s">
        <v>44</v>
      </c>
      <c r="C222" t="s">
        <v>8</v>
      </c>
      <c r="D222" t="s">
        <v>56</v>
      </c>
      <c r="E222" t="s">
        <v>185</v>
      </c>
      <c r="F222" t="s">
        <v>1</v>
      </c>
      <c r="G222" t="s">
        <v>0</v>
      </c>
      <c r="H222" t="s">
        <v>1</v>
      </c>
    </row>
    <row r="223" spans="1:9" x14ac:dyDescent="0.45">
      <c r="A223" t="s">
        <v>555</v>
      </c>
      <c r="B223" t="s">
        <v>89</v>
      </c>
      <c r="C223" t="s">
        <v>79</v>
      </c>
      <c r="D223" t="s">
        <v>56</v>
      </c>
      <c r="E223" t="s">
        <v>91</v>
      </c>
      <c r="F223" t="s">
        <v>0</v>
      </c>
      <c r="G223" t="s">
        <v>0</v>
      </c>
      <c r="H223" t="s">
        <v>0</v>
      </c>
    </row>
    <row r="224" spans="1:9" x14ac:dyDescent="0.45">
      <c r="A224" t="s">
        <v>384</v>
      </c>
      <c r="B224" t="s">
        <v>31</v>
      </c>
      <c r="C224" t="s">
        <v>67</v>
      </c>
      <c r="D224" t="s">
        <v>79</v>
      </c>
      <c r="E224" t="s">
        <v>58</v>
      </c>
      <c r="F224" t="s">
        <v>1</v>
      </c>
      <c r="G224" t="s">
        <v>0</v>
      </c>
      <c r="H224" t="s">
        <v>1</v>
      </c>
    </row>
    <row r="225" spans="1:9" x14ac:dyDescent="0.45">
      <c r="A225" t="s">
        <v>383</v>
      </c>
      <c r="B225" t="s">
        <v>31</v>
      </c>
      <c r="C225" t="s">
        <v>4</v>
      </c>
      <c r="D225" t="s">
        <v>92</v>
      </c>
      <c r="E225" t="s">
        <v>58</v>
      </c>
      <c r="F225" t="s">
        <v>1</v>
      </c>
      <c r="G225" t="s">
        <v>0</v>
      </c>
      <c r="H225" t="s">
        <v>1</v>
      </c>
    </row>
    <row r="226" spans="1:9" x14ac:dyDescent="0.45">
      <c r="A226" t="s">
        <v>554</v>
      </c>
      <c r="B226" t="s">
        <v>89</v>
      </c>
      <c r="C226" t="s">
        <v>100</v>
      </c>
      <c r="D226" t="s">
        <v>4</v>
      </c>
      <c r="E226" t="s">
        <v>2</v>
      </c>
      <c r="F226" t="s">
        <v>0</v>
      </c>
      <c r="G226" t="s">
        <v>1</v>
      </c>
      <c r="H226" t="s">
        <v>0</v>
      </c>
    </row>
    <row r="227" spans="1:9" x14ac:dyDescent="0.45">
      <c r="A227" t="s">
        <v>371</v>
      </c>
      <c r="B227" t="s">
        <v>36</v>
      </c>
      <c r="C227" t="s">
        <v>34</v>
      </c>
      <c r="D227" t="s">
        <v>67</v>
      </c>
      <c r="E227" t="s">
        <v>103</v>
      </c>
      <c r="F227" t="s">
        <v>0</v>
      </c>
      <c r="G227" t="s">
        <v>0</v>
      </c>
      <c r="H227" t="s">
        <v>0</v>
      </c>
      <c r="I227" t="s">
        <v>1</v>
      </c>
    </row>
    <row r="228" spans="1:9" x14ac:dyDescent="0.45">
      <c r="A228" t="s">
        <v>505</v>
      </c>
      <c r="B228" t="s">
        <v>72</v>
      </c>
      <c r="C228" t="s">
        <v>56</v>
      </c>
      <c r="D228" t="s">
        <v>40</v>
      </c>
      <c r="E228" t="s">
        <v>107</v>
      </c>
      <c r="F228" t="s">
        <v>0</v>
      </c>
      <c r="G228" t="s">
        <v>0</v>
      </c>
      <c r="H228" t="s">
        <v>0</v>
      </c>
      <c r="I228" t="s">
        <v>1</v>
      </c>
    </row>
    <row r="229" spans="1:9" x14ac:dyDescent="0.45">
      <c r="A229" t="s">
        <v>352</v>
      </c>
      <c r="B229" t="s">
        <v>21</v>
      </c>
      <c r="C229" t="s">
        <v>56</v>
      </c>
      <c r="D229" t="s">
        <v>40</v>
      </c>
      <c r="E229" t="s">
        <v>131</v>
      </c>
      <c r="F229" t="s">
        <v>0</v>
      </c>
      <c r="G229" t="s">
        <v>0</v>
      </c>
      <c r="H229" t="s">
        <v>0</v>
      </c>
      <c r="I229" t="s">
        <v>1</v>
      </c>
    </row>
    <row r="230" spans="1:9" x14ac:dyDescent="0.45">
      <c r="A230" t="s">
        <v>370</v>
      </c>
      <c r="B230" t="s">
        <v>44</v>
      </c>
      <c r="C230" t="s">
        <v>61</v>
      </c>
      <c r="D230" t="s">
        <v>92</v>
      </c>
      <c r="E230" t="s">
        <v>68</v>
      </c>
      <c r="F230" t="s">
        <v>0</v>
      </c>
      <c r="G230" t="s">
        <v>0</v>
      </c>
      <c r="H230" t="s">
        <v>0</v>
      </c>
      <c r="I230" t="s">
        <v>1</v>
      </c>
    </row>
    <row r="231" spans="1:9" x14ac:dyDescent="0.45">
      <c r="A231" t="s">
        <v>553</v>
      </c>
      <c r="B231" t="s">
        <v>5</v>
      </c>
      <c r="C231" t="s">
        <v>69</v>
      </c>
      <c r="D231" t="s">
        <v>3</v>
      </c>
      <c r="E231" t="s">
        <v>2</v>
      </c>
      <c r="F231" t="s">
        <v>0</v>
      </c>
      <c r="G231" t="s">
        <v>1</v>
      </c>
      <c r="H231" t="s">
        <v>0</v>
      </c>
    </row>
    <row r="232" spans="1:9" x14ac:dyDescent="0.45">
      <c r="A232" t="s">
        <v>552</v>
      </c>
      <c r="B232" t="s">
        <v>21</v>
      </c>
      <c r="C232" t="s">
        <v>69</v>
      </c>
      <c r="D232" t="s">
        <v>3</v>
      </c>
      <c r="E232" t="s">
        <v>20</v>
      </c>
      <c r="F232" t="s">
        <v>1</v>
      </c>
      <c r="G232" t="s">
        <v>0</v>
      </c>
      <c r="H232" t="s">
        <v>1</v>
      </c>
    </row>
    <row r="233" spans="1:9" x14ac:dyDescent="0.45">
      <c r="A233" t="s">
        <v>345</v>
      </c>
      <c r="B233" t="s">
        <v>44</v>
      </c>
      <c r="C233" t="s">
        <v>82</v>
      </c>
      <c r="D233" t="s">
        <v>40</v>
      </c>
      <c r="E233" t="s">
        <v>138</v>
      </c>
      <c r="F233" t="s">
        <v>0</v>
      </c>
      <c r="G233" t="s">
        <v>1</v>
      </c>
      <c r="H233" t="s">
        <v>0</v>
      </c>
      <c r="I233" t="s">
        <v>1</v>
      </c>
    </row>
    <row r="234" spans="1:9" x14ac:dyDescent="0.45">
      <c r="A234" t="s">
        <v>341</v>
      </c>
      <c r="B234" t="s">
        <v>44</v>
      </c>
      <c r="C234" t="s">
        <v>3</v>
      </c>
      <c r="D234" t="s">
        <v>69</v>
      </c>
      <c r="E234" t="s">
        <v>77</v>
      </c>
      <c r="F234" t="s">
        <v>0</v>
      </c>
      <c r="G234" t="s">
        <v>0</v>
      </c>
      <c r="H234" t="s">
        <v>0</v>
      </c>
      <c r="I234" t="s">
        <v>1</v>
      </c>
    </row>
    <row r="235" spans="1:9" x14ac:dyDescent="0.45">
      <c r="A235" t="s">
        <v>377</v>
      </c>
      <c r="B235" t="s">
        <v>44</v>
      </c>
      <c r="C235" t="s">
        <v>92</v>
      </c>
      <c r="D235" t="s">
        <v>56</v>
      </c>
      <c r="E235" t="s">
        <v>185</v>
      </c>
      <c r="F235" t="s">
        <v>1</v>
      </c>
      <c r="G235" t="s">
        <v>0</v>
      </c>
      <c r="H235" t="s">
        <v>1</v>
      </c>
    </row>
    <row r="236" spans="1:9" x14ac:dyDescent="0.45">
      <c r="A236" t="s">
        <v>339</v>
      </c>
      <c r="B236" t="s">
        <v>115</v>
      </c>
      <c r="C236" t="s">
        <v>79</v>
      </c>
      <c r="D236" t="s">
        <v>412</v>
      </c>
      <c r="E236" t="s">
        <v>338</v>
      </c>
      <c r="F236" t="s">
        <v>0</v>
      </c>
      <c r="G236" t="s">
        <v>0</v>
      </c>
      <c r="H236" t="s">
        <v>0</v>
      </c>
      <c r="I236" t="s">
        <v>1</v>
      </c>
    </row>
    <row r="237" spans="1:9" x14ac:dyDescent="0.45">
      <c r="A237" t="s">
        <v>337</v>
      </c>
      <c r="B237" t="s">
        <v>115</v>
      </c>
      <c r="C237" t="s">
        <v>43</v>
      </c>
      <c r="D237" t="s">
        <v>27</v>
      </c>
      <c r="E237" t="s">
        <v>53</v>
      </c>
      <c r="F237" t="s">
        <v>0</v>
      </c>
      <c r="G237" t="s">
        <v>0</v>
      </c>
      <c r="H237" t="s">
        <v>0</v>
      </c>
      <c r="I237" t="s">
        <v>1</v>
      </c>
    </row>
    <row r="238" spans="1:9" x14ac:dyDescent="0.45">
      <c r="A238" t="s">
        <v>19</v>
      </c>
      <c r="B238" t="s">
        <v>147</v>
      </c>
      <c r="C238" t="s">
        <v>17</v>
      </c>
      <c r="D238" t="s">
        <v>16</v>
      </c>
      <c r="E238" t="s">
        <v>15</v>
      </c>
      <c r="F238" s="1" t="s">
        <v>14</v>
      </c>
      <c r="G238" t="s">
        <v>13</v>
      </c>
      <c r="H238" t="s">
        <v>12</v>
      </c>
      <c r="I238" t="s">
        <v>11</v>
      </c>
    </row>
    <row r="239" spans="1:9" x14ac:dyDescent="0.45">
      <c r="A239" t="s">
        <v>551</v>
      </c>
      <c r="B239" t="s">
        <v>21</v>
      </c>
      <c r="C239" t="s">
        <v>170</v>
      </c>
      <c r="D239" t="s">
        <v>3</v>
      </c>
      <c r="E239" t="s">
        <v>188</v>
      </c>
      <c r="F239" t="s">
        <v>1</v>
      </c>
      <c r="G239" t="s">
        <v>0</v>
      </c>
      <c r="H239" t="s">
        <v>1</v>
      </c>
    </row>
    <row r="240" spans="1:9" x14ac:dyDescent="0.45">
      <c r="A240" t="s">
        <v>550</v>
      </c>
      <c r="B240" t="s">
        <v>36</v>
      </c>
      <c r="C240" t="s">
        <v>34</v>
      </c>
      <c r="D240" t="s">
        <v>34</v>
      </c>
      <c r="E240" t="s">
        <v>58</v>
      </c>
      <c r="F240" t="s">
        <v>1</v>
      </c>
      <c r="G240" t="s">
        <v>0</v>
      </c>
      <c r="H240" t="s">
        <v>1</v>
      </c>
    </row>
    <row r="241" spans="1:9" x14ac:dyDescent="0.45">
      <c r="A241" t="s">
        <v>422</v>
      </c>
      <c r="B241" t="s">
        <v>72</v>
      </c>
      <c r="C241" t="s">
        <v>92</v>
      </c>
      <c r="D241" t="s">
        <v>34</v>
      </c>
      <c r="E241" t="s">
        <v>178</v>
      </c>
      <c r="F241" t="s">
        <v>1</v>
      </c>
      <c r="G241" t="s">
        <v>0</v>
      </c>
      <c r="H241" t="s">
        <v>1</v>
      </c>
    </row>
    <row r="242" spans="1:9" x14ac:dyDescent="0.45">
      <c r="A242" t="s">
        <v>549</v>
      </c>
      <c r="B242" t="s">
        <v>21</v>
      </c>
      <c r="C242" t="s">
        <v>126</v>
      </c>
      <c r="D242" t="s">
        <v>34</v>
      </c>
      <c r="E242" t="s">
        <v>188</v>
      </c>
      <c r="F242" t="s">
        <v>1</v>
      </c>
      <c r="G242" t="s">
        <v>0</v>
      </c>
      <c r="H242" t="s">
        <v>1</v>
      </c>
    </row>
    <row r="243" spans="1:9" x14ac:dyDescent="0.45">
      <c r="A243" t="s">
        <v>548</v>
      </c>
      <c r="B243" t="s">
        <v>21</v>
      </c>
      <c r="C243" t="s">
        <v>40</v>
      </c>
      <c r="D243" t="s">
        <v>3</v>
      </c>
      <c r="E243" t="s">
        <v>188</v>
      </c>
      <c r="F243" t="s">
        <v>1</v>
      </c>
      <c r="G243" t="s">
        <v>0</v>
      </c>
      <c r="H243" t="s">
        <v>1</v>
      </c>
    </row>
    <row r="244" spans="1:9" x14ac:dyDescent="0.45">
      <c r="A244" t="s">
        <v>396</v>
      </c>
      <c r="B244" t="s">
        <v>72</v>
      </c>
      <c r="C244" t="s">
        <v>35</v>
      </c>
      <c r="D244" t="s">
        <v>34</v>
      </c>
      <c r="E244" t="s">
        <v>366</v>
      </c>
      <c r="F244" t="s">
        <v>0</v>
      </c>
      <c r="G244" t="s">
        <v>0</v>
      </c>
      <c r="H244" t="s">
        <v>0</v>
      </c>
    </row>
    <row r="245" spans="1:9" x14ac:dyDescent="0.45">
      <c r="A245" t="s">
        <v>547</v>
      </c>
      <c r="B245" t="s">
        <v>21</v>
      </c>
      <c r="C245" t="s">
        <v>71</v>
      </c>
      <c r="D245" t="s">
        <v>3</v>
      </c>
      <c r="E245" t="s">
        <v>58</v>
      </c>
      <c r="F245" t="s">
        <v>1</v>
      </c>
      <c r="G245" t="s">
        <v>0</v>
      </c>
      <c r="H245" t="s">
        <v>1</v>
      </c>
    </row>
    <row r="246" spans="1:9" x14ac:dyDescent="0.45">
      <c r="A246" t="s">
        <v>314</v>
      </c>
      <c r="B246" t="s">
        <v>36</v>
      </c>
      <c r="C246" t="s">
        <v>340</v>
      </c>
      <c r="D246" t="s">
        <v>79</v>
      </c>
      <c r="E246" t="s">
        <v>99</v>
      </c>
      <c r="F246" t="s">
        <v>0</v>
      </c>
      <c r="G246" t="s">
        <v>0</v>
      </c>
      <c r="H246" t="s">
        <v>0</v>
      </c>
      <c r="I246" t="s">
        <v>1</v>
      </c>
    </row>
    <row r="247" spans="1:9" x14ac:dyDescent="0.45">
      <c r="A247" t="s">
        <v>546</v>
      </c>
      <c r="B247" t="s">
        <v>21</v>
      </c>
      <c r="C247" t="s">
        <v>61</v>
      </c>
      <c r="D247" t="s">
        <v>3</v>
      </c>
      <c r="E247" t="s">
        <v>203</v>
      </c>
      <c r="F247" t="s">
        <v>0</v>
      </c>
      <c r="G247" t="s">
        <v>0</v>
      </c>
      <c r="H247" t="s">
        <v>0</v>
      </c>
    </row>
    <row r="248" spans="1:9" x14ac:dyDescent="0.45">
      <c r="A248" t="s">
        <v>19</v>
      </c>
      <c r="B248" t="s">
        <v>145</v>
      </c>
      <c r="C248" t="s">
        <v>17</v>
      </c>
      <c r="D248" t="s">
        <v>16</v>
      </c>
      <c r="E248" t="s">
        <v>15</v>
      </c>
      <c r="F248" s="1" t="s">
        <v>14</v>
      </c>
      <c r="G248" t="s">
        <v>13</v>
      </c>
      <c r="H248" t="s">
        <v>12</v>
      </c>
      <c r="I248" t="s">
        <v>11</v>
      </c>
    </row>
    <row r="249" spans="1:9" x14ac:dyDescent="0.45">
      <c r="A249" t="s">
        <v>545</v>
      </c>
      <c r="B249" t="s">
        <v>115</v>
      </c>
      <c r="C249" t="s">
        <v>4</v>
      </c>
      <c r="D249" t="s">
        <v>3</v>
      </c>
      <c r="E249" t="s">
        <v>26</v>
      </c>
      <c r="F249" t="s">
        <v>0</v>
      </c>
      <c r="G249" t="s">
        <v>0</v>
      </c>
      <c r="H249" t="s">
        <v>0</v>
      </c>
    </row>
    <row r="250" spans="1:9" x14ac:dyDescent="0.45">
      <c r="A250" t="s">
        <v>544</v>
      </c>
      <c r="B250" t="s">
        <v>36</v>
      </c>
      <c r="C250" t="s">
        <v>56</v>
      </c>
      <c r="D250" t="s">
        <v>34</v>
      </c>
      <c r="E250" t="s">
        <v>39</v>
      </c>
      <c r="F250" t="s">
        <v>0</v>
      </c>
      <c r="G250" t="s">
        <v>0</v>
      </c>
      <c r="H250" t="s">
        <v>0</v>
      </c>
    </row>
    <row r="251" spans="1:9" x14ac:dyDescent="0.45">
      <c r="A251" t="s">
        <v>543</v>
      </c>
      <c r="B251" t="s">
        <v>115</v>
      </c>
      <c r="C251" t="s">
        <v>56</v>
      </c>
      <c r="D251" t="s">
        <v>34</v>
      </c>
      <c r="E251" t="s">
        <v>324</v>
      </c>
      <c r="F251" t="s">
        <v>0</v>
      </c>
      <c r="G251" t="s">
        <v>0</v>
      </c>
      <c r="H251" t="s">
        <v>0</v>
      </c>
    </row>
    <row r="252" spans="1:9" x14ac:dyDescent="0.45">
      <c r="A252" t="s">
        <v>499</v>
      </c>
      <c r="B252" t="s">
        <v>342</v>
      </c>
      <c r="C252" t="s">
        <v>47</v>
      </c>
      <c r="D252" t="s">
        <v>92</v>
      </c>
      <c r="E252" t="s">
        <v>46</v>
      </c>
      <c r="F252" t="s">
        <v>0</v>
      </c>
      <c r="G252" t="s">
        <v>0</v>
      </c>
      <c r="H252" t="s">
        <v>0</v>
      </c>
      <c r="I252" t="s">
        <v>1</v>
      </c>
    </row>
    <row r="253" spans="1:9" x14ac:dyDescent="0.45">
      <c r="A253" t="s">
        <v>542</v>
      </c>
      <c r="B253" t="s">
        <v>72</v>
      </c>
      <c r="C253" t="s">
        <v>34</v>
      </c>
      <c r="D253" t="s">
        <v>3</v>
      </c>
      <c r="E253" t="s">
        <v>111</v>
      </c>
      <c r="F253" t="s">
        <v>1</v>
      </c>
      <c r="G253" t="s">
        <v>0</v>
      </c>
      <c r="H253" t="s">
        <v>1</v>
      </c>
    </row>
    <row r="254" spans="1:9" x14ac:dyDescent="0.45">
      <c r="A254" t="s">
        <v>541</v>
      </c>
      <c r="B254" t="s">
        <v>48</v>
      </c>
      <c r="C254" t="s">
        <v>35</v>
      </c>
      <c r="D254" t="s">
        <v>34</v>
      </c>
      <c r="E254" t="s">
        <v>68</v>
      </c>
      <c r="F254" t="s">
        <v>0</v>
      </c>
      <c r="G254" t="s">
        <v>0</v>
      </c>
      <c r="H254" t="s">
        <v>0</v>
      </c>
    </row>
    <row r="255" spans="1:9" x14ac:dyDescent="0.45">
      <c r="A255" t="s">
        <v>540</v>
      </c>
      <c r="B255" t="s">
        <v>72</v>
      </c>
      <c r="C255" t="s">
        <v>148</v>
      </c>
      <c r="D255" t="s">
        <v>34</v>
      </c>
      <c r="E255" t="s">
        <v>178</v>
      </c>
      <c r="F255" t="s">
        <v>1</v>
      </c>
      <c r="G255" t="s">
        <v>0</v>
      </c>
      <c r="H255" t="s">
        <v>1</v>
      </c>
    </row>
    <row r="256" spans="1:9" x14ac:dyDescent="0.45">
      <c r="A256" t="s">
        <v>539</v>
      </c>
      <c r="B256" t="s">
        <v>21</v>
      </c>
      <c r="C256" t="s">
        <v>4</v>
      </c>
      <c r="D256" t="s">
        <v>3</v>
      </c>
      <c r="E256" t="s">
        <v>39</v>
      </c>
      <c r="F256" t="s">
        <v>0</v>
      </c>
      <c r="G256" t="s">
        <v>0</v>
      </c>
      <c r="H256" t="s">
        <v>0</v>
      </c>
    </row>
    <row r="257" spans="1:9" x14ac:dyDescent="0.45">
      <c r="A257" t="s">
        <v>538</v>
      </c>
      <c r="B257" t="s">
        <v>21</v>
      </c>
      <c r="C257" t="s">
        <v>112</v>
      </c>
      <c r="D257" t="s">
        <v>3</v>
      </c>
      <c r="E257" t="s">
        <v>99</v>
      </c>
      <c r="F257" t="s">
        <v>0</v>
      </c>
      <c r="G257" t="s">
        <v>0</v>
      </c>
      <c r="H257" t="s">
        <v>0</v>
      </c>
    </row>
    <row r="258" spans="1:9" x14ac:dyDescent="0.45">
      <c r="A258" t="s">
        <v>537</v>
      </c>
      <c r="B258" t="s">
        <v>44</v>
      </c>
      <c r="C258" t="s">
        <v>61</v>
      </c>
      <c r="D258" t="s">
        <v>3</v>
      </c>
      <c r="E258" t="s">
        <v>138</v>
      </c>
      <c r="F258" t="s">
        <v>0</v>
      </c>
      <c r="G258" t="s">
        <v>1</v>
      </c>
      <c r="H258" t="s">
        <v>0</v>
      </c>
    </row>
    <row r="259" spans="1:9" x14ac:dyDescent="0.45">
      <c r="A259" t="s">
        <v>19</v>
      </c>
      <c r="B259" t="s">
        <v>140</v>
      </c>
      <c r="C259" t="s">
        <v>17</v>
      </c>
      <c r="D259" t="s">
        <v>16</v>
      </c>
      <c r="E259" t="s">
        <v>15</v>
      </c>
      <c r="F259" s="1" t="s">
        <v>14</v>
      </c>
      <c r="G259" t="s">
        <v>13</v>
      </c>
      <c r="H259" t="s">
        <v>12</v>
      </c>
      <c r="I259" t="s">
        <v>11</v>
      </c>
    </row>
    <row r="260" spans="1:9" x14ac:dyDescent="0.45">
      <c r="A260" t="s">
        <v>358</v>
      </c>
      <c r="B260" t="s">
        <v>36</v>
      </c>
      <c r="C260" t="s">
        <v>3</v>
      </c>
      <c r="D260" t="s">
        <v>56</v>
      </c>
      <c r="E260" t="s">
        <v>103</v>
      </c>
      <c r="F260" t="s">
        <v>0</v>
      </c>
      <c r="G260" t="s">
        <v>0</v>
      </c>
      <c r="H260" t="s">
        <v>0</v>
      </c>
      <c r="I260" t="s">
        <v>1</v>
      </c>
    </row>
    <row r="261" spans="1:9" x14ac:dyDescent="0.45">
      <c r="A261" t="s">
        <v>357</v>
      </c>
      <c r="B261" t="s">
        <v>28</v>
      </c>
      <c r="C261" t="s">
        <v>3</v>
      </c>
      <c r="D261" t="s">
        <v>56</v>
      </c>
      <c r="E261" t="s">
        <v>26</v>
      </c>
      <c r="F261" t="s">
        <v>0</v>
      </c>
      <c r="G261" t="s">
        <v>1</v>
      </c>
      <c r="H261" t="s">
        <v>0</v>
      </c>
      <c r="I261" t="s">
        <v>1</v>
      </c>
    </row>
    <row r="262" spans="1:9" x14ac:dyDescent="0.45">
      <c r="A262" t="s">
        <v>371</v>
      </c>
      <c r="B262" t="s">
        <v>36</v>
      </c>
      <c r="C262" t="s">
        <v>34</v>
      </c>
      <c r="D262" t="s">
        <v>67</v>
      </c>
      <c r="E262" t="s">
        <v>103</v>
      </c>
      <c r="F262" t="s">
        <v>0</v>
      </c>
      <c r="G262" t="s">
        <v>0</v>
      </c>
      <c r="H262" t="s">
        <v>0</v>
      </c>
      <c r="I262" t="s">
        <v>1</v>
      </c>
    </row>
    <row r="263" spans="1:9" x14ac:dyDescent="0.45">
      <c r="A263" t="s">
        <v>352</v>
      </c>
      <c r="B263" t="s">
        <v>342</v>
      </c>
      <c r="C263" t="s">
        <v>47</v>
      </c>
      <c r="D263" t="s">
        <v>34</v>
      </c>
      <c r="E263" t="s">
        <v>131</v>
      </c>
      <c r="F263" t="s">
        <v>0</v>
      </c>
      <c r="G263" t="s">
        <v>0</v>
      </c>
      <c r="H263" t="s">
        <v>0</v>
      </c>
      <c r="I263" t="s">
        <v>1</v>
      </c>
    </row>
    <row r="264" spans="1:9" x14ac:dyDescent="0.45">
      <c r="A264" t="s">
        <v>370</v>
      </c>
      <c r="B264" t="s">
        <v>44</v>
      </c>
      <c r="C264" t="s">
        <v>34</v>
      </c>
      <c r="D264" t="s">
        <v>79</v>
      </c>
      <c r="E264" t="s">
        <v>68</v>
      </c>
      <c r="F264" t="s">
        <v>0</v>
      </c>
      <c r="G264" t="s">
        <v>0</v>
      </c>
      <c r="H264" t="s">
        <v>0</v>
      </c>
      <c r="I264" t="s">
        <v>1</v>
      </c>
    </row>
    <row r="265" spans="1:9" x14ac:dyDescent="0.45">
      <c r="A265" t="s">
        <v>351</v>
      </c>
      <c r="B265" t="s">
        <v>31</v>
      </c>
      <c r="C265" t="s">
        <v>40</v>
      </c>
      <c r="D265" t="s">
        <v>61</v>
      </c>
      <c r="E265" t="s">
        <v>180</v>
      </c>
      <c r="F265" t="s">
        <v>0</v>
      </c>
      <c r="G265" t="s">
        <v>0</v>
      </c>
      <c r="H265" t="s">
        <v>0</v>
      </c>
      <c r="I265" t="s">
        <v>1</v>
      </c>
    </row>
    <row r="266" spans="1:9" x14ac:dyDescent="0.45">
      <c r="A266" t="s">
        <v>536</v>
      </c>
      <c r="B266" t="s">
        <v>5</v>
      </c>
      <c r="C266" t="s">
        <v>82</v>
      </c>
      <c r="D266" t="s">
        <v>56</v>
      </c>
      <c r="E266" t="s">
        <v>2</v>
      </c>
      <c r="F266" t="s">
        <v>0</v>
      </c>
      <c r="G266" t="s">
        <v>1</v>
      </c>
      <c r="H266" t="s">
        <v>0</v>
      </c>
    </row>
    <row r="267" spans="1:9" x14ac:dyDescent="0.45">
      <c r="A267" t="s">
        <v>536</v>
      </c>
      <c r="B267" t="s">
        <v>535</v>
      </c>
      <c r="C267" t="s">
        <v>43</v>
      </c>
      <c r="D267" t="s">
        <v>8</v>
      </c>
      <c r="E267" t="s">
        <v>2</v>
      </c>
      <c r="F267" t="s">
        <v>174</v>
      </c>
      <c r="G267" t="s">
        <v>174</v>
      </c>
      <c r="H267" t="s">
        <v>174</v>
      </c>
    </row>
    <row r="268" spans="1:9" x14ac:dyDescent="0.45">
      <c r="A268" t="s">
        <v>534</v>
      </c>
      <c r="B268" t="s">
        <v>48</v>
      </c>
      <c r="C268" t="s">
        <v>43</v>
      </c>
      <c r="D268" t="s">
        <v>56</v>
      </c>
      <c r="E268" t="s">
        <v>216</v>
      </c>
      <c r="F268" t="s">
        <v>0</v>
      </c>
      <c r="G268" t="s">
        <v>0</v>
      </c>
      <c r="H268" t="s">
        <v>0</v>
      </c>
    </row>
    <row r="269" spans="1:9" x14ac:dyDescent="0.45">
      <c r="A269" t="s">
        <v>347</v>
      </c>
      <c r="B269" t="s">
        <v>89</v>
      </c>
      <c r="C269" t="s">
        <v>148</v>
      </c>
      <c r="D269" t="s">
        <v>67</v>
      </c>
      <c r="E269" t="s">
        <v>346</v>
      </c>
      <c r="F269" t="s">
        <v>0</v>
      </c>
      <c r="G269" t="s">
        <v>0</v>
      </c>
      <c r="H269" t="s">
        <v>0</v>
      </c>
      <c r="I269" t="s">
        <v>1</v>
      </c>
    </row>
    <row r="270" spans="1:9" x14ac:dyDescent="0.45">
      <c r="A270" t="s">
        <v>343</v>
      </c>
      <c r="B270" t="s">
        <v>48</v>
      </c>
      <c r="C270" t="s">
        <v>4</v>
      </c>
      <c r="D270" t="s">
        <v>8</v>
      </c>
      <c r="E270" t="s">
        <v>159</v>
      </c>
      <c r="F270" t="s">
        <v>0</v>
      </c>
      <c r="G270" t="s">
        <v>0</v>
      </c>
      <c r="H270" t="s">
        <v>0</v>
      </c>
      <c r="I270" t="s">
        <v>1</v>
      </c>
    </row>
    <row r="271" spans="1:9" x14ac:dyDescent="0.45">
      <c r="A271" t="s">
        <v>339</v>
      </c>
      <c r="B271" t="s">
        <v>115</v>
      </c>
      <c r="C271" t="s">
        <v>40</v>
      </c>
      <c r="D271" t="s">
        <v>40</v>
      </c>
      <c r="E271" t="s">
        <v>338</v>
      </c>
      <c r="F271" t="s">
        <v>0</v>
      </c>
      <c r="G271" t="s">
        <v>0</v>
      </c>
      <c r="H271" t="s">
        <v>0</v>
      </c>
      <c r="I271" t="s">
        <v>1</v>
      </c>
    </row>
    <row r="272" spans="1:9" x14ac:dyDescent="0.45">
      <c r="A272" t="s">
        <v>337</v>
      </c>
      <c r="B272" t="s">
        <v>115</v>
      </c>
      <c r="C272" t="s">
        <v>40</v>
      </c>
      <c r="D272" t="s">
        <v>79</v>
      </c>
      <c r="E272" t="s">
        <v>53</v>
      </c>
      <c r="F272" t="s">
        <v>0</v>
      </c>
      <c r="G272" t="s">
        <v>0</v>
      </c>
      <c r="H272" t="s">
        <v>0</v>
      </c>
      <c r="I272" t="s">
        <v>1</v>
      </c>
    </row>
    <row r="273" spans="1:9" x14ac:dyDescent="0.45">
      <c r="A273" t="s">
        <v>336</v>
      </c>
      <c r="B273" t="s">
        <v>72</v>
      </c>
      <c r="C273" t="s">
        <v>43</v>
      </c>
      <c r="D273" t="s">
        <v>8</v>
      </c>
      <c r="E273" t="s">
        <v>55</v>
      </c>
      <c r="F273" t="s">
        <v>0</v>
      </c>
      <c r="G273" t="s">
        <v>0</v>
      </c>
      <c r="H273" t="s">
        <v>0</v>
      </c>
      <c r="I273" t="s">
        <v>1</v>
      </c>
    </row>
    <row r="274" spans="1:9" x14ac:dyDescent="0.45">
      <c r="A274" t="s">
        <v>335</v>
      </c>
      <c r="B274" t="s">
        <v>115</v>
      </c>
      <c r="C274" t="s">
        <v>43</v>
      </c>
      <c r="D274" t="s">
        <v>8</v>
      </c>
      <c r="E274" t="s">
        <v>223</v>
      </c>
      <c r="F274" t="s">
        <v>0</v>
      </c>
      <c r="G274" t="s">
        <v>1</v>
      </c>
      <c r="H274" t="s">
        <v>0</v>
      </c>
      <c r="I274" t="s">
        <v>1</v>
      </c>
    </row>
    <row r="275" spans="1:9" x14ac:dyDescent="0.45">
      <c r="A275" t="s">
        <v>19</v>
      </c>
      <c r="B275" t="s">
        <v>137</v>
      </c>
      <c r="C275" t="s">
        <v>17</v>
      </c>
      <c r="D275" t="s">
        <v>16</v>
      </c>
      <c r="E275" t="s">
        <v>15</v>
      </c>
      <c r="F275" s="1" t="s">
        <v>14</v>
      </c>
      <c r="G275" t="s">
        <v>13</v>
      </c>
      <c r="H275" t="s">
        <v>12</v>
      </c>
      <c r="I275" t="s">
        <v>11</v>
      </c>
    </row>
    <row r="276" spans="1:9" x14ac:dyDescent="0.45">
      <c r="A276" t="s">
        <v>510</v>
      </c>
      <c r="B276" t="s">
        <v>89</v>
      </c>
      <c r="C276" t="s">
        <v>170</v>
      </c>
      <c r="D276" t="s">
        <v>100</v>
      </c>
      <c r="E276" t="s">
        <v>2</v>
      </c>
      <c r="F276" t="s">
        <v>0</v>
      </c>
      <c r="G276" t="s">
        <v>1</v>
      </c>
      <c r="H276" t="s">
        <v>0</v>
      </c>
    </row>
    <row r="277" spans="1:9" x14ac:dyDescent="0.45">
      <c r="A277" t="s">
        <v>326</v>
      </c>
      <c r="B277" t="s">
        <v>89</v>
      </c>
      <c r="C277" t="s">
        <v>67</v>
      </c>
      <c r="D277" t="s">
        <v>100</v>
      </c>
      <c r="E277" t="s">
        <v>81</v>
      </c>
      <c r="F277" t="s">
        <v>0</v>
      </c>
      <c r="G277" t="s">
        <v>0</v>
      </c>
      <c r="H277" t="s">
        <v>0</v>
      </c>
    </row>
    <row r="278" spans="1:9" x14ac:dyDescent="0.45">
      <c r="A278" t="s">
        <v>427</v>
      </c>
      <c r="B278" t="s">
        <v>44</v>
      </c>
      <c r="C278" t="s">
        <v>112</v>
      </c>
      <c r="D278" t="s">
        <v>56</v>
      </c>
      <c r="E278" t="s">
        <v>185</v>
      </c>
      <c r="F278" t="s">
        <v>1</v>
      </c>
      <c r="G278" t="s">
        <v>0</v>
      </c>
      <c r="H278" t="s">
        <v>1</v>
      </c>
    </row>
    <row r="279" spans="1:9" x14ac:dyDescent="0.45">
      <c r="A279" t="s">
        <v>497</v>
      </c>
      <c r="B279" t="s">
        <v>28</v>
      </c>
      <c r="C279" t="s">
        <v>4</v>
      </c>
      <c r="D279" t="s">
        <v>79</v>
      </c>
      <c r="E279" t="s">
        <v>496</v>
      </c>
      <c r="F279" t="s">
        <v>0</v>
      </c>
      <c r="G279" t="s">
        <v>0</v>
      </c>
      <c r="H279" t="s">
        <v>0</v>
      </c>
    </row>
    <row r="280" spans="1:9" x14ac:dyDescent="0.45">
      <c r="A280" t="s">
        <v>533</v>
      </c>
      <c r="B280" t="s">
        <v>21</v>
      </c>
      <c r="C280" t="s">
        <v>500</v>
      </c>
      <c r="D280" t="s">
        <v>100</v>
      </c>
      <c r="E280" t="s">
        <v>99</v>
      </c>
      <c r="F280" t="s">
        <v>0</v>
      </c>
      <c r="G280" t="s">
        <v>0</v>
      </c>
      <c r="H280" t="s">
        <v>0</v>
      </c>
    </row>
    <row r="281" spans="1:9" x14ac:dyDescent="0.45">
      <c r="A281" t="s">
        <v>19</v>
      </c>
      <c r="B281" t="s">
        <v>135</v>
      </c>
      <c r="C281" t="s">
        <v>17</v>
      </c>
      <c r="D281" t="s">
        <v>16</v>
      </c>
      <c r="E281" t="s">
        <v>15</v>
      </c>
      <c r="F281" s="1" t="s">
        <v>14</v>
      </c>
      <c r="G281" t="s">
        <v>13</v>
      </c>
      <c r="H281" t="s">
        <v>12</v>
      </c>
      <c r="I281" t="s">
        <v>11</v>
      </c>
    </row>
    <row r="282" spans="1:9" x14ac:dyDescent="0.45">
      <c r="A282" t="s">
        <v>532</v>
      </c>
      <c r="B282" t="s">
        <v>21</v>
      </c>
      <c r="C282" t="s">
        <v>61</v>
      </c>
      <c r="D282" t="s">
        <v>4</v>
      </c>
      <c r="E282" t="s">
        <v>58</v>
      </c>
      <c r="F282" t="s">
        <v>1</v>
      </c>
      <c r="G282" t="s">
        <v>0</v>
      </c>
      <c r="H282" t="s">
        <v>1</v>
      </c>
    </row>
    <row r="283" spans="1:9" x14ac:dyDescent="0.45">
      <c r="A283" t="s">
        <v>310</v>
      </c>
      <c r="B283" t="s">
        <v>44</v>
      </c>
      <c r="C283" t="s">
        <v>92</v>
      </c>
      <c r="D283" t="s">
        <v>100</v>
      </c>
      <c r="E283" t="s">
        <v>55</v>
      </c>
      <c r="F283" t="s">
        <v>0</v>
      </c>
      <c r="G283" t="s">
        <v>0</v>
      </c>
      <c r="H283" t="s">
        <v>0</v>
      </c>
    </row>
    <row r="284" spans="1:9" x14ac:dyDescent="0.45">
      <c r="A284" t="s">
        <v>404</v>
      </c>
      <c r="B284" t="s">
        <v>21</v>
      </c>
      <c r="C284" t="s">
        <v>3</v>
      </c>
      <c r="D284" t="s">
        <v>79</v>
      </c>
      <c r="E284" t="s">
        <v>143</v>
      </c>
      <c r="F284" t="s">
        <v>0</v>
      </c>
      <c r="G284" t="s">
        <v>0</v>
      </c>
      <c r="H284" t="s">
        <v>0</v>
      </c>
    </row>
    <row r="285" spans="1:9" x14ac:dyDescent="0.45">
      <c r="A285" t="s">
        <v>531</v>
      </c>
      <c r="B285" t="s">
        <v>21</v>
      </c>
      <c r="C285" t="s">
        <v>508</v>
      </c>
      <c r="D285" t="s">
        <v>34</v>
      </c>
      <c r="E285" t="s">
        <v>143</v>
      </c>
      <c r="F285" t="s">
        <v>0</v>
      </c>
      <c r="G285" t="s">
        <v>0</v>
      </c>
      <c r="H285" t="s">
        <v>0</v>
      </c>
    </row>
    <row r="286" spans="1:9" x14ac:dyDescent="0.45">
      <c r="A286" t="s">
        <v>485</v>
      </c>
      <c r="B286" t="s">
        <v>72</v>
      </c>
      <c r="C286" t="s">
        <v>69</v>
      </c>
      <c r="D286" t="s">
        <v>34</v>
      </c>
      <c r="E286" t="s">
        <v>55</v>
      </c>
      <c r="F286" t="s">
        <v>0</v>
      </c>
      <c r="G286" t="s">
        <v>0</v>
      </c>
      <c r="H286" t="s">
        <v>0</v>
      </c>
    </row>
    <row r="287" spans="1:9" x14ac:dyDescent="0.45">
      <c r="A287" t="s">
        <v>19</v>
      </c>
      <c r="B287" t="s">
        <v>133</v>
      </c>
      <c r="C287" t="s">
        <v>17</v>
      </c>
      <c r="D287" t="s">
        <v>16</v>
      </c>
      <c r="E287" t="s">
        <v>15</v>
      </c>
      <c r="F287" s="1" t="s">
        <v>14</v>
      </c>
      <c r="G287" t="s">
        <v>13</v>
      </c>
      <c r="H287" t="s">
        <v>12</v>
      </c>
      <c r="I287" t="s">
        <v>11</v>
      </c>
    </row>
    <row r="288" spans="1:9" x14ac:dyDescent="0.45">
      <c r="A288" t="s">
        <v>530</v>
      </c>
      <c r="B288" t="s">
        <v>89</v>
      </c>
      <c r="C288" t="s">
        <v>4</v>
      </c>
      <c r="D288" t="s">
        <v>56</v>
      </c>
      <c r="E288" t="s">
        <v>2</v>
      </c>
      <c r="F288" t="s">
        <v>0</v>
      </c>
      <c r="G288" t="s">
        <v>1</v>
      </c>
      <c r="H288" t="s">
        <v>0</v>
      </c>
    </row>
    <row r="289" spans="1:9" x14ac:dyDescent="0.45">
      <c r="A289" t="s">
        <v>309</v>
      </c>
      <c r="B289" t="s">
        <v>9</v>
      </c>
      <c r="C289" t="s">
        <v>47</v>
      </c>
      <c r="D289" t="s">
        <v>3</v>
      </c>
      <c r="E289" t="s">
        <v>88</v>
      </c>
      <c r="F289" t="s">
        <v>0</v>
      </c>
      <c r="G289" t="s">
        <v>0</v>
      </c>
      <c r="H289" t="s">
        <v>0</v>
      </c>
    </row>
    <row r="290" spans="1:9" x14ac:dyDescent="0.45">
      <c r="A290" t="s">
        <v>529</v>
      </c>
      <c r="B290" t="s">
        <v>21</v>
      </c>
      <c r="C290" t="s">
        <v>8</v>
      </c>
      <c r="D290" t="s">
        <v>3</v>
      </c>
      <c r="E290" t="s">
        <v>188</v>
      </c>
      <c r="F290" t="s">
        <v>1</v>
      </c>
      <c r="G290" t="s">
        <v>0</v>
      </c>
      <c r="H290" t="s">
        <v>1</v>
      </c>
    </row>
    <row r="291" spans="1:9" x14ac:dyDescent="0.45">
      <c r="A291" t="s">
        <v>497</v>
      </c>
      <c r="B291" t="s">
        <v>28</v>
      </c>
      <c r="C291" t="s">
        <v>67</v>
      </c>
      <c r="D291" t="s">
        <v>79</v>
      </c>
      <c r="E291" t="s">
        <v>496</v>
      </c>
      <c r="F291" t="s">
        <v>0</v>
      </c>
      <c r="G291" t="s">
        <v>0</v>
      </c>
      <c r="H291" t="s">
        <v>0</v>
      </c>
    </row>
    <row r="292" spans="1:9" x14ac:dyDescent="0.45">
      <c r="A292" t="s">
        <v>528</v>
      </c>
      <c r="B292" t="s">
        <v>5</v>
      </c>
      <c r="C292" t="s">
        <v>40</v>
      </c>
      <c r="D292" t="s">
        <v>3</v>
      </c>
      <c r="E292" t="s">
        <v>527</v>
      </c>
      <c r="F292" t="s">
        <v>0</v>
      </c>
      <c r="G292" t="s">
        <v>0</v>
      </c>
      <c r="H292" t="s">
        <v>0</v>
      </c>
    </row>
    <row r="293" spans="1:9" x14ac:dyDescent="0.45">
      <c r="A293" t="s">
        <v>526</v>
      </c>
      <c r="B293" t="s">
        <v>72</v>
      </c>
      <c r="C293" t="s">
        <v>35</v>
      </c>
      <c r="D293" t="s">
        <v>3</v>
      </c>
      <c r="E293" t="s">
        <v>178</v>
      </c>
      <c r="F293" t="s">
        <v>1</v>
      </c>
      <c r="G293" t="s">
        <v>0</v>
      </c>
      <c r="H293" t="s">
        <v>1</v>
      </c>
    </row>
    <row r="294" spans="1:9" x14ac:dyDescent="0.45">
      <c r="A294" t="s">
        <v>525</v>
      </c>
      <c r="B294" t="s">
        <v>21</v>
      </c>
      <c r="C294" t="s">
        <v>40</v>
      </c>
      <c r="D294" t="s">
        <v>34</v>
      </c>
      <c r="E294" t="s">
        <v>95</v>
      </c>
      <c r="F294" t="s">
        <v>0</v>
      </c>
      <c r="G294" t="s">
        <v>0</v>
      </c>
      <c r="H294" t="s">
        <v>0</v>
      </c>
    </row>
    <row r="295" spans="1:9" x14ac:dyDescent="0.45">
      <c r="A295" t="s">
        <v>524</v>
      </c>
      <c r="B295" t="s">
        <v>21</v>
      </c>
      <c r="C295" t="s">
        <v>35</v>
      </c>
      <c r="D295" t="s">
        <v>34</v>
      </c>
      <c r="E295" t="s">
        <v>180</v>
      </c>
      <c r="F295" t="s">
        <v>0</v>
      </c>
      <c r="G295" t="s">
        <v>0</v>
      </c>
      <c r="H295" t="s">
        <v>0</v>
      </c>
    </row>
    <row r="296" spans="1:9" x14ac:dyDescent="0.45">
      <c r="A296" t="s">
        <v>523</v>
      </c>
      <c r="B296" t="s">
        <v>5</v>
      </c>
      <c r="C296" t="s">
        <v>8</v>
      </c>
      <c r="D296" t="s">
        <v>3</v>
      </c>
      <c r="E296" t="s">
        <v>88</v>
      </c>
      <c r="F296" t="s">
        <v>0</v>
      </c>
      <c r="G296" t="s">
        <v>0</v>
      </c>
      <c r="H296" t="s">
        <v>0</v>
      </c>
    </row>
    <row r="297" spans="1:9" x14ac:dyDescent="0.45">
      <c r="A297" t="s">
        <v>522</v>
      </c>
      <c r="B297" t="s">
        <v>5</v>
      </c>
      <c r="C297" t="s">
        <v>8</v>
      </c>
      <c r="D297" t="s">
        <v>56</v>
      </c>
      <c r="E297" t="s">
        <v>88</v>
      </c>
      <c r="F297" t="s">
        <v>0</v>
      </c>
      <c r="G297" t="s">
        <v>0</v>
      </c>
      <c r="H297" t="s">
        <v>0</v>
      </c>
    </row>
    <row r="298" spans="1:9" x14ac:dyDescent="0.45">
      <c r="A298" t="s">
        <v>378</v>
      </c>
      <c r="B298" t="s">
        <v>28</v>
      </c>
      <c r="C298" t="s">
        <v>56</v>
      </c>
      <c r="D298" t="s">
        <v>56</v>
      </c>
      <c r="E298" t="s">
        <v>223</v>
      </c>
      <c r="F298" t="s">
        <v>0</v>
      </c>
      <c r="G298" t="s">
        <v>1</v>
      </c>
      <c r="H298" t="s">
        <v>0</v>
      </c>
    </row>
    <row r="299" spans="1:9" x14ac:dyDescent="0.45">
      <c r="A299" t="s">
        <v>19</v>
      </c>
      <c r="B299" t="s">
        <v>129</v>
      </c>
      <c r="C299" t="s">
        <v>17</v>
      </c>
      <c r="D299" t="s">
        <v>16</v>
      </c>
      <c r="E299" t="s">
        <v>15</v>
      </c>
      <c r="F299" s="1" t="s">
        <v>14</v>
      </c>
      <c r="G299" t="s">
        <v>13</v>
      </c>
      <c r="H299" t="s">
        <v>12</v>
      </c>
      <c r="I299" t="s">
        <v>11</v>
      </c>
    </row>
    <row r="300" spans="1:9" x14ac:dyDescent="0.45">
      <c r="A300" t="s">
        <v>521</v>
      </c>
      <c r="B300" t="s">
        <v>48</v>
      </c>
      <c r="C300" t="s">
        <v>4</v>
      </c>
      <c r="D300" t="s">
        <v>34</v>
      </c>
      <c r="E300" t="s">
        <v>68</v>
      </c>
      <c r="F300" t="s">
        <v>0</v>
      </c>
      <c r="G300" t="s">
        <v>0</v>
      </c>
      <c r="H300" t="s">
        <v>0</v>
      </c>
    </row>
    <row r="301" spans="1:9" x14ac:dyDescent="0.45">
      <c r="A301" t="s">
        <v>386</v>
      </c>
      <c r="B301" t="s">
        <v>5</v>
      </c>
      <c r="C301" t="s">
        <v>67</v>
      </c>
      <c r="D301" t="s">
        <v>4</v>
      </c>
      <c r="E301" t="s">
        <v>88</v>
      </c>
      <c r="F301" t="s">
        <v>0</v>
      </c>
      <c r="G301" t="s">
        <v>0</v>
      </c>
      <c r="H301" t="s">
        <v>0</v>
      </c>
    </row>
    <row r="302" spans="1:9" x14ac:dyDescent="0.45">
      <c r="A302" t="s">
        <v>309</v>
      </c>
      <c r="B302" t="s">
        <v>5</v>
      </c>
      <c r="C302" t="s">
        <v>43</v>
      </c>
      <c r="D302" t="s">
        <v>4</v>
      </c>
      <c r="E302" t="s">
        <v>88</v>
      </c>
      <c r="F302" t="s">
        <v>0</v>
      </c>
      <c r="G302" t="s">
        <v>0</v>
      </c>
      <c r="H302" t="s">
        <v>0</v>
      </c>
    </row>
    <row r="303" spans="1:9" x14ac:dyDescent="0.45">
      <c r="A303" t="s">
        <v>404</v>
      </c>
      <c r="B303" t="s">
        <v>520</v>
      </c>
      <c r="C303" t="s">
        <v>47</v>
      </c>
      <c r="D303" t="s">
        <v>67</v>
      </c>
      <c r="E303" t="s">
        <v>143</v>
      </c>
      <c r="F303" t="s">
        <v>174</v>
      </c>
      <c r="G303" t="s">
        <v>174</v>
      </c>
      <c r="H303" t="s">
        <v>174</v>
      </c>
    </row>
    <row r="304" spans="1:9" x14ac:dyDescent="0.45">
      <c r="A304" t="s">
        <v>513</v>
      </c>
      <c r="B304" t="s">
        <v>36</v>
      </c>
      <c r="C304" t="s">
        <v>43</v>
      </c>
      <c r="D304" t="s">
        <v>4</v>
      </c>
      <c r="E304" t="s">
        <v>188</v>
      </c>
      <c r="F304" t="s">
        <v>1</v>
      </c>
      <c r="G304" t="s">
        <v>0</v>
      </c>
      <c r="H304" t="s">
        <v>1</v>
      </c>
      <c r="I304" t="s">
        <v>1</v>
      </c>
    </row>
    <row r="305" spans="1:9" x14ac:dyDescent="0.45">
      <c r="A305" t="s">
        <v>423</v>
      </c>
      <c r="B305" t="s">
        <v>72</v>
      </c>
      <c r="C305" t="s">
        <v>61</v>
      </c>
      <c r="D305" t="s">
        <v>34</v>
      </c>
      <c r="E305" t="s">
        <v>185</v>
      </c>
      <c r="F305" t="s">
        <v>1</v>
      </c>
      <c r="G305" t="s">
        <v>0</v>
      </c>
      <c r="H305" t="s">
        <v>1</v>
      </c>
    </row>
    <row r="306" spans="1:9" x14ac:dyDescent="0.45">
      <c r="A306" t="s">
        <v>519</v>
      </c>
      <c r="B306" t="s">
        <v>21</v>
      </c>
      <c r="C306" t="s">
        <v>61</v>
      </c>
      <c r="D306" t="s">
        <v>34</v>
      </c>
      <c r="E306" t="s">
        <v>103</v>
      </c>
      <c r="F306" t="s">
        <v>0</v>
      </c>
      <c r="G306" t="s">
        <v>0</v>
      </c>
      <c r="H306" t="s">
        <v>0</v>
      </c>
    </row>
    <row r="307" spans="1:9" x14ac:dyDescent="0.45">
      <c r="A307" t="s">
        <v>505</v>
      </c>
      <c r="B307" t="s">
        <v>72</v>
      </c>
      <c r="C307" t="s">
        <v>4</v>
      </c>
      <c r="D307" t="s">
        <v>56</v>
      </c>
      <c r="E307" t="s">
        <v>107</v>
      </c>
      <c r="F307" t="s">
        <v>0</v>
      </c>
      <c r="G307" t="s">
        <v>0</v>
      </c>
      <c r="H307" t="s">
        <v>0</v>
      </c>
      <c r="I307" t="s">
        <v>1</v>
      </c>
    </row>
    <row r="308" spans="1:9" x14ac:dyDescent="0.45">
      <c r="A308" t="s">
        <v>352</v>
      </c>
      <c r="B308" t="s">
        <v>21</v>
      </c>
      <c r="C308" t="s">
        <v>8</v>
      </c>
      <c r="D308" t="s">
        <v>56</v>
      </c>
      <c r="E308" t="s">
        <v>131</v>
      </c>
      <c r="F308" t="s">
        <v>0</v>
      </c>
      <c r="G308" t="s">
        <v>0</v>
      </c>
      <c r="H308" t="s">
        <v>0</v>
      </c>
      <c r="I308" t="s">
        <v>1</v>
      </c>
    </row>
    <row r="309" spans="1:9" x14ac:dyDescent="0.45">
      <c r="A309" t="s">
        <v>341</v>
      </c>
      <c r="B309" t="s">
        <v>44</v>
      </c>
      <c r="C309" t="s">
        <v>79</v>
      </c>
      <c r="D309" t="s">
        <v>34</v>
      </c>
      <c r="E309" t="s">
        <v>77</v>
      </c>
      <c r="F309" t="s">
        <v>0</v>
      </c>
      <c r="G309" t="s">
        <v>0</v>
      </c>
      <c r="H309" t="s">
        <v>0</v>
      </c>
      <c r="I309" t="s">
        <v>1</v>
      </c>
    </row>
    <row r="310" spans="1:9" x14ac:dyDescent="0.45">
      <c r="A310" t="s">
        <v>518</v>
      </c>
      <c r="B310" t="s">
        <v>21</v>
      </c>
      <c r="C310" t="s">
        <v>100</v>
      </c>
      <c r="D310" t="s">
        <v>3</v>
      </c>
      <c r="E310" t="s">
        <v>103</v>
      </c>
      <c r="F310" t="s">
        <v>0</v>
      </c>
      <c r="G310" t="s">
        <v>0</v>
      </c>
      <c r="H310" t="s">
        <v>0</v>
      </c>
    </row>
    <row r="311" spans="1:9" x14ac:dyDescent="0.45">
      <c r="A311" t="s">
        <v>517</v>
      </c>
      <c r="B311" t="s">
        <v>28</v>
      </c>
      <c r="C311" t="s">
        <v>8</v>
      </c>
      <c r="D311" t="s">
        <v>3</v>
      </c>
      <c r="E311" t="s">
        <v>338</v>
      </c>
      <c r="F311" t="s">
        <v>0</v>
      </c>
      <c r="G311" t="s">
        <v>0</v>
      </c>
      <c r="H311" t="s">
        <v>0</v>
      </c>
    </row>
    <row r="312" spans="1:9" x14ac:dyDescent="0.45">
      <c r="A312" t="s">
        <v>337</v>
      </c>
      <c r="B312" t="s">
        <v>115</v>
      </c>
      <c r="C312" t="s">
        <v>170</v>
      </c>
      <c r="D312" t="s">
        <v>34</v>
      </c>
      <c r="E312" t="s">
        <v>53</v>
      </c>
      <c r="F312" t="s">
        <v>0</v>
      </c>
      <c r="G312" t="s">
        <v>0</v>
      </c>
      <c r="H312" t="s">
        <v>0</v>
      </c>
      <c r="I312" t="s">
        <v>1</v>
      </c>
    </row>
    <row r="313" spans="1:9" x14ac:dyDescent="0.45">
      <c r="A313" t="s">
        <v>516</v>
      </c>
      <c r="B313" t="s">
        <v>31</v>
      </c>
      <c r="C313" t="s">
        <v>234</v>
      </c>
      <c r="D313" t="s">
        <v>34</v>
      </c>
      <c r="E313" t="s">
        <v>103</v>
      </c>
      <c r="F313" t="s">
        <v>0</v>
      </c>
      <c r="G313" t="s">
        <v>0</v>
      </c>
      <c r="H313" t="s">
        <v>0</v>
      </c>
    </row>
    <row r="314" spans="1:9" x14ac:dyDescent="0.45">
      <c r="A314" t="s">
        <v>19</v>
      </c>
      <c r="B314" t="s">
        <v>128</v>
      </c>
      <c r="C314" t="s">
        <v>17</v>
      </c>
      <c r="D314" t="s">
        <v>16</v>
      </c>
      <c r="E314" t="s">
        <v>15</v>
      </c>
      <c r="F314" s="1" t="s">
        <v>14</v>
      </c>
      <c r="G314" t="s">
        <v>13</v>
      </c>
      <c r="H314" t="s">
        <v>12</v>
      </c>
      <c r="I314" t="s">
        <v>11</v>
      </c>
    </row>
    <row r="315" spans="1:9" x14ac:dyDescent="0.45">
      <c r="A315" t="s">
        <v>515</v>
      </c>
      <c r="B315" t="s">
        <v>48</v>
      </c>
      <c r="C315" t="s">
        <v>61</v>
      </c>
      <c r="D315" t="s">
        <v>34</v>
      </c>
      <c r="E315" t="s">
        <v>42</v>
      </c>
      <c r="F315" t="s">
        <v>1</v>
      </c>
      <c r="G315" t="s">
        <v>0</v>
      </c>
      <c r="H315" t="s">
        <v>1</v>
      </c>
    </row>
    <row r="316" spans="1:9" x14ac:dyDescent="0.45">
      <c r="A316" t="s">
        <v>514</v>
      </c>
      <c r="B316" t="s">
        <v>21</v>
      </c>
      <c r="C316" t="s">
        <v>69</v>
      </c>
      <c r="D316" t="s">
        <v>34</v>
      </c>
      <c r="E316" t="s">
        <v>103</v>
      </c>
      <c r="F316" t="s">
        <v>0</v>
      </c>
      <c r="G316" t="s">
        <v>0</v>
      </c>
      <c r="H316" t="s">
        <v>0</v>
      </c>
    </row>
    <row r="317" spans="1:9" x14ac:dyDescent="0.45">
      <c r="A317" t="s">
        <v>19</v>
      </c>
      <c r="B317" t="s">
        <v>122</v>
      </c>
      <c r="C317" t="s">
        <v>17</v>
      </c>
      <c r="D317" t="s">
        <v>16</v>
      </c>
      <c r="E317" t="s">
        <v>15</v>
      </c>
      <c r="F317" s="1" t="s">
        <v>14</v>
      </c>
      <c r="G317" t="s">
        <v>13</v>
      </c>
      <c r="H317" t="s">
        <v>12</v>
      </c>
      <c r="I317" t="s">
        <v>11</v>
      </c>
    </row>
    <row r="318" spans="1:9" x14ac:dyDescent="0.45">
      <c r="A318" t="s">
        <v>357</v>
      </c>
      <c r="B318" t="s">
        <v>175</v>
      </c>
      <c r="C318" t="s">
        <v>47</v>
      </c>
      <c r="D318" t="s">
        <v>40</v>
      </c>
      <c r="E318" t="s">
        <v>26</v>
      </c>
      <c r="F318" t="s">
        <v>0</v>
      </c>
      <c r="G318" t="s">
        <v>1</v>
      </c>
      <c r="H318" t="s">
        <v>0</v>
      </c>
      <c r="I318" t="s">
        <v>1</v>
      </c>
    </row>
    <row r="319" spans="1:9" x14ac:dyDescent="0.45">
      <c r="A319" t="s">
        <v>513</v>
      </c>
      <c r="B319" t="s">
        <v>512</v>
      </c>
      <c r="C319" t="s">
        <v>47</v>
      </c>
      <c r="D319" t="s">
        <v>61</v>
      </c>
      <c r="E319" t="s">
        <v>188</v>
      </c>
      <c r="F319" t="s">
        <v>174</v>
      </c>
      <c r="G319" t="s">
        <v>174</v>
      </c>
      <c r="H319" t="s">
        <v>174</v>
      </c>
      <c r="I319" t="s">
        <v>1</v>
      </c>
    </row>
    <row r="320" spans="1:9" x14ac:dyDescent="0.45">
      <c r="A320" t="s">
        <v>511</v>
      </c>
      <c r="B320" t="s">
        <v>342</v>
      </c>
      <c r="C320" t="s">
        <v>47</v>
      </c>
      <c r="D320" t="s">
        <v>56</v>
      </c>
      <c r="E320" t="s">
        <v>42</v>
      </c>
      <c r="F320" t="s">
        <v>1</v>
      </c>
      <c r="G320" t="s">
        <v>0</v>
      </c>
      <c r="H320" t="s">
        <v>1</v>
      </c>
      <c r="I320" t="s">
        <v>1</v>
      </c>
    </row>
    <row r="321" spans="1:9" x14ac:dyDescent="0.45">
      <c r="A321" t="s">
        <v>371</v>
      </c>
      <c r="B321" t="s">
        <v>189</v>
      </c>
      <c r="C321" t="s">
        <v>47</v>
      </c>
      <c r="D321" t="s">
        <v>8</v>
      </c>
      <c r="E321" t="s">
        <v>103</v>
      </c>
      <c r="F321" t="s">
        <v>0</v>
      </c>
      <c r="G321" t="s">
        <v>0</v>
      </c>
      <c r="H321" t="s">
        <v>0</v>
      </c>
      <c r="I321" t="s">
        <v>1</v>
      </c>
    </row>
    <row r="322" spans="1:9" x14ac:dyDescent="0.45">
      <c r="A322" t="s">
        <v>505</v>
      </c>
      <c r="B322" t="s">
        <v>189</v>
      </c>
      <c r="C322" t="s">
        <v>47</v>
      </c>
      <c r="D322" t="s">
        <v>124</v>
      </c>
      <c r="E322" t="s">
        <v>107</v>
      </c>
      <c r="F322" t="s">
        <v>0</v>
      </c>
      <c r="G322" t="s">
        <v>0</v>
      </c>
      <c r="H322" t="s">
        <v>0</v>
      </c>
      <c r="I322" t="s">
        <v>1</v>
      </c>
    </row>
    <row r="323" spans="1:9" x14ac:dyDescent="0.45">
      <c r="A323" t="s">
        <v>352</v>
      </c>
      <c r="B323" t="s">
        <v>342</v>
      </c>
      <c r="C323" t="s">
        <v>47</v>
      </c>
      <c r="D323" t="s">
        <v>124</v>
      </c>
      <c r="E323" t="s">
        <v>131</v>
      </c>
      <c r="F323" t="s">
        <v>0</v>
      </c>
      <c r="G323" t="s">
        <v>0</v>
      </c>
      <c r="H323" t="s">
        <v>0</v>
      </c>
      <c r="I323" t="s">
        <v>1</v>
      </c>
    </row>
    <row r="324" spans="1:9" x14ac:dyDescent="0.45">
      <c r="A324" t="s">
        <v>370</v>
      </c>
      <c r="B324" t="s">
        <v>229</v>
      </c>
      <c r="C324" t="s">
        <v>47</v>
      </c>
      <c r="D324" t="s">
        <v>79</v>
      </c>
      <c r="E324" t="s">
        <v>68</v>
      </c>
      <c r="F324" t="s">
        <v>0</v>
      </c>
      <c r="G324" t="s">
        <v>0</v>
      </c>
      <c r="H324" t="s">
        <v>0</v>
      </c>
      <c r="I324" t="s">
        <v>1</v>
      </c>
    </row>
    <row r="325" spans="1:9" x14ac:dyDescent="0.45">
      <c r="A325" t="s">
        <v>345</v>
      </c>
      <c r="B325" t="s">
        <v>229</v>
      </c>
      <c r="C325" t="s">
        <v>47</v>
      </c>
      <c r="D325" t="s">
        <v>40</v>
      </c>
      <c r="E325" t="s">
        <v>138</v>
      </c>
      <c r="F325" t="s">
        <v>0</v>
      </c>
      <c r="G325" t="s">
        <v>1</v>
      </c>
      <c r="H325" t="s">
        <v>0</v>
      </c>
      <c r="I325" t="s">
        <v>1</v>
      </c>
    </row>
    <row r="326" spans="1:9" x14ac:dyDescent="0.45">
      <c r="A326" t="s">
        <v>341</v>
      </c>
      <c r="B326" t="s">
        <v>229</v>
      </c>
      <c r="C326" t="s">
        <v>47</v>
      </c>
      <c r="D326" t="s">
        <v>269</v>
      </c>
      <c r="E326" t="s">
        <v>77</v>
      </c>
      <c r="F326" t="s">
        <v>0</v>
      </c>
      <c r="G326" t="s">
        <v>0</v>
      </c>
      <c r="H326" t="s">
        <v>0</v>
      </c>
      <c r="I326" t="s">
        <v>1</v>
      </c>
    </row>
    <row r="327" spans="1:9" x14ac:dyDescent="0.45">
      <c r="A327" t="s">
        <v>339</v>
      </c>
      <c r="B327" t="s">
        <v>229</v>
      </c>
      <c r="C327" t="s">
        <v>47</v>
      </c>
      <c r="D327" t="s">
        <v>35</v>
      </c>
      <c r="E327" t="s">
        <v>338</v>
      </c>
      <c r="F327" t="s">
        <v>0</v>
      </c>
      <c r="G327" t="s">
        <v>0</v>
      </c>
      <c r="H327" t="s">
        <v>0</v>
      </c>
      <c r="I327" t="s">
        <v>1</v>
      </c>
    </row>
    <row r="328" spans="1:9" x14ac:dyDescent="0.45">
      <c r="A328" t="s">
        <v>337</v>
      </c>
      <c r="B328" t="s">
        <v>229</v>
      </c>
      <c r="C328" t="s">
        <v>47</v>
      </c>
      <c r="D328" t="s">
        <v>148</v>
      </c>
      <c r="E328" t="s">
        <v>53</v>
      </c>
      <c r="F328" t="s">
        <v>0</v>
      </c>
      <c r="G328" t="s">
        <v>0</v>
      </c>
      <c r="H328" t="s">
        <v>0</v>
      </c>
      <c r="I328" t="s">
        <v>1</v>
      </c>
    </row>
    <row r="329" spans="1:9" x14ac:dyDescent="0.45">
      <c r="A329" t="s">
        <v>19</v>
      </c>
      <c r="B329" t="s">
        <v>121</v>
      </c>
      <c r="C329" t="s">
        <v>17</v>
      </c>
      <c r="D329" t="s">
        <v>16</v>
      </c>
      <c r="E329" t="s">
        <v>15</v>
      </c>
      <c r="F329" s="1" t="s">
        <v>14</v>
      </c>
      <c r="G329" t="s">
        <v>13</v>
      </c>
      <c r="H329" t="s">
        <v>12</v>
      </c>
      <c r="I329" t="s">
        <v>11</v>
      </c>
    </row>
    <row r="330" spans="1:9" x14ac:dyDescent="0.45">
      <c r="A330" t="s">
        <v>357</v>
      </c>
      <c r="B330" t="s">
        <v>28</v>
      </c>
      <c r="C330" t="s">
        <v>67</v>
      </c>
      <c r="D330" t="s">
        <v>61</v>
      </c>
      <c r="E330" t="s">
        <v>26</v>
      </c>
      <c r="F330" t="s">
        <v>0</v>
      </c>
      <c r="G330" t="s">
        <v>1</v>
      </c>
      <c r="H330" t="s">
        <v>0</v>
      </c>
      <c r="I330" t="s">
        <v>1</v>
      </c>
    </row>
    <row r="331" spans="1:9" x14ac:dyDescent="0.45">
      <c r="A331" t="s">
        <v>510</v>
      </c>
      <c r="B331" t="s">
        <v>89</v>
      </c>
      <c r="C331" t="s">
        <v>35</v>
      </c>
      <c r="D331" t="s">
        <v>100</v>
      </c>
      <c r="E331" t="s">
        <v>2</v>
      </c>
      <c r="F331" t="s">
        <v>0</v>
      </c>
      <c r="G331" t="s">
        <v>1</v>
      </c>
      <c r="H331" t="s">
        <v>0</v>
      </c>
    </row>
    <row r="332" spans="1:9" x14ac:dyDescent="0.45">
      <c r="A332" t="s">
        <v>509</v>
      </c>
      <c r="B332" t="s">
        <v>89</v>
      </c>
      <c r="C332" t="s">
        <v>61</v>
      </c>
      <c r="D332" t="s">
        <v>59</v>
      </c>
      <c r="E332" t="s">
        <v>7</v>
      </c>
      <c r="F332" t="s">
        <v>0</v>
      </c>
      <c r="G332" t="s">
        <v>0</v>
      </c>
      <c r="H332" t="s">
        <v>0</v>
      </c>
    </row>
    <row r="333" spans="1:9" x14ac:dyDescent="0.45">
      <c r="A333" t="s">
        <v>498</v>
      </c>
      <c r="B333" t="s">
        <v>44</v>
      </c>
      <c r="C333" t="s">
        <v>47</v>
      </c>
      <c r="D333" t="s">
        <v>34</v>
      </c>
      <c r="E333" t="s">
        <v>178</v>
      </c>
      <c r="F333" t="s">
        <v>1</v>
      </c>
      <c r="G333" t="s">
        <v>1</v>
      </c>
      <c r="H333" t="s">
        <v>0</v>
      </c>
    </row>
    <row r="334" spans="1:9" x14ac:dyDescent="0.45">
      <c r="A334" t="s">
        <v>497</v>
      </c>
      <c r="B334" t="s">
        <v>28</v>
      </c>
      <c r="C334" t="s">
        <v>47</v>
      </c>
      <c r="D334" t="s">
        <v>34</v>
      </c>
      <c r="E334" t="s">
        <v>496</v>
      </c>
      <c r="F334" t="s">
        <v>0</v>
      </c>
      <c r="G334" t="s">
        <v>0</v>
      </c>
      <c r="H334" t="s">
        <v>0</v>
      </c>
    </row>
    <row r="335" spans="1:9" x14ac:dyDescent="0.45">
      <c r="A335" t="s">
        <v>371</v>
      </c>
      <c r="B335" t="s">
        <v>36</v>
      </c>
      <c r="C335" t="s">
        <v>67</v>
      </c>
      <c r="D335" t="s">
        <v>4</v>
      </c>
      <c r="E335" t="s">
        <v>103</v>
      </c>
      <c r="F335" t="s">
        <v>0</v>
      </c>
      <c r="G335" t="s">
        <v>0</v>
      </c>
      <c r="H335" t="s">
        <v>0</v>
      </c>
      <c r="I335" t="s">
        <v>1</v>
      </c>
    </row>
    <row r="336" spans="1:9" x14ac:dyDescent="0.45">
      <c r="A336" t="s">
        <v>505</v>
      </c>
      <c r="B336" t="s">
        <v>72</v>
      </c>
      <c r="C336" t="s">
        <v>79</v>
      </c>
      <c r="D336" t="s">
        <v>508</v>
      </c>
      <c r="E336" t="s">
        <v>107</v>
      </c>
      <c r="F336" t="s">
        <v>0</v>
      </c>
      <c r="G336" t="s">
        <v>0</v>
      </c>
      <c r="H336" t="s">
        <v>0</v>
      </c>
      <c r="I336" t="s">
        <v>1</v>
      </c>
    </row>
    <row r="337" spans="1:9" x14ac:dyDescent="0.45">
      <c r="A337" t="s">
        <v>352</v>
      </c>
      <c r="B337" t="s">
        <v>21</v>
      </c>
      <c r="C337" t="s">
        <v>92</v>
      </c>
      <c r="D337" t="s">
        <v>508</v>
      </c>
      <c r="E337" t="s">
        <v>131</v>
      </c>
      <c r="F337" t="s">
        <v>0</v>
      </c>
      <c r="G337" t="s">
        <v>0</v>
      </c>
      <c r="H337" t="s">
        <v>0</v>
      </c>
      <c r="I337" t="s">
        <v>1</v>
      </c>
    </row>
    <row r="338" spans="1:9" x14ac:dyDescent="0.45">
      <c r="A338" t="s">
        <v>370</v>
      </c>
      <c r="B338" t="s">
        <v>44</v>
      </c>
      <c r="C338" t="s">
        <v>35</v>
      </c>
      <c r="D338" t="s">
        <v>35</v>
      </c>
      <c r="E338" t="s">
        <v>68</v>
      </c>
      <c r="F338" t="s">
        <v>0</v>
      </c>
      <c r="G338" t="s">
        <v>0</v>
      </c>
      <c r="H338" t="s">
        <v>0</v>
      </c>
      <c r="I338" t="s">
        <v>1</v>
      </c>
    </row>
    <row r="339" spans="1:9" x14ac:dyDescent="0.45">
      <c r="A339" t="s">
        <v>345</v>
      </c>
      <c r="B339" t="s">
        <v>44</v>
      </c>
      <c r="C339" t="s">
        <v>8</v>
      </c>
      <c r="D339" t="s">
        <v>67</v>
      </c>
      <c r="E339" t="s">
        <v>138</v>
      </c>
      <c r="F339" t="s">
        <v>0</v>
      </c>
      <c r="G339" t="s">
        <v>1</v>
      </c>
      <c r="H339" t="s">
        <v>0</v>
      </c>
      <c r="I339" t="s">
        <v>1</v>
      </c>
    </row>
    <row r="340" spans="1:9" x14ac:dyDescent="0.45">
      <c r="A340" t="s">
        <v>341</v>
      </c>
      <c r="B340" t="s">
        <v>44</v>
      </c>
      <c r="C340" t="s">
        <v>170</v>
      </c>
      <c r="D340" t="s">
        <v>34</v>
      </c>
      <c r="E340" t="s">
        <v>77</v>
      </c>
      <c r="F340" t="s">
        <v>0</v>
      </c>
      <c r="G340" t="s">
        <v>0</v>
      </c>
      <c r="H340" t="s">
        <v>0</v>
      </c>
      <c r="I340" t="s">
        <v>1</v>
      </c>
    </row>
    <row r="341" spans="1:9" x14ac:dyDescent="0.45">
      <c r="A341" t="s">
        <v>364</v>
      </c>
      <c r="B341" t="s">
        <v>200</v>
      </c>
      <c r="C341" t="s">
        <v>507</v>
      </c>
      <c r="D341" t="s">
        <v>67</v>
      </c>
      <c r="E341" t="s">
        <v>114</v>
      </c>
      <c r="F341" t="s">
        <v>0</v>
      </c>
      <c r="G341" t="s">
        <v>0</v>
      </c>
      <c r="H341" t="s">
        <v>0</v>
      </c>
    </row>
    <row r="342" spans="1:9" x14ac:dyDescent="0.45">
      <c r="A342" t="s">
        <v>339</v>
      </c>
      <c r="B342" t="s">
        <v>115</v>
      </c>
      <c r="C342" t="s">
        <v>119</v>
      </c>
      <c r="D342" t="s">
        <v>4</v>
      </c>
      <c r="E342" t="s">
        <v>338</v>
      </c>
      <c r="F342" t="s">
        <v>0</v>
      </c>
      <c r="G342" t="s">
        <v>0</v>
      </c>
      <c r="H342" t="s">
        <v>0</v>
      </c>
      <c r="I342" t="s">
        <v>1</v>
      </c>
    </row>
    <row r="343" spans="1:9" x14ac:dyDescent="0.45">
      <c r="A343" t="s">
        <v>506</v>
      </c>
      <c r="B343" t="s">
        <v>48</v>
      </c>
      <c r="C343" t="s">
        <v>40</v>
      </c>
      <c r="D343" t="s">
        <v>34</v>
      </c>
      <c r="E343" t="s">
        <v>107</v>
      </c>
      <c r="F343" t="s">
        <v>0</v>
      </c>
      <c r="G343" t="s">
        <v>0</v>
      </c>
      <c r="H343" t="s">
        <v>0</v>
      </c>
    </row>
    <row r="344" spans="1:9" x14ac:dyDescent="0.45">
      <c r="A344" t="s">
        <v>337</v>
      </c>
      <c r="B344" t="s">
        <v>115</v>
      </c>
      <c r="C344" t="s">
        <v>8</v>
      </c>
      <c r="D344" t="s">
        <v>82</v>
      </c>
      <c r="E344" t="s">
        <v>53</v>
      </c>
      <c r="F344" t="s">
        <v>0</v>
      </c>
      <c r="G344" t="s">
        <v>0</v>
      </c>
      <c r="H344" t="s">
        <v>0</v>
      </c>
      <c r="I344" t="s">
        <v>1</v>
      </c>
    </row>
    <row r="345" spans="1:9" x14ac:dyDescent="0.45">
      <c r="A345" t="s">
        <v>19</v>
      </c>
      <c r="B345" t="s">
        <v>118</v>
      </c>
      <c r="C345" t="s">
        <v>17</v>
      </c>
      <c r="D345" t="s">
        <v>16</v>
      </c>
      <c r="E345" t="s">
        <v>15</v>
      </c>
      <c r="F345" s="1" t="s">
        <v>14</v>
      </c>
      <c r="G345" t="s">
        <v>13</v>
      </c>
      <c r="H345" t="s">
        <v>12</v>
      </c>
      <c r="I345" t="s">
        <v>11</v>
      </c>
    </row>
    <row r="346" spans="1:9" x14ac:dyDescent="0.45">
      <c r="A346" t="s">
        <v>326</v>
      </c>
      <c r="B346" t="s">
        <v>89</v>
      </c>
      <c r="C346" t="s">
        <v>61</v>
      </c>
      <c r="D346" t="s">
        <v>56</v>
      </c>
      <c r="E346" t="s">
        <v>81</v>
      </c>
      <c r="F346" t="s">
        <v>0</v>
      </c>
      <c r="G346" t="s">
        <v>0</v>
      </c>
      <c r="H346" t="s">
        <v>0</v>
      </c>
    </row>
    <row r="347" spans="1:9" x14ac:dyDescent="0.45">
      <c r="A347" t="s">
        <v>310</v>
      </c>
      <c r="B347" t="s">
        <v>44</v>
      </c>
      <c r="C347" t="s">
        <v>61</v>
      </c>
      <c r="D347" t="s">
        <v>56</v>
      </c>
      <c r="E347" t="s">
        <v>55</v>
      </c>
      <c r="F347" t="s">
        <v>0</v>
      </c>
      <c r="G347" t="s">
        <v>0</v>
      </c>
      <c r="H347" t="s">
        <v>0</v>
      </c>
    </row>
    <row r="348" spans="1:9" x14ac:dyDescent="0.45">
      <c r="A348" t="s">
        <v>356</v>
      </c>
      <c r="B348" t="s">
        <v>36</v>
      </c>
      <c r="C348" t="s">
        <v>56</v>
      </c>
      <c r="D348" t="s">
        <v>3</v>
      </c>
      <c r="E348" t="s">
        <v>188</v>
      </c>
      <c r="F348" t="s">
        <v>1</v>
      </c>
      <c r="G348" t="s">
        <v>0</v>
      </c>
      <c r="H348" t="s">
        <v>1</v>
      </c>
    </row>
    <row r="349" spans="1:9" x14ac:dyDescent="0.45">
      <c r="A349" t="s">
        <v>452</v>
      </c>
      <c r="B349" t="s">
        <v>28</v>
      </c>
      <c r="C349" t="s">
        <v>79</v>
      </c>
      <c r="D349" t="s">
        <v>79</v>
      </c>
      <c r="E349" t="s">
        <v>114</v>
      </c>
      <c r="F349" t="s">
        <v>0</v>
      </c>
      <c r="G349" t="s">
        <v>0</v>
      </c>
      <c r="H349" t="s">
        <v>0</v>
      </c>
    </row>
    <row r="350" spans="1:9" x14ac:dyDescent="0.45">
      <c r="A350" t="s">
        <v>371</v>
      </c>
      <c r="B350" t="s">
        <v>36</v>
      </c>
      <c r="C350" t="s">
        <v>40</v>
      </c>
      <c r="D350" t="s">
        <v>67</v>
      </c>
      <c r="E350" t="s">
        <v>103</v>
      </c>
      <c r="F350" t="s">
        <v>0</v>
      </c>
      <c r="G350" t="s">
        <v>0</v>
      </c>
      <c r="H350" t="s">
        <v>0</v>
      </c>
      <c r="I350" t="s">
        <v>1</v>
      </c>
    </row>
    <row r="351" spans="1:9" x14ac:dyDescent="0.45">
      <c r="A351" t="s">
        <v>505</v>
      </c>
      <c r="B351" t="s">
        <v>72</v>
      </c>
      <c r="C351" t="s">
        <v>8</v>
      </c>
      <c r="D351" t="s">
        <v>100</v>
      </c>
      <c r="E351" t="s">
        <v>107</v>
      </c>
      <c r="F351" t="s">
        <v>0</v>
      </c>
      <c r="G351" t="s">
        <v>0</v>
      </c>
      <c r="H351" t="s">
        <v>0</v>
      </c>
      <c r="I351" t="s">
        <v>1</v>
      </c>
    </row>
    <row r="352" spans="1:9" x14ac:dyDescent="0.45">
      <c r="A352" t="s">
        <v>352</v>
      </c>
      <c r="B352" t="s">
        <v>21</v>
      </c>
      <c r="C352" t="s">
        <v>4</v>
      </c>
      <c r="D352" t="s">
        <v>100</v>
      </c>
      <c r="E352" t="s">
        <v>131</v>
      </c>
      <c r="F352" t="s">
        <v>0</v>
      </c>
      <c r="G352" t="s">
        <v>0</v>
      </c>
      <c r="H352" t="s">
        <v>0</v>
      </c>
      <c r="I352" t="s">
        <v>1</v>
      </c>
    </row>
    <row r="353" spans="1:9" x14ac:dyDescent="0.45">
      <c r="A353" t="s">
        <v>345</v>
      </c>
      <c r="B353" t="s">
        <v>44</v>
      </c>
      <c r="C353" t="s">
        <v>34</v>
      </c>
      <c r="D353" t="s">
        <v>4</v>
      </c>
      <c r="E353" t="s">
        <v>138</v>
      </c>
      <c r="F353" t="s">
        <v>0</v>
      </c>
      <c r="G353" t="s">
        <v>1</v>
      </c>
      <c r="H353" t="s">
        <v>0</v>
      </c>
      <c r="I353" t="s">
        <v>1</v>
      </c>
    </row>
    <row r="354" spans="1:9" x14ac:dyDescent="0.45">
      <c r="A354" t="s">
        <v>504</v>
      </c>
      <c r="B354" t="s">
        <v>48</v>
      </c>
      <c r="C354" t="s">
        <v>8</v>
      </c>
      <c r="D354" t="s">
        <v>3</v>
      </c>
      <c r="E354" t="s">
        <v>55</v>
      </c>
      <c r="F354" t="s">
        <v>0</v>
      </c>
      <c r="G354" t="s">
        <v>0</v>
      </c>
      <c r="H354" t="s">
        <v>0</v>
      </c>
    </row>
    <row r="355" spans="1:9" x14ac:dyDescent="0.45">
      <c r="A355" t="s">
        <v>503</v>
      </c>
      <c r="B355" t="s">
        <v>502</v>
      </c>
      <c r="C355" t="s">
        <v>67</v>
      </c>
      <c r="D355" t="s">
        <v>4</v>
      </c>
      <c r="E355" t="s">
        <v>178</v>
      </c>
      <c r="F355" t="s">
        <v>174</v>
      </c>
      <c r="G355" t="s">
        <v>174</v>
      </c>
      <c r="H355" t="s">
        <v>174</v>
      </c>
    </row>
    <row r="356" spans="1:9" x14ac:dyDescent="0.45">
      <c r="A356" t="s">
        <v>395</v>
      </c>
      <c r="B356" t="s">
        <v>44</v>
      </c>
      <c r="C356" t="s">
        <v>67</v>
      </c>
      <c r="D356" t="s">
        <v>67</v>
      </c>
      <c r="E356" t="s">
        <v>77</v>
      </c>
      <c r="F356" t="s">
        <v>0</v>
      </c>
      <c r="G356" t="s">
        <v>0</v>
      </c>
      <c r="H356" t="s">
        <v>0</v>
      </c>
      <c r="I356" t="s">
        <v>1</v>
      </c>
    </row>
    <row r="357" spans="1:9" x14ac:dyDescent="0.45">
      <c r="A357" t="s">
        <v>501</v>
      </c>
      <c r="B357" t="s">
        <v>48</v>
      </c>
      <c r="C357" t="s">
        <v>34</v>
      </c>
      <c r="D357" t="s">
        <v>96</v>
      </c>
      <c r="E357" t="s">
        <v>138</v>
      </c>
      <c r="F357" t="s">
        <v>0</v>
      </c>
      <c r="G357" t="s">
        <v>0</v>
      </c>
      <c r="H357" t="s">
        <v>0</v>
      </c>
      <c r="I357" t="s">
        <v>1</v>
      </c>
    </row>
    <row r="358" spans="1:9" x14ac:dyDescent="0.45">
      <c r="A358" t="s">
        <v>339</v>
      </c>
      <c r="B358" t="s">
        <v>115</v>
      </c>
      <c r="C358" t="s">
        <v>500</v>
      </c>
      <c r="D358" t="s">
        <v>4</v>
      </c>
      <c r="E358" t="s">
        <v>338</v>
      </c>
      <c r="F358" t="s">
        <v>0</v>
      </c>
      <c r="G358" t="s">
        <v>0</v>
      </c>
      <c r="H358" t="s">
        <v>0</v>
      </c>
      <c r="I358" t="s">
        <v>1</v>
      </c>
    </row>
    <row r="359" spans="1:9" x14ac:dyDescent="0.45">
      <c r="A359" t="s">
        <v>337</v>
      </c>
      <c r="B359" t="s">
        <v>115</v>
      </c>
      <c r="C359" t="s">
        <v>59</v>
      </c>
      <c r="D359" t="s">
        <v>3</v>
      </c>
      <c r="E359" t="s">
        <v>53</v>
      </c>
      <c r="F359" t="s">
        <v>0</v>
      </c>
      <c r="G359" t="s">
        <v>0</v>
      </c>
      <c r="H359" t="s">
        <v>0</v>
      </c>
      <c r="I359" t="s">
        <v>1</v>
      </c>
    </row>
    <row r="360" spans="1:9" x14ac:dyDescent="0.45">
      <c r="A360" t="s">
        <v>19</v>
      </c>
      <c r="B360" t="s">
        <v>110</v>
      </c>
      <c r="C360" t="s">
        <v>17</v>
      </c>
      <c r="D360" t="s">
        <v>16</v>
      </c>
      <c r="E360" t="s">
        <v>15</v>
      </c>
      <c r="F360" s="1" t="s">
        <v>14</v>
      </c>
      <c r="G360" t="s">
        <v>13</v>
      </c>
      <c r="H360" t="s">
        <v>12</v>
      </c>
      <c r="I360" t="s">
        <v>11</v>
      </c>
    </row>
    <row r="361" spans="1:9" x14ac:dyDescent="0.45">
      <c r="A361" t="s">
        <v>310</v>
      </c>
      <c r="B361" t="s">
        <v>44</v>
      </c>
      <c r="C361" t="s">
        <v>34</v>
      </c>
      <c r="D361" t="s">
        <v>100</v>
      </c>
      <c r="E361" t="s">
        <v>55</v>
      </c>
      <c r="F361" t="s">
        <v>0</v>
      </c>
      <c r="G361" t="s">
        <v>0</v>
      </c>
      <c r="H361" t="s">
        <v>0</v>
      </c>
    </row>
    <row r="362" spans="1:9" x14ac:dyDescent="0.45">
      <c r="A362" t="s">
        <v>427</v>
      </c>
      <c r="B362" t="s">
        <v>44</v>
      </c>
      <c r="C362" t="s">
        <v>67</v>
      </c>
      <c r="D362" t="s">
        <v>59</v>
      </c>
      <c r="E362" t="s">
        <v>185</v>
      </c>
      <c r="F362" t="s">
        <v>1</v>
      </c>
      <c r="G362" t="s">
        <v>0</v>
      </c>
      <c r="H362" t="s">
        <v>1</v>
      </c>
    </row>
    <row r="363" spans="1:9" x14ac:dyDescent="0.45">
      <c r="A363" t="s">
        <v>499</v>
      </c>
      <c r="B363" t="s">
        <v>342</v>
      </c>
      <c r="C363" t="s">
        <v>47</v>
      </c>
      <c r="D363" t="s">
        <v>8</v>
      </c>
      <c r="E363" t="s">
        <v>46</v>
      </c>
      <c r="F363" t="s">
        <v>0</v>
      </c>
      <c r="G363" t="s">
        <v>0</v>
      </c>
      <c r="H363" t="s">
        <v>0</v>
      </c>
      <c r="I363" t="s">
        <v>1</v>
      </c>
    </row>
    <row r="364" spans="1:9" x14ac:dyDescent="0.45">
      <c r="A364" t="s">
        <v>384</v>
      </c>
      <c r="B364" t="s">
        <v>31</v>
      </c>
      <c r="C364" t="s">
        <v>112</v>
      </c>
      <c r="D364" t="s">
        <v>56</v>
      </c>
      <c r="E364" t="s">
        <v>58</v>
      </c>
      <c r="F364" t="s">
        <v>1</v>
      </c>
      <c r="G364" t="s">
        <v>0</v>
      </c>
      <c r="H364" t="s">
        <v>1</v>
      </c>
    </row>
    <row r="365" spans="1:9" x14ac:dyDescent="0.45">
      <c r="A365" t="s">
        <v>452</v>
      </c>
      <c r="B365" t="s">
        <v>28</v>
      </c>
      <c r="C365" t="s">
        <v>3</v>
      </c>
      <c r="D365" t="s">
        <v>27</v>
      </c>
      <c r="E365" t="s">
        <v>114</v>
      </c>
      <c r="F365" t="s">
        <v>0</v>
      </c>
      <c r="G365" t="s">
        <v>0</v>
      </c>
      <c r="H365" t="s">
        <v>0</v>
      </c>
    </row>
    <row r="366" spans="1:9" x14ac:dyDescent="0.45">
      <c r="A366" t="s">
        <v>498</v>
      </c>
      <c r="B366" t="s">
        <v>44</v>
      </c>
      <c r="C366" t="s">
        <v>8</v>
      </c>
      <c r="D366" t="s">
        <v>79</v>
      </c>
      <c r="E366" t="s">
        <v>178</v>
      </c>
      <c r="F366" t="s">
        <v>1</v>
      </c>
      <c r="G366" t="s">
        <v>1</v>
      </c>
      <c r="H366" t="s">
        <v>0</v>
      </c>
    </row>
    <row r="367" spans="1:9" x14ac:dyDescent="0.45">
      <c r="A367" t="s">
        <v>497</v>
      </c>
      <c r="B367" t="s">
        <v>28</v>
      </c>
      <c r="C367" t="s">
        <v>8</v>
      </c>
      <c r="D367" t="s">
        <v>79</v>
      </c>
      <c r="E367" t="s">
        <v>496</v>
      </c>
      <c r="F367" t="s">
        <v>0</v>
      </c>
      <c r="G367" t="s">
        <v>0</v>
      </c>
      <c r="H367" t="s">
        <v>0</v>
      </c>
    </row>
    <row r="368" spans="1:9" x14ac:dyDescent="0.45">
      <c r="A368" t="s">
        <v>320</v>
      </c>
      <c r="B368" t="s">
        <v>31</v>
      </c>
      <c r="C368" t="s">
        <v>56</v>
      </c>
      <c r="D368" t="s">
        <v>79</v>
      </c>
      <c r="E368" t="s">
        <v>58</v>
      </c>
      <c r="F368" t="s">
        <v>1</v>
      </c>
      <c r="G368" t="s">
        <v>0</v>
      </c>
      <c r="H368" t="s">
        <v>1</v>
      </c>
    </row>
    <row r="369" spans="1:9" x14ac:dyDescent="0.45">
      <c r="A369" t="s">
        <v>490</v>
      </c>
      <c r="B369" t="s">
        <v>44</v>
      </c>
      <c r="C369" t="s">
        <v>40</v>
      </c>
      <c r="D369" t="s">
        <v>34</v>
      </c>
      <c r="E369" t="s">
        <v>178</v>
      </c>
      <c r="F369" t="s">
        <v>1</v>
      </c>
      <c r="G369" t="s">
        <v>1</v>
      </c>
      <c r="H369" t="s">
        <v>0</v>
      </c>
    </row>
    <row r="370" spans="1:9" x14ac:dyDescent="0.45">
      <c r="A370" t="s">
        <v>495</v>
      </c>
      <c r="B370" t="s">
        <v>72</v>
      </c>
      <c r="C370" t="s">
        <v>170</v>
      </c>
      <c r="D370" t="s">
        <v>3</v>
      </c>
      <c r="E370" t="s">
        <v>178</v>
      </c>
      <c r="F370" t="s">
        <v>1</v>
      </c>
      <c r="G370" t="s">
        <v>0</v>
      </c>
      <c r="H370" t="s">
        <v>1</v>
      </c>
    </row>
    <row r="371" spans="1:9" x14ac:dyDescent="0.45">
      <c r="A371" t="s">
        <v>494</v>
      </c>
      <c r="B371" t="s">
        <v>21</v>
      </c>
      <c r="C371" t="s">
        <v>160</v>
      </c>
      <c r="D371" t="s">
        <v>34</v>
      </c>
      <c r="E371" t="s">
        <v>188</v>
      </c>
      <c r="F371" t="s">
        <v>1</v>
      </c>
      <c r="G371" t="s">
        <v>0</v>
      </c>
      <c r="H371" t="s">
        <v>1</v>
      </c>
    </row>
    <row r="372" spans="1:9" x14ac:dyDescent="0.45">
      <c r="A372" t="s">
        <v>314</v>
      </c>
      <c r="B372" t="s">
        <v>36</v>
      </c>
      <c r="C372" t="s">
        <v>148</v>
      </c>
      <c r="D372" t="s">
        <v>4</v>
      </c>
      <c r="E372" t="s">
        <v>99</v>
      </c>
      <c r="F372" t="s">
        <v>0</v>
      </c>
      <c r="G372" t="s">
        <v>0</v>
      </c>
      <c r="H372" t="s">
        <v>0</v>
      </c>
      <c r="I372" t="s">
        <v>1</v>
      </c>
    </row>
    <row r="373" spans="1:9" x14ac:dyDescent="0.45">
      <c r="A373" t="s">
        <v>19</v>
      </c>
      <c r="B373" t="s">
        <v>106</v>
      </c>
      <c r="C373" t="s">
        <v>17</v>
      </c>
      <c r="D373" t="s">
        <v>16</v>
      </c>
      <c r="E373" t="s">
        <v>15</v>
      </c>
      <c r="F373" s="1" t="s">
        <v>14</v>
      </c>
      <c r="G373" t="s">
        <v>13</v>
      </c>
      <c r="H373" t="s">
        <v>12</v>
      </c>
      <c r="I373" t="s">
        <v>11</v>
      </c>
    </row>
    <row r="374" spans="1:9" x14ac:dyDescent="0.45">
      <c r="A374" t="s">
        <v>493</v>
      </c>
      <c r="B374" t="s">
        <v>5</v>
      </c>
      <c r="C374" t="s">
        <v>34</v>
      </c>
      <c r="D374" t="s">
        <v>34</v>
      </c>
      <c r="E374" t="s">
        <v>2</v>
      </c>
      <c r="F374" t="s">
        <v>0</v>
      </c>
      <c r="G374" t="s">
        <v>1</v>
      </c>
      <c r="H374" t="s">
        <v>0</v>
      </c>
    </row>
    <row r="375" spans="1:9" x14ac:dyDescent="0.45">
      <c r="A375" t="s">
        <v>492</v>
      </c>
      <c r="B375" t="s">
        <v>72</v>
      </c>
      <c r="C375" t="s">
        <v>59</v>
      </c>
      <c r="D375" t="s">
        <v>3</v>
      </c>
      <c r="E375" t="s">
        <v>178</v>
      </c>
      <c r="F375" t="s">
        <v>1</v>
      </c>
      <c r="G375" t="s">
        <v>0</v>
      </c>
      <c r="H375" t="s">
        <v>1</v>
      </c>
      <c r="I375" t="s">
        <v>1</v>
      </c>
    </row>
    <row r="376" spans="1:9" x14ac:dyDescent="0.45">
      <c r="A376" t="s">
        <v>427</v>
      </c>
      <c r="B376" t="s">
        <v>44</v>
      </c>
      <c r="C376" t="s">
        <v>34</v>
      </c>
      <c r="D376" t="s">
        <v>3</v>
      </c>
      <c r="E376" t="s">
        <v>185</v>
      </c>
      <c r="F376" t="s">
        <v>1</v>
      </c>
      <c r="G376" t="s">
        <v>0</v>
      </c>
      <c r="H376" t="s">
        <v>1</v>
      </c>
    </row>
    <row r="377" spans="1:9" x14ac:dyDescent="0.45">
      <c r="A377" t="s">
        <v>491</v>
      </c>
      <c r="B377" t="s">
        <v>44</v>
      </c>
      <c r="C377" t="s">
        <v>3</v>
      </c>
      <c r="D377" t="s">
        <v>79</v>
      </c>
      <c r="E377" t="s">
        <v>178</v>
      </c>
      <c r="F377" t="s">
        <v>1</v>
      </c>
      <c r="G377" t="s">
        <v>1</v>
      </c>
      <c r="H377" t="s">
        <v>0</v>
      </c>
    </row>
    <row r="378" spans="1:9" x14ac:dyDescent="0.45">
      <c r="A378" t="s">
        <v>425</v>
      </c>
      <c r="B378" t="s">
        <v>44</v>
      </c>
      <c r="C378" t="s">
        <v>100</v>
      </c>
      <c r="D378" t="s">
        <v>4</v>
      </c>
      <c r="E378" t="s">
        <v>185</v>
      </c>
      <c r="F378" t="s">
        <v>1</v>
      </c>
      <c r="G378" t="s">
        <v>0</v>
      </c>
      <c r="H378" t="s">
        <v>1</v>
      </c>
    </row>
    <row r="379" spans="1:9" x14ac:dyDescent="0.45">
      <c r="A379" t="s">
        <v>490</v>
      </c>
      <c r="B379" t="s">
        <v>72</v>
      </c>
      <c r="C379" t="s">
        <v>56</v>
      </c>
      <c r="D379" t="s">
        <v>34</v>
      </c>
      <c r="E379" t="s">
        <v>178</v>
      </c>
      <c r="F379" t="s">
        <v>1</v>
      </c>
      <c r="G379" t="s">
        <v>0</v>
      </c>
      <c r="H379" t="s">
        <v>1</v>
      </c>
    </row>
    <row r="380" spans="1:9" x14ac:dyDescent="0.45">
      <c r="A380" t="s">
        <v>489</v>
      </c>
      <c r="B380" t="s">
        <v>36</v>
      </c>
      <c r="C380" t="s">
        <v>43</v>
      </c>
      <c r="D380" t="s">
        <v>3</v>
      </c>
      <c r="E380" t="s">
        <v>58</v>
      </c>
      <c r="F380" t="s">
        <v>1</v>
      </c>
      <c r="G380" t="s">
        <v>0</v>
      </c>
      <c r="H380" t="s">
        <v>1</v>
      </c>
    </row>
    <row r="381" spans="1:9" x14ac:dyDescent="0.45">
      <c r="A381" t="s">
        <v>488</v>
      </c>
      <c r="B381" t="s">
        <v>342</v>
      </c>
      <c r="C381" t="s">
        <v>47</v>
      </c>
      <c r="D381" t="s">
        <v>61</v>
      </c>
      <c r="E381" t="s">
        <v>39</v>
      </c>
      <c r="F381" t="s">
        <v>0</v>
      </c>
      <c r="G381" t="s">
        <v>0</v>
      </c>
      <c r="H381" t="s">
        <v>0</v>
      </c>
      <c r="I381" t="s">
        <v>1</v>
      </c>
    </row>
    <row r="382" spans="1:9" x14ac:dyDescent="0.45">
      <c r="A382" t="s">
        <v>466</v>
      </c>
      <c r="B382" t="s">
        <v>36</v>
      </c>
      <c r="C382" t="s">
        <v>234</v>
      </c>
      <c r="D382" t="s">
        <v>34</v>
      </c>
      <c r="E382" t="s">
        <v>74</v>
      </c>
      <c r="F382" t="s">
        <v>0</v>
      </c>
      <c r="G382" t="s">
        <v>0</v>
      </c>
      <c r="H382" t="s">
        <v>0</v>
      </c>
    </row>
    <row r="383" spans="1:9" x14ac:dyDescent="0.45">
      <c r="A383" t="s">
        <v>19</v>
      </c>
      <c r="B383" t="s">
        <v>98</v>
      </c>
      <c r="C383" t="s">
        <v>17</v>
      </c>
      <c r="D383" t="s">
        <v>16</v>
      </c>
      <c r="E383" t="s">
        <v>15</v>
      </c>
      <c r="F383" s="1" t="s">
        <v>14</v>
      </c>
      <c r="G383" t="s">
        <v>13</v>
      </c>
      <c r="H383" t="s">
        <v>12</v>
      </c>
      <c r="I383" t="s">
        <v>11</v>
      </c>
    </row>
    <row r="384" spans="1:9" x14ac:dyDescent="0.45">
      <c r="A384" t="s">
        <v>487</v>
      </c>
      <c r="B384" t="s">
        <v>48</v>
      </c>
      <c r="C384" t="s">
        <v>40</v>
      </c>
      <c r="D384" t="s">
        <v>3</v>
      </c>
      <c r="E384" t="s">
        <v>216</v>
      </c>
      <c r="F384" t="s">
        <v>0</v>
      </c>
      <c r="G384" t="s">
        <v>0</v>
      </c>
      <c r="H384" t="s">
        <v>0</v>
      </c>
    </row>
    <row r="385" spans="1:9" x14ac:dyDescent="0.45">
      <c r="A385" t="s">
        <v>486</v>
      </c>
      <c r="B385" t="s">
        <v>72</v>
      </c>
      <c r="C385" t="s">
        <v>47</v>
      </c>
      <c r="D385" t="s">
        <v>3</v>
      </c>
      <c r="E385" t="s">
        <v>138</v>
      </c>
      <c r="F385" t="s">
        <v>0</v>
      </c>
      <c r="G385" t="s">
        <v>0</v>
      </c>
      <c r="H385" t="s">
        <v>0</v>
      </c>
    </row>
    <row r="386" spans="1:9" x14ac:dyDescent="0.45">
      <c r="A386" t="s">
        <v>309</v>
      </c>
      <c r="B386" t="s">
        <v>5</v>
      </c>
      <c r="C386" t="s">
        <v>47</v>
      </c>
      <c r="D386" t="s">
        <v>3</v>
      </c>
      <c r="E386" t="s">
        <v>88</v>
      </c>
      <c r="F386" t="s">
        <v>0</v>
      </c>
      <c r="G386" t="s">
        <v>0</v>
      </c>
      <c r="H386" t="s">
        <v>0</v>
      </c>
    </row>
    <row r="387" spans="1:9" x14ac:dyDescent="0.45">
      <c r="A387" t="s">
        <v>307</v>
      </c>
      <c r="B387" t="s">
        <v>229</v>
      </c>
      <c r="C387" t="s">
        <v>47</v>
      </c>
      <c r="D387" t="s">
        <v>56</v>
      </c>
      <c r="E387" t="s">
        <v>185</v>
      </c>
      <c r="F387" t="s">
        <v>1</v>
      </c>
      <c r="G387" t="s">
        <v>0</v>
      </c>
      <c r="H387" t="s">
        <v>1</v>
      </c>
    </row>
    <row r="388" spans="1:9" x14ac:dyDescent="0.45">
      <c r="A388" t="s">
        <v>426</v>
      </c>
      <c r="B388" t="s">
        <v>229</v>
      </c>
      <c r="C388" t="s">
        <v>47</v>
      </c>
      <c r="D388" t="s">
        <v>100</v>
      </c>
      <c r="E388" t="s">
        <v>185</v>
      </c>
      <c r="F388" t="s">
        <v>1</v>
      </c>
      <c r="G388" t="s">
        <v>0</v>
      </c>
      <c r="H388" t="s">
        <v>1</v>
      </c>
    </row>
    <row r="389" spans="1:9" x14ac:dyDescent="0.45">
      <c r="A389" t="s">
        <v>485</v>
      </c>
      <c r="B389" t="s">
        <v>72</v>
      </c>
      <c r="C389" t="s">
        <v>79</v>
      </c>
      <c r="D389" t="s">
        <v>34</v>
      </c>
      <c r="E389" t="s">
        <v>55</v>
      </c>
      <c r="F389" t="s">
        <v>0</v>
      </c>
      <c r="G389" t="s">
        <v>0</v>
      </c>
      <c r="H389" t="s">
        <v>0</v>
      </c>
    </row>
    <row r="390" spans="1:9" x14ac:dyDescent="0.45">
      <c r="A390" t="s">
        <v>484</v>
      </c>
      <c r="B390" t="s">
        <v>21</v>
      </c>
      <c r="C390" t="s">
        <v>61</v>
      </c>
      <c r="D390" t="s">
        <v>34</v>
      </c>
      <c r="E390" t="s">
        <v>99</v>
      </c>
      <c r="F390" t="s">
        <v>0</v>
      </c>
      <c r="G390" t="s">
        <v>0</v>
      </c>
      <c r="H390" t="s">
        <v>0</v>
      </c>
    </row>
    <row r="391" spans="1:9" x14ac:dyDescent="0.45">
      <c r="A391" t="s">
        <v>483</v>
      </c>
      <c r="B391" t="s">
        <v>21</v>
      </c>
      <c r="C391" t="s">
        <v>3</v>
      </c>
      <c r="D391" t="s">
        <v>34</v>
      </c>
      <c r="E391" t="s">
        <v>74</v>
      </c>
      <c r="F391" t="s">
        <v>0</v>
      </c>
      <c r="G391" t="s">
        <v>0</v>
      </c>
      <c r="H391" t="s">
        <v>0</v>
      </c>
    </row>
    <row r="392" spans="1:9" x14ac:dyDescent="0.45">
      <c r="A392" t="s">
        <v>482</v>
      </c>
      <c r="B392" t="s">
        <v>72</v>
      </c>
      <c r="C392" t="s">
        <v>56</v>
      </c>
      <c r="D392" t="s">
        <v>3</v>
      </c>
      <c r="E392" t="s">
        <v>481</v>
      </c>
      <c r="F392" t="s">
        <v>0</v>
      </c>
      <c r="G392" t="s">
        <v>0</v>
      </c>
      <c r="H392" t="s">
        <v>0</v>
      </c>
    </row>
    <row r="393" spans="1:9" x14ac:dyDescent="0.45">
      <c r="A393" t="s">
        <v>480</v>
      </c>
      <c r="B393" t="s">
        <v>72</v>
      </c>
      <c r="C393" t="s">
        <v>56</v>
      </c>
      <c r="D393" t="s">
        <v>3</v>
      </c>
      <c r="E393" t="s">
        <v>55</v>
      </c>
      <c r="F393" t="s">
        <v>0</v>
      </c>
      <c r="G393" t="s">
        <v>0</v>
      </c>
      <c r="H393" t="s">
        <v>0</v>
      </c>
    </row>
    <row r="394" spans="1:9" x14ac:dyDescent="0.45">
      <c r="A394" t="s">
        <v>315</v>
      </c>
      <c r="B394" t="s">
        <v>36</v>
      </c>
      <c r="C394" t="s">
        <v>82</v>
      </c>
      <c r="D394" t="s">
        <v>34</v>
      </c>
      <c r="E394" t="s">
        <v>20</v>
      </c>
      <c r="F394" t="s">
        <v>1</v>
      </c>
      <c r="G394" t="s">
        <v>0</v>
      </c>
      <c r="H394" t="s">
        <v>1</v>
      </c>
      <c r="I394" t="s">
        <v>1</v>
      </c>
    </row>
    <row r="395" spans="1:9" x14ac:dyDescent="0.45">
      <c r="A395" t="s">
        <v>479</v>
      </c>
      <c r="B395" t="s">
        <v>478</v>
      </c>
      <c r="C395" t="s">
        <v>8</v>
      </c>
      <c r="D395" t="s">
        <v>3</v>
      </c>
      <c r="E395" t="s">
        <v>477</v>
      </c>
      <c r="F395" t="s">
        <v>174</v>
      </c>
      <c r="G395" t="s">
        <v>174</v>
      </c>
      <c r="H395" t="s">
        <v>174</v>
      </c>
    </row>
    <row r="396" spans="1:9" x14ac:dyDescent="0.45">
      <c r="A396" t="s">
        <v>476</v>
      </c>
      <c r="B396" t="s">
        <v>72</v>
      </c>
      <c r="C396" t="s">
        <v>35</v>
      </c>
      <c r="D396" t="s">
        <v>34</v>
      </c>
      <c r="E396" t="s">
        <v>42</v>
      </c>
      <c r="F396" t="s">
        <v>1</v>
      </c>
      <c r="G396" t="s">
        <v>0</v>
      </c>
      <c r="H396" t="s">
        <v>1</v>
      </c>
    </row>
    <row r="397" spans="1:9" x14ac:dyDescent="0.45">
      <c r="A397" t="s">
        <v>363</v>
      </c>
      <c r="B397" t="s">
        <v>5</v>
      </c>
      <c r="C397" t="s">
        <v>43</v>
      </c>
      <c r="D397" t="s">
        <v>56</v>
      </c>
      <c r="E397" t="s">
        <v>88</v>
      </c>
      <c r="F397" t="s">
        <v>0</v>
      </c>
      <c r="G397" t="s">
        <v>0</v>
      </c>
      <c r="H397" t="s">
        <v>0</v>
      </c>
    </row>
    <row r="398" spans="1:9" x14ac:dyDescent="0.45">
      <c r="A398" t="s">
        <v>475</v>
      </c>
      <c r="B398" t="s">
        <v>36</v>
      </c>
      <c r="C398" t="s">
        <v>40</v>
      </c>
      <c r="D398" t="s">
        <v>4</v>
      </c>
      <c r="E398" t="s">
        <v>99</v>
      </c>
      <c r="F398" t="s">
        <v>0</v>
      </c>
      <c r="G398" t="s">
        <v>0</v>
      </c>
      <c r="H398" t="s">
        <v>0</v>
      </c>
    </row>
    <row r="399" spans="1:9" x14ac:dyDescent="0.45">
      <c r="A399" t="s">
        <v>474</v>
      </c>
      <c r="B399" t="s">
        <v>44</v>
      </c>
      <c r="C399" t="s">
        <v>112</v>
      </c>
      <c r="D399" t="s">
        <v>34</v>
      </c>
      <c r="E399" t="s">
        <v>46</v>
      </c>
      <c r="F399" t="s">
        <v>0</v>
      </c>
      <c r="G399" t="s">
        <v>1</v>
      </c>
      <c r="H399" t="s">
        <v>0</v>
      </c>
    </row>
    <row r="400" spans="1:9" x14ac:dyDescent="0.45">
      <c r="A400" t="s">
        <v>19</v>
      </c>
      <c r="B400" t="s">
        <v>94</v>
      </c>
      <c r="C400" t="s">
        <v>17</v>
      </c>
      <c r="D400" t="s">
        <v>16</v>
      </c>
      <c r="E400" t="s">
        <v>15</v>
      </c>
      <c r="F400" s="1" t="s">
        <v>14</v>
      </c>
      <c r="G400" t="s">
        <v>13</v>
      </c>
      <c r="H400" t="s">
        <v>12</v>
      </c>
      <c r="I400" t="s">
        <v>11</v>
      </c>
    </row>
    <row r="401" spans="1:8" x14ac:dyDescent="0.45">
      <c r="A401" t="s">
        <v>473</v>
      </c>
      <c r="B401" t="s">
        <v>36</v>
      </c>
      <c r="C401" t="s">
        <v>446</v>
      </c>
      <c r="D401" t="s">
        <v>3</v>
      </c>
      <c r="E401" t="s">
        <v>103</v>
      </c>
      <c r="F401" t="s">
        <v>0</v>
      </c>
      <c r="G401" t="s">
        <v>0</v>
      </c>
      <c r="H401" t="s">
        <v>0</v>
      </c>
    </row>
    <row r="402" spans="1:8" x14ac:dyDescent="0.45">
      <c r="A402" t="s">
        <v>472</v>
      </c>
      <c r="B402" t="s">
        <v>36</v>
      </c>
      <c r="C402" t="s">
        <v>79</v>
      </c>
      <c r="D402" t="s">
        <v>34</v>
      </c>
      <c r="E402" t="s">
        <v>103</v>
      </c>
      <c r="F402" t="s">
        <v>0</v>
      </c>
      <c r="G402" t="s">
        <v>0</v>
      </c>
      <c r="H402" t="s">
        <v>0</v>
      </c>
    </row>
    <row r="403" spans="1:8" x14ac:dyDescent="0.45">
      <c r="A403" t="s">
        <v>471</v>
      </c>
      <c r="B403" t="s">
        <v>72</v>
      </c>
      <c r="C403" t="s">
        <v>3</v>
      </c>
      <c r="D403" t="s">
        <v>34</v>
      </c>
      <c r="E403" t="s">
        <v>55</v>
      </c>
      <c r="F403" t="s">
        <v>0</v>
      </c>
      <c r="G403" t="s">
        <v>0</v>
      </c>
      <c r="H403" t="s">
        <v>0</v>
      </c>
    </row>
    <row r="404" spans="1:8" x14ac:dyDescent="0.45">
      <c r="A404" t="s">
        <v>470</v>
      </c>
      <c r="B404" t="s">
        <v>21</v>
      </c>
      <c r="C404" t="s">
        <v>160</v>
      </c>
      <c r="D404" t="s">
        <v>34</v>
      </c>
      <c r="E404" t="s">
        <v>278</v>
      </c>
      <c r="F404" t="s">
        <v>1</v>
      </c>
      <c r="G404" t="s">
        <v>0</v>
      </c>
      <c r="H404" t="s">
        <v>1</v>
      </c>
    </row>
    <row r="405" spans="1:8" x14ac:dyDescent="0.45">
      <c r="A405" t="s">
        <v>310</v>
      </c>
      <c r="B405" t="s">
        <v>44</v>
      </c>
      <c r="C405" t="s">
        <v>27</v>
      </c>
      <c r="D405" t="s">
        <v>56</v>
      </c>
      <c r="E405" t="s">
        <v>55</v>
      </c>
      <c r="F405" t="s">
        <v>0</v>
      </c>
      <c r="G405" t="s">
        <v>0</v>
      </c>
      <c r="H405" t="s">
        <v>0</v>
      </c>
    </row>
    <row r="406" spans="1:8" x14ac:dyDescent="0.45">
      <c r="A406" t="s">
        <v>427</v>
      </c>
      <c r="B406" t="s">
        <v>44</v>
      </c>
      <c r="C406" t="s">
        <v>27</v>
      </c>
      <c r="D406" t="s">
        <v>56</v>
      </c>
      <c r="E406" t="s">
        <v>185</v>
      </c>
      <c r="F406" t="s">
        <v>1</v>
      </c>
      <c r="G406" t="s">
        <v>0</v>
      </c>
      <c r="H406" t="s">
        <v>1</v>
      </c>
    </row>
    <row r="407" spans="1:8" x14ac:dyDescent="0.45">
      <c r="A407" t="s">
        <v>469</v>
      </c>
      <c r="B407" t="s">
        <v>72</v>
      </c>
      <c r="C407" t="s">
        <v>40</v>
      </c>
      <c r="D407" t="s">
        <v>34</v>
      </c>
      <c r="E407" t="s">
        <v>55</v>
      </c>
      <c r="F407" t="s">
        <v>0</v>
      </c>
      <c r="G407" t="s">
        <v>0</v>
      </c>
      <c r="H407" t="s">
        <v>0</v>
      </c>
    </row>
    <row r="408" spans="1:8" x14ac:dyDescent="0.45">
      <c r="A408" t="s">
        <v>468</v>
      </c>
      <c r="B408" t="s">
        <v>72</v>
      </c>
      <c r="C408" t="s">
        <v>56</v>
      </c>
      <c r="D408" t="s">
        <v>3</v>
      </c>
      <c r="E408" t="s">
        <v>55</v>
      </c>
      <c r="F408" t="s">
        <v>0</v>
      </c>
      <c r="G408" t="s">
        <v>0</v>
      </c>
      <c r="H408" t="s">
        <v>0</v>
      </c>
    </row>
    <row r="409" spans="1:8" x14ac:dyDescent="0.45">
      <c r="A409" t="s">
        <v>334</v>
      </c>
      <c r="B409" t="s">
        <v>72</v>
      </c>
      <c r="C409" t="s">
        <v>61</v>
      </c>
      <c r="D409" t="s">
        <v>3</v>
      </c>
      <c r="E409" t="s">
        <v>138</v>
      </c>
      <c r="F409" t="s">
        <v>0</v>
      </c>
      <c r="G409" t="s">
        <v>0</v>
      </c>
      <c r="H409" t="s">
        <v>0</v>
      </c>
    </row>
    <row r="410" spans="1:8" x14ac:dyDescent="0.45">
      <c r="A410" t="s">
        <v>467</v>
      </c>
      <c r="B410" t="s">
        <v>36</v>
      </c>
      <c r="C410" t="s">
        <v>270</v>
      </c>
      <c r="D410" t="s">
        <v>56</v>
      </c>
      <c r="E410" t="s">
        <v>188</v>
      </c>
      <c r="F410" t="s">
        <v>1</v>
      </c>
      <c r="G410" t="s">
        <v>0</v>
      </c>
      <c r="H410" t="s">
        <v>1</v>
      </c>
    </row>
    <row r="411" spans="1:8" x14ac:dyDescent="0.45">
      <c r="A411" t="s">
        <v>417</v>
      </c>
      <c r="B411" t="s">
        <v>72</v>
      </c>
      <c r="C411" t="s">
        <v>34</v>
      </c>
      <c r="D411" t="s">
        <v>3</v>
      </c>
      <c r="E411" t="s">
        <v>366</v>
      </c>
      <c r="F411" t="s">
        <v>0</v>
      </c>
      <c r="G411" t="s">
        <v>0</v>
      </c>
      <c r="H411" t="s">
        <v>0</v>
      </c>
    </row>
    <row r="412" spans="1:8" x14ac:dyDescent="0.45">
      <c r="A412" t="s">
        <v>466</v>
      </c>
      <c r="B412" t="s">
        <v>21</v>
      </c>
      <c r="C412" t="s">
        <v>199</v>
      </c>
      <c r="D412" t="s">
        <v>56</v>
      </c>
      <c r="E412" t="s">
        <v>74</v>
      </c>
      <c r="F412" t="s">
        <v>0</v>
      </c>
      <c r="G412" t="s">
        <v>0</v>
      </c>
      <c r="H412" t="s">
        <v>0</v>
      </c>
    </row>
    <row r="413" spans="1:8" x14ac:dyDescent="0.45">
      <c r="A413" t="s">
        <v>465</v>
      </c>
      <c r="B413" t="s">
        <v>31</v>
      </c>
      <c r="C413" t="s">
        <v>79</v>
      </c>
      <c r="D413" t="s">
        <v>3</v>
      </c>
      <c r="E413" t="s">
        <v>95</v>
      </c>
      <c r="F413" t="s">
        <v>0</v>
      </c>
      <c r="G413" t="s">
        <v>0</v>
      </c>
      <c r="H413" t="s">
        <v>0</v>
      </c>
    </row>
    <row r="414" spans="1:8" x14ac:dyDescent="0.45">
      <c r="A414" t="s">
        <v>464</v>
      </c>
      <c r="B414" t="s">
        <v>89</v>
      </c>
      <c r="C414" t="s">
        <v>100</v>
      </c>
      <c r="D414" t="s">
        <v>3</v>
      </c>
      <c r="E414" t="s">
        <v>81</v>
      </c>
      <c r="F414" t="s">
        <v>0</v>
      </c>
      <c r="G414" t="s">
        <v>0</v>
      </c>
      <c r="H414" t="s">
        <v>0</v>
      </c>
    </row>
    <row r="415" spans="1:8" x14ac:dyDescent="0.45">
      <c r="A415" t="s">
        <v>463</v>
      </c>
      <c r="B415" t="s">
        <v>36</v>
      </c>
      <c r="C415" t="s">
        <v>35</v>
      </c>
      <c r="D415" t="s">
        <v>3</v>
      </c>
      <c r="E415" t="s">
        <v>58</v>
      </c>
      <c r="F415" t="s">
        <v>1</v>
      </c>
      <c r="G415" t="s">
        <v>0</v>
      </c>
      <c r="H415" t="s">
        <v>1</v>
      </c>
    </row>
    <row r="416" spans="1:8" x14ac:dyDescent="0.45">
      <c r="A416" t="s">
        <v>462</v>
      </c>
      <c r="B416" t="s">
        <v>89</v>
      </c>
      <c r="C416" t="s">
        <v>160</v>
      </c>
      <c r="D416" t="s">
        <v>34</v>
      </c>
      <c r="E416" t="s">
        <v>141</v>
      </c>
      <c r="F416" t="s">
        <v>0</v>
      </c>
      <c r="G416" t="s">
        <v>1</v>
      </c>
      <c r="H416" t="s">
        <v>0</v>
      </c>
    </row>
    <row r="417" spans="1:9" x14ac:dyDescent="0.45">
      <c r="A417" t="s">
        <v>19</v>
      </c>
      <c r="B417" t="s">
        <v>87</v>
      </c>
      <c r="C417" t="s">
        <v>17</v>
      </c>
      <c r="D417" t="s">
        <v>16</v>
      </c>
      <c r="E417" t="s">
        <v>15</v>
      </c>
      <c r="F417" s="1" t="s">
        <v>14</v>
      </c>
      <c r="G417" t="s">
        <v>13</v>
      </c>
      <c r="H417" t="s">
        <v>12</v>
      </c>
      <c r="I417" t="s">
        <v>11</v>
      </c>
    </row>
    <row r="418" spans="1:9" x14ac:dyDescent="0.45">
      <c r="A418" t="s">
        <v>326</v>
      </c>
      <c r="B418" t="s">
        <v>89</v>
      </c>
      <c r="C418" t="s">
        <v>47</v>
      </c>
      <c r="D418" t="s">
        <v>3</v>
      </c>
      <c r="E418" t="s">
        <v>81</v>
      </c>
      <c r="F418" t="s">
        <v>0</v>
      </c>
      <c r="G418" t="s">
        <v>0</v>
      </c>
      <c r="H418" t="s">
        <v>0</v>
      </c>
    </row>
    <row r="419" spans="1:9" x14ac:dyDescent="0.45">
      <c r="A419" t="s">
        <v>461</v>
      </c>
      <c r="B419" t="s">
        <v>44</v>
      </c>
      <c r="C419" t="s">
        <v>34</v>
      </c>
      <c r="D419" t="s">
        <v>56</v>
      </c>
      <c r="E419" t="s">
        <v>185</v>
      </c>
      <c r="F419" t="s">
        <v>1</v>
      </c>
      <c r="G419" t="s">
        <v>0</v>
      </c>
      <c r="H419" t="s">
        <v>1</v>
      </c>
    </row>
    <row r="420" spans="1:9" x14ac:dyDescent="0.45">
      <c r="A420" t="s">
        <v>460</v>
      </c>
      <c r="B420" t="s">
        <v>5</v>
      </c>
      <c r="C420" t="s">
        <v>34</v>
      </c>
      <c r="D420" t="s">
        <v>56</v>
      </c>
      <c r="E420" t="s">
        <v>88</v>
      </c>
      <c r="F420" t="s">
        <v>0</v>
      </c>
      <c r="G420" t="s">
        <v>0</v>
      </c>
      <c r="H420" t="s">
        <v>0</v>
      </c>
    </row>
    <row r="421" spans="1:9" x14ac:dyDescent="0.45">
      <c r="A421" t="s">
        <v>459</v>
      </c>
      <c r="B421" t="s">
        <v>21</v>
      </c>
      <c r="C421" t="s">
        <v>67</v>
      </c>
      <c r="D421" t="s">
        <v>34</v>
      </c>
      <c r="E421" t="s">
        <v>188</v>
      </c>
      <c r="F421" t="s">
        <v>1</v>
      </c>
      <c r="G421" t="s">
        <v>0</v>
      </c>
      <c r="H421" t="s">
        <v>1</v>
      </c>
    </row>
    <row r="422" spans="1:9" x14ac:dyDescent="0.45">
      <c r="A422" t="s">
        <v>458</v>
      </c>
      <c r="B422" t="s">
        <v>31</v>
      </c>
      <c r="C422" t="s">
        <v>47</v>
      </c>
      <c r="D422" t="s">
        <v>34</v>
      </c>
      <c r="E422" t="s">
        <v>103</v>
      </c>
      <c r="F422" t="s">
        <v>0</v>
      </c>
      <c r="G422" t="s">
        <v>0</v>
      </c>
      <c r="H422" t="s">
        <v>0</v>
      </c>
    </row>
    <row r="423" spans="1:9" x14ac:dyDescent="0.45">
      <c r="A423" t="s">
        <v>314</v>
      </c>
      <c r="B423" t="s">
        <v>36</v>
      </c>
      <c r="C423" t="s">
        <v>47</v>
      </c>
      <c r="D423" t="s">
        <v>34</v>
      </c>
      <c r="E423" t="s">
        <v>99</v>
      </c>
      <c r="F423" t="s">
        <v>0</v>
      </c>
      <c r="G423" t="s">
        <v>0</v>
      </c>
      <c r="H423" t="s">
        <v>0</v>
      </c>
      <c r="I423" t="s">
        <v>1</v>
      </c>
    </row>
    <row r="424" spans="1:9" x14ac:dyDescent="0.45">
      <c r="A424" t="s">
        <v>363</v>
      </c>
      <c r="B424" t="s">
        <v>5</v>
      </c>
      <c r="C424" t="s">
        <v>40</v>
      </c>
      <c r="D424" t="s">
        <v>56</v>
      </c>
      <c r="E424" t="s">
        <v>88</v>
      </c>
      <c r="F424" t="s">
        <v>0</v>
      </c>
      <c r="G424" t="s">
        <v>0</v>
      </c>
      <c r="H424" t="s">
        <v>0</v>
      </c>
    </row>
    <row r="425" spans="1:9" x14ac:dyDescent="0.45">
      <c r="A425" t="s">
        <v>19</v>
      </c>
      <c r="B425" t="s">
        <v>86</v>
      </c>
      <c r="C425" t="s">
        <v>17</v>
      </c>
      <c r="D425" t="s">
        <v>16</v>
      </c>
      <c r="E425" t="s">
        <v>15</v>
      </c>
      <c r="F425" s="1" t="s">
        <v>14</v>
      </c>
      <c r="G425" t="s">
        <v>13</v>
      </c>
      <c r="H425" t="s">
        <v>12</v>
      </c>
      <c r="I425" t="s">
        <v>11</v>
      </c>
    </row>
    <row r="426" spans="1:9" x14ac:dyDescent="0.45">
      <c r="A426" t="s">
        <v>457</v>
      </c>
      <c r="B426" t="s">
        <v>36</v>
      </c>
      <c r="C426" t="s">
        <v>4</v>
      </c>
      <c r="D426" t="s">
        <v>3</v>
      </c>
      <c r="E426" t="s">
        <v>74</v>
      </c>
      <c r="F426" t="s">
        <v>0</v>
      </c>
      <c r="G426" t="s">
        <v>0</v>
      </c>
      <c r="H426" t="s">
        <v>0</v>
      </c>
    </row>
    <row r="427" spans="1:9" x14ac:dyDescent="0.45">
      <c r="A427" t="s">
        <v>326</v>
      </c>
      <c r="B427" t="s">
        <v>89</v>
      </c>
      <c r="C427" t="s">
        <v>170</v>
      </c>
      <c r="D427" t="s">
        <v>56</v>
      </c>
      <c r="E427" t="s">
        <v>81</v>
      </c>
      <c r="F427" t="s">
        <v>0</v>
      </c>
      <c r="G427" t="s">
        <v>0</v>
      </c>
      <c r="H427" t="s">
        <v>0</v>
      </c>
    </row>
    <row r="428" spans="1:9" x14ac:dyDescent="0.45">
      <c r="A428" t="s">
        <v>310</v>
      </c>
      <c r="B428" t="s">
        <v>44</v>
      </c>
      <c r="C428" t="s">
        <v>8</v>
      </c>
      <c r="D428" t="s">
        <v>100</v>
      </c>
      <c r="E428" t="s">
        <v>55</v>
      </c>
      <c r="F428" t="s">
        <v>0</v>
      </c>
      <c r="G428" t="s">
        <v>0</v>
      </c>
      <c r="H428" t="s">
        <v>0</v>
      </c>
    </row>
    <row r="429" spans="1:9" x14ac:dyDescent="0.45">
      <c r="A429" t="s">
        <v>456</v>
      </c>
      <c r="B429" t="s">
        <v>455</v>
      </c>
      <c r="C429" t="s">
        <v>3</v>
      </c>
      <c r="D429" t="s">
        <v>3</v>
      </c>
      <c r="E429" t="s">
        <v>103</v>
      </c>
      <c r="F429" t="s">
        <v>174</v>
      </c>
      <c r="G429" t="s">
        <v>174</v>
      </c>
      <c r="H429" t="s">
        <v>174</v>
      </c>
      <c r="I429" t="s">
        <v>174</v>
      </c>
    </row>
    <row r="430" spans="1:9" x14ac:dyDescent="0.45">
      <c r="A430" t="s">
        <v>454</v>
      </c>
      <c r="B430" t="s">
        <v>453</v>
      </c>
      <c r="C430" t="s">
        <v>47</v>
      </c>
      <c r="D430" t="s">
        <v>34</v>
      </c>
      <c r="E430" t="s">
        <v>2</v>
      </c>
      <c r="F430" t="s">
        <v>174</v>
      </c>
      <c r="G430" t="s">
        <v>174</v>
      </c>
      <c r="H430" t="s">
        <v>174</v>
      </c>
    </row>
    <row r="431" spans="1:9" x14ac:dyDescent="0.45">
      <c r="A431" t="s">
        <v>322</v>
      </c>
      <c r="B431" t="s">
        <v>48</v>
      </c>
      <c r="C431" t="s">
        <v>34</v>
      </c>
      <c r="D431" t="s">
        <v>4</v>
      </c>
      <c r="E431" t="s">
        <v>138</v>
      </c>
      <c r="F431" t="s">
        <v>0</v>
      </c>
      <c r="G431" t="s">
        <v>0</v>
      </c>
      <c r="H431" t="s">
        <v>0</v>
      </c>
    </row>
    <row r="432" spans="1:9" x14ac:dyDescent="0.45">
      <c r="A432" t="s">
        <v>321</v>
      </c>
      <c r="B432" t="s">
        <v>89</v>
      </c>
      <c r="C432" t="s">
        <v>4</v>
      </c>
      <c r="D432" t="s">
        <v>34</v>
      </c>
      <c r="E432" t="s">
        <v>91</v>
      </c>
      <c r="F432" t="s">
        <v>0</v>
      </c>
      <c r="G432" t="s">
        <v>0</v>
      </c>
      <c r="H432" t="s">
        <v>0</v>
      </c>
    </row>
    <row r="433" spans="1:9" x14ac:dyDescent="0.45">
      <c r="A433" t="s">
        <v>452</v>
      </c>
      <c r="B433" t="s">
        <v>28</v>
      </c>
      <c r="C433" t="s">
        <v>27</v>
      </c>
      <c r="D433" t="s">
        <v>79</v>
      </c>
      <c r="E433" t="s">
        <v>114</v>
      </c>
      <c r="F433" t="s">
        <v>0</v>
      </c>
      <c r="G433" t="s">
        <v>0</v>
      </c>
      <c r="H433" t="s">
        <v>0</v>
      </c>
    </row>
    <row r="434" spans="1:9" x14ac:dyDescent="0.45">
      <c r="A434" t="s">
        <v>318</v>
      </c>
      <c r="B434" t="s">
        <v>48</v>
      </c>
      <c r="C434" t="s">
        <v>3</v>
      </c>
      <c r="D434" t="s">
        <v>170</v>
      </c>
      <c r="E434" t="s">
        <v>216</v>
      </c>
      <c r="F434" t="s">
        <v>0</v>
      </c>
      <c r="G434" t="s">
        <v>0</v>
      </c>
      <c r="H434" t="s">
        <v>0</v>
      </c>
      <c r="I434" t="s">
        <v>1</v>
      </c>
    </row>
    <row r="435" spans="1:9" x14ac:dyDescent="0.45">
      <c r="A435" t="s">
        <v>451</v>
      </c>
      <c r="B435" t="s">
        <v>48</v>
      </c>
      <c r="C435" t="s">
        <v>234</v>
      </c>
      <c r="D435" t="s">
        <v>3</v>
      </c>
      <c r="E435" t="s">
        <v>55</v>
      </c>
      <c r="F435" t="s">
        <v>0</v>
      </c>
      <c r="G435" t="s">
        <v>0</v>
      </c>
      <c r="H435" t="s">
        <v>0</v>
      </c>
    </row>
    <row r="436" spans="1:9" x14ac:dyDescent="0.45">
      <c r="A436" t="s">
        <v>450</v>
      </c>
      <c r="B436" t="s">
        <v>36</v>
      </c>
      <c r="C436" t="s">
        <v>170</v>
      </c>
      <c r="D436" t="s">
        <v>3</v>
      </c>
      <c r="E436" t="s">
        <v>58</v>
      </c>
      <c r="F436" t="s">
        <v>1</v>
      </c>
      <c r="G436" t="s">
        <v>0</v>
      </c>
      <c r="H436" t="s">
        <v>1</v>
      </c>
    </row>
    <row r="437" spans="1:9" x14ac:dyDescent="0.45">
      <c r="A437" t="s">
        <v>315</v>
      </c>
      <c r="B437" t="s">
        <v>36</v>
      </c>
      <c r="C437" t="s">
        <v>35</v>
      </c>
      <c r="D437" t="s">
        <v>449</v>
      </c>
      <c r="E437" t="s">
        <v>20</v>
      </c>
      <c r="F437" t="s">
        <v>1</v>
      </c>
      <c r="G437" t="s">
        <v>0</v>
      </c>
      <c r="H437" t="s">
        <v>1</v>
      </c>
      <c r="I437" t="s">
        <v>1</v>
      </c>
    </row>
    <row r="438" spans="1:9" x14ac:dyDescent="0.45">
      <c r="A438" t="s">
        <v>314</v>
      </c>
      <c r="B438" t="s">
        <v>36</v>
      </c>
      <c r="C438" t="s">
        <v>4</v>
      </c>
      <c r="D438" t="s">
        <v>119</v>
      </c>
      <c r="E438" t="s">
        <v>99</v>
      </c>
      <c r="F438" t="s">
        <v>0</v>
      </c>
      <c r="G438" t="s">
        <v>0</v>
      </c>
      <c r="H438" t="s">
        <v>0</v>
      </c>
      <c r="I438" t="s">
        <v>1</v>
      </c>
    </row>
    <row r="439" spans="1:9" x14ac:dyDescent="0.45">
      <c r="A439" t="s">
        <v>448</v>
      </c>
      <c r="B439" t="s">
        <v>36</v>
      </c>
      <c r="C439" t="s">
        <v>40</v>
      </c>
      <c r="D439" t="s">
        <v>3</v>
      </c>
      <c r="E439" t="s">
        <v>155</v>
      </c>
      <c r="F439" t="s">
        <v>0</v>
      </c>
      <c r="G439" t="s">
        <v>0</v>
      </c>
      <c r="H439" t="s">
        <v>0</v>
      </c>
    </row>
    <row r="440" spans="1:9" x14ac:dyDescent="0.45">
      <c r="A440" t="s">
        <v>19</v>
      </c>
      <c r="B440" t="s">
        <v>84</v>
      </c>
      <c r="C440" t="s">
        <v>17</v>
      </c>
      <c r="D440" t="s">
        <v>16</v>
      </c>
      <c r="E440" t="s">
        <v>15</v>
      </c>
      <c r="F440" s="1" t="s">
        <v>14</v>
      </c>
      <c r="G440" t="s">
        <v>13</v>
      </c>
      <c r="H440" t="s">
        <v>12</v>
      </c>
      <c r="I440" t="s">
        <v>11</v>
      </c>
    </row>
    <row r="441" spans="1:9" x14ac:dyDescent="0.45">
      <c r="A441" t="s">
        <v>447</v>
      </c>
      <c r="B441" t="s">
        <v>36</v>
      </c>
      <c r="C441" t="s">
        <v>446</v>
      </c>
      <c r="D441" t="s">
        <v>3</v>
      </c>
      <c r="E441" t="s">
        <v>155</v>
      </c>
      <c r="F441" t="s">
        <v>0</v>
      </c>
      <c r="G441" t="s">
        <v>0</v>
      </c>
      <c r="H441" t="s">
        <v>0</v>
      </c>
    </row>
    <row r="442" spans="1:9" x14ac:dyDescent="0.45">
      <c r="A442" t="s">
        <v>445</v>
      </c>
      <c r="B442" t="s">
        <v>9</v>
      </c>
      <c r="C442" t="s">
        <v>34</v>
      </c>
      <c r="D442" t="s">
        <v>79</v>
      </c>
      <c r="E442" t="s">
        <v>88</v>
      </c>
      <c r="F442" t="s">
        <v>0</v>
      </c>
      <c r="G442" t="s">
        <v>0</v>
      </c>
      <c r="H442" t="s">
        <v>0</v>
      </c>
      <c r="I442" t="s">
        <v>1</v>
      </c>
    </row>
    <row r="443" spans="1:9" x14ac:dyDescent="0.45">
      <c r="A443" t="s">
        <v>444</v>
      </c>
      <c r="B443" t="s">
        <v>36</v>
      </c>
      <c r="C443" t="s">
        <v>3</v>
      </c>
      <c r="D443" t="s">
        <v>56</v>
      </c>
      <c r="E443" t="s">
        <v>58</v>
      </c>
      <c r="F443" t="s">
        <v>1</v>
      </c>
      <c r="G443" t="s">
        <v>0</v>
      </c>
      <c r="H443" t="s">
        <v>1</v>
      </c>
    </row>
    <row r="444" spans="1:9" x14ac:dyDescent="0.45">
      <c r="A444" t="s">
        <v>443</v>
      </c>
      <c r="B444" t="s">
        <v>36</v>
      </c>
      <c r="C444" t="s">
        <v>27</v>
      </c>
      <c r="D444" t="s">
        <v>4</v>
      </c>
      <c r="E444" t="s">
        <v>20</v>
      </c>
      <c r="F444" t="s">
        <v>1</v>
      </c>
      <c r="G444" t="s">
        <v>0</v>
      </c>
      <c r="H444" t="s">
        <v>1</v>
      </c>
    </row>
    <row r="445" spans="1:9" x14ac:dyDescent="0.45">
      <c r="A445" t="s">
        <v>442</v>
      </c>
      <c r="B445" t="s">
        <v>36</v>
      </c>
      <c r="C445" t="s">
        <v>47</v>
      </c>
      <c r="D445" t="s">
        <v>3</v>
      </c>
      <c r="E445" t="s">
        <v>188</v>
      </c>
      <c r="F445" t="s">
        <v>1</v>
      </c>
      <c r="G445" t="s">
        <v>0</v>
      </c>
      <c r="H445" t="s">
        <v>1</v>
      </c>
    </row>
    <row r="446" spans="1:9" x14ac:dyDescent="0.45">
      <c r="A446" t="s">
        <v>441</v>
      </c>
      <c r="B446" t="s">
        <v>31</v>
      </c>
      <c r="C446" t="s">
        <v>56</v>
      </c>
      <c r="D446" t="s">
        <v>3</v>
      </c>
      <c r="E446" t="s">
        <v>103</v>
      </c>
      <c r="F446" t="s">
        <v>0</v>
      </c>
      <c r="G446" t="s">
        <v>0</v>
      </c>
      <c r="H446" t="s">
        <v>0</v>
      </c>
    </row>
    <row r="447" spans="1:9" x14ac:dyDescent="0.45">
      <c r="A447" t="s">
        <v>440</v>
      </c>
      <c r="B447" t="s">
        <v>28</v>
      </c>
      <c r="C447" t="s">
        <v>8</v>
      </c>
      <c r="D447" t="s">
        <v>4</v>
      </c>
      <c r="E447" t="s">
        <v>53</v>
      </c>
      <c r="F447" t="s">
        <v>0</v>
      </c>
      <c r="G447" t="s">
        <v>0</v>
      </c>
      <c r="H447" t="s">
        <v>0</v>
      </c>
    </row>
    <row r="448" spans="1:9" x14ac:dyDescent="0.45">
      <c r="A448" t="s">
        <v>439</v>
      </c>
      <c r="B448" t="s">
        <v>5</v>
      </c>
      <c r="C448" t="s">
        <v>27</v>
      </c>
      <c r="D448" t="s">
        <v>4</v>
      </c>
      <c r="E448" t="s">
        <v>2</v>
      </c>
      <c r="F448" t="s">
        <v>0</v>
      </c>
      <c r="G448" t="s">
        <v>1</v>
      </c>
      <c r="H448" t="s">
        <v>0</v>
      </c>
    </row>
    <row r="449" spans="1:9" x14ac:dyDescent="0.45">
      <c r="A449" t="s">
        <v>438</v>
      </c>
      <c r="B449" t="s">
        <v>115</v>
      </c>
      <c r="C449" t="s">
        <v>34</v>
      </c>
      <c r="D449" t="s">
        <v>34</v>
      </c>
      <c r="E449" t="s">
        <v>114</v>
      </c>
      <c r="F449" t="s">
        <v>0</v>
      </c>
      <c r="G449" t="s">
        <v>1</v>
      </c>
      <c r="H449" t="s">
        <v>0</v>
      </c>
    </row>
    <row r="450" spans="1:9" x14ac:dyDescent="0.45">
      <c r="A450" t="s">
        <v>437</v>
      </c>
      <c r="B450" t="s">
        <v>31</v>
      </c>
      <c r="C450" t="s">
        <v>47</v>
      </c>
      <c r="D450" t="s">
        <v>34</v>
      </c>
      <c r="E450" t="s">
        <v>58</v>
      </c>
      <c r="F450" t="s">
        <v>1</v>
      </c>
      <c r="G450" t="s">
        <v>0</v>
      </c>
      <c r="H450" t="s">
        <v>1</v>
      </c>
    </row>
    <row r="451" spans="1:9" x14ac:dyDescent="0.45">
      <c r="A451" t="s">
        <v>436</v>
      </c>
      <c r="B451" t="s">
        <v>21</v>
      </c>
      <c r="C451" t="s">
        <v>47</v>
      </c>
      <c r="D451" t="s">
        <v>34</v>
      </c>
      <c r="E451" t="s">
        <v>99</v>
      </c>
      <c r="F451" t="s">
        <v>0</v>
      </c>
      <c r="G451" t="s">
        <v>0</v>
      </c>
      <c r="H451" t="s">
        <v>0</v>
      </c>
      <c r="I451" t="s">
        <v>1</v>
      </c>
    </row>
    <row r="452" spans="1:9" x14ac:dyDescent="0.45">
      <c r="A452" t="s">
        <v>435</v>
      </c>
      <c r="B452" t="s">
        <v>44</v>
      </c>
      <c r="C452" t="s">
        <v>148</v>
      </c>
      <c r="D452" t="s">
        <v>4</v>
      </c>
      <c r="E452" t="s">
        <v>68</v>
      </c>
      <c r="F452" t="s">
        <v>0</v>
      </c>
      <c r="G452" t="s">
        <v>0</v>
      </c>
      <c r="H452" t="s">
        <v>0</v>
      </c>
    </row>
    <row r="453" spans="1:9" x14ac:dyDescent="0.45">
      <c r="A453" t="s">
        <v>434</v>
      </c>
      <c r="B453" t="s">
        <v>44</v>
      </c>
      <c r="C453" t="s">
        <v>27</v>
      </c>
      <c r="D453" t="s">
        <v>79</v>
      </c>
      <c r="E453" t="s">
        <v>178</v>
      </c>
      <c r="F453" t="s">
        <v>1</v>
      </c>
      <c r="G453" t="s">
        <v>1</v>
      </c>
      <c r="H453" t="s">
        <v>0</v>
      </c>
    </row>
    <row r="454" spans="1:9" x14ac:dyDescent="0.45">
      <c r="A454" t="s">
        <v>433</v>
      </c>
      <c r="B454" t="s">
        <v>432</v>
      </c>
      <c r="C454" t="s">
        <v>56</v>
      </c>
      <c r="D454" t="s">
        <v>56</v>
      </c>
      <c r="E454" t="s">
        <v>155</v>
      </c>
      <c r="F454" t="s">
        <v>174</v>
      </c>
      <c r="G454" t="s">
        <v>174</v>
      </c>
      <c r="H454" t="s">
        <v>174</v>
      </c>
    </row>
    <row r="455" spans="1:9" x14ac:dyDescent="0.45">
      <c r="A455" t="s">
        <v>431</v>
      </c>
      <c r="B455" t="s">
        <v>5</v>
      </c>
      <c r="C455" t="s">
        <v>430</v>
      </c>
      <c r="D455" t="s">
        <v>8</v>
      </c>
      <c r="E455" t="s">
        <v>2</v>
      </c>
      <c r="F455" t="s">
        <v>0</v>
      </c>
      <c r="G455" t="s">
        <v>1</v>
      </c>
      <c r="H455" t="s">
        <v>0</v>
      </c>
    </row>
    <row r="456" spans="1:9" x14ac:dyDescent="0.45">
      <c r="A456" t="s">
        <v>429</v>
      </c>
      <c r="B456" t="s">
        <v>89</v>
      </c>
      <c r="C456" t="s">
        <v>67</v>
      </c>
      <c r="D456" t="s">
        <v>56</v>
      </c>
      <c r="E456" t="s">
        <v>399</v>
      </c>
      <c r="F456" t="s">
        <v>0</v>
      </c>
      <c r="G456" t="s">
        <v>0</v>
      </c>
      <c r="H456" t="s">
        <v>0</v>
      </c>
    </row>
    <row r="457" spans="1:9" x14ac:dyDescent="0.45">
      <c r="A457" t="s">
        <v>19</v>
      </c>
      <c r="B457" t="s">
        <v>76</v>
      </c>
      <c r="C457" t="s">
        <v>17</v>
      </c>
      <c r="D457" t="s">
        <v>16</v>
      </c>
      <c r="E457" t="s">
        <v>15</v>
      </c>
      <c r="F457" s="1" t="s">
        <v>14</v>
      </c>
      <c r="G457" t="s">
        <v>13</v>
      </c>
      <c r="H457" t="s">
        <v>12</v>
      </c>
      <c r="I457" t="s">
        <v>11</v>
      </c>
    </row>
    <row r="458" spans="1:9" x14ac:dyDescent="0.45">
      <c r="A458" t="s">
        <v>359</v>
      </c>
      <c r="B458" t="s">
        <v>89</v>
      </c>
      <c r="C458" t="s">
        <v>269</v>
      </c>
      <c r="D458" t="s">
        <v>112</v>
      </c>
      <c r="E458" t="s">
        <v>2</v>
      </c>
      <c r="F458" t="s">
        <v>0</v>
      </c>
      <c r="G458" t="s">
        <v>1</v>
      </c>
      <c r="H458" t="s">
        <v>0</v>
      </c>
      <c r="I458" t="s">
        <v>1</v>
      </c>
    </row>
    <row r="459" spans="1:9" x14ac:dyDescent="0.45">
      <c r="A459" t="s">
        <v>358</v>
      </c>
      <c r="B459" t="s">
        <v>36</v>
      </c>
      <c r="C459" t="s">
        <v>4</v>
      </c>
      <c r="D459" t="s">
        <v>428</v>
      </c>
      <c r="E459" t="s">
        <v>103</v>
      </c>
      <c r="F459" t="s">
        <v>0</v>
      </c>
      <c r="G459" t="s">
        <v>0</v>
      </c>
      <c r="H459" t="s">
        <v>0</v>
      </c>
      <c r="I459" t="s">
        <v>1</v>
      </c>
    </row>
    <row r="460" spans="1:9" x14ac:dyDescent="0.45">
      <c r="A460" t="s">
        <v>357</v>
      </c>
      <c r="B460" t="s">
        <v>28</v>
      </c>
      <c r="C460" t="s">
        <v>8</v>
      </c>
      <c r="D460" t="s">
        <v>234</v>
      </c>
      <c r="E460" t="s">
        <v>26</v>
      </c>
      <c r="F460" t="s">
        <v>0</v>
      </c>
      <c r="G460" t="s">
        <v>1</v>
      </c>
      <c r="H460" t="s">
        <v>0</v>
      </c>
      <c r="I460" t="s">
        <v>1</v>
      </c>
    </row>
    <row r="461" spans="1:9" x14ac:dyDescent="0.45">
      <c r="A461" t="s">
        <v>326</v>
      </c>
      <c r="B461" t="s">
        <v>89</v>
      </c>
      <c r="C461" t="s">
        <v>56</v>
      </c>
      <c r="D461" t="s">
        <v>56</v>
      </c>
      <c r="E461" t="s">
        <v>81</v>
      </c>
      <c r="F461" t="s">
        <v>0</v>
      </c>
      <c r="G461" t="s">
        <v>0</v>
      </c>
      <c r="H461" t="s">
        <v>0</v>
      </c>
    </row>
    <row r="462" spans="1:9" x14ac:dyDescent="0.45">
      <c r="A462" t="s">
        <v>310</v>
      </c>
      <c r="B462" t="s">
        <v>44</v>
      </c>
      <c r="C462" t="s">
        <v>56</v>
      </c>
      <c r="D462" t="s">
        <v>56</v>
      </c>
      <c r="E462" t="s">
        <v>55</v>
      </c>
      <c r="F462" t="s">
        <v>0</v>
      </c>
      <c r="G462" t="s">
        <v>0</v>
      </c>
      <c r="H462" t="s">
        <v>0</v>
      </c>
    </row>
    <row r="463" spans="1:9" x14ac:dyDescent="0.45">
      <c r="A463" t="s">
        <v>427</v>
      </c>
      <c r="B463" t="s">
        <v>44</v>
      </c>
      <c r="C463" t="s">
        <v>8</v>
      </c>
      <c r="D463" t="s">
        <v>59</v>
      </c>
      <c r="E463" t="s">
        <v>185</v>
      </c>
      <c r="F463" t="s">
        <v>1</v>
      </c>
      <c r="G463" t="s">
        <v>0</v>
      </c>
      <c r="H463" t="s">
        <v>1</v>
      </c>
    </row>
    <row r="464" spans="1:9" x14ac:dyDescent="0.45">
      <c r="A464" t="s">
        <v>386</v>
      </c>
      <c r="B464" t="s">
        <v>5</v>
      </c>
      <c r="C464" t="s">
        <v>34</v>
      </c>
      <c r="D464" t="s">
        <v>79</v>
      </c>
      <c r="E464" t="s">
        <v>88</v>
      </c>
      <c r="F464" t="s">
        <v>0</v>
      </c>
      <c r="G464" t="s">
        <v>0</v>
      </c>
      <c r="H464" t="s">
        <v>0</v>
      </c>
    </row>
    <row r="465" spans="1:9" x14ac:dyDescent="0.45">
      <c r="A465" t="s">
        <v>309</v>
      </c>
      <c r="B465" t="s">
        <v>5</v>
      </c>
      <c r="C465" t="s">
        <v>34</v>
      </c>
      <c r="D465" t="s">
        <v>67</v>
      </c>
      <c r="E465" t="s">
        <v>88</v>
      </c>
      <c r="F465" t="s">
        <v>0</v>
      </c>
      <c r="G465" t="s">
        <v>0</v>
      </c>
      <c r="H465" t="s">
        <v>0</v>
      </c>
    </row>
    <row r="466" spans="1:9" x14ac:dyDescent="0.45">
      <c r="A466" t="s">
        <v>307</v>
      </c>
      <c r="B466" t="s">
        <v>44</v>
      </c>
      <c r="C466" t="s">
        <v>79</v>
      </c>
      <c r="D466" t="s">
        <v>8</v>
      </c>
      <c r="E466" t="s">
        <v>185</v>
      </c>
      <c r="F466" t="s">
        <v>1</v>
      </c>
      <c r="G466" t="s">
        <v>0</v>
      </c>
      <c r="H466" t="s">
        <v>1</v>
      </c>
    </row>
    <row r="467" spans="1:9" x14ac:dyDescent="0.45">
      <c r="A467" t="s">
        <v>426</v>
      </c>
      <c r="B467" t="s">
        <v>44</v>
      </c>
      <c r="C467" t="s">
        <v>34</v>
      </c>
      <c r="D467" t="s">
        <v>40</v>
      </c>
      <c r="E467" t="s">
        <v>185</v>
      </c>
      <c r="F467" t="s">
        <v>1</v>
      </c>
      <c r="G467" t="s">
        <v>0</v>
      </c>
      <c r="H467" t="s">
        <v>1</v>
      </c>
    </row>
    <row r="468" spans="1:9" x14ac:dyDescent="0.45">
      <c r="A468" t="s">
        <v>425</v>
      </c>
      <c r="B468" t="s">
        <v>44</v>
      </c>
      <c r="C468" t="s">
        <v>3</v>
      </c>
      <c r="D468" t="s">
        <v>67</v>
      </c>
      <c r="E468" t="s">
        <v>185</v>
      </c>
      <c r="F468" t="s">
        <v>1</v>
      </c>
      <c r="G468" t="s">
        <v>0</v>
      </c>
      <c r="H468" t="s">
        <v>1</v>
      </c>
    </row>
    <row r="469" spans="1:9" x14ac:dyDescent="0.45">
      <c r="A469" t="s">
        <v>424</v>
      </c>
      <c r="B469" t="s">
        <v>44</v>
      </c>
      <c r="C469" t="s">
        <v>4</v>
      </c>
      <c r="D469" t="s">
        <v>4</v>
      </c>
      <c r="E469" t="s">
        <v>185</v>
      </c>
      <c r="F469" t="s">
        <v>1</v>
      </c>
      <c r="G469" t="s">
        <v>0</v>
      </c>
      <c r="H469" t="s">
        <v>1</v>
      </c>
    </row>
    <row r="470" spans="1:9" x14ac:dyDescent="0.45">
      <c r="A470" t="s">
        <v>423</v>
      </c>
      <c r="B470" t="s">
        <v>44</v>
      </c>
      <c r="C470" t="s">
        <v>4</v>
      </c>
      <c r="D470" t="s">
        <v>4</v>
      </c>
      <c r="E470" t="s">
        <v>185</v>
      </c>
      <c r="F470" t="s">
        <v>1</v>
      </c>
      <c r="G470" t="s">
        <v>0</v>
      </c>
      <c r="H470" t="s">
        <v>1</v>
      </c>
    </row>
    <row r="471" spans="1:9" x14ac:dyDescent="0.45">
      <c r="A471" t="s">
        <v>354</v>
      </c>
      <c r="B471" t="s">
        <v>48</v>
      </c>
      <c r="C471" t="s">
        <v>27</v>
      </c>
      <c r="D471" t="s">
        <v>3</v>
      </c>
      <c r="E471" t="s">
        <v>178</v>
      </c>
      <c r="F471" t="s">
        <v>1</v>
      </c>
      <c r="G471" t="s">
        <v>0</v>
      </c>
      <c r="H471" t="s">
        <v>1</v>
      </c>
      <c r="I471" t="s">
        <v>1</v>
      </c>
    </row>
    <row r="472" spans="1:9" x14ac:dyDescent="0.45">
      <c r="A472" t="s">
        <v>384</v>
      </c>
      <c r="B472" t="s">
        <v>31</v>
      </c>
      <c r="C472" t="s">
        <v>8</v>
      </c>
      <c r="D472" t="s">
        <v>92</v>
      </c>
      <c r="E472" t="s">
        <v>58</v>
      </c>
      <c r="F472" t="s">
        <v>1</v>
      </c>
      <c r="G472" t="s">
        <v>0</v>
      </c>
      <c r="H472" t="s">
        <v>1</v>
      </c>
    </row>
    <row r="473" spans="1:9" x14ac:dyDescent="0.45">
      <c r="A473" t="s">
        <v>383</v>
      </c>
      <c r="B473" t="s">
        <v>31</v>
      </c>
      <c r="C473" t="s">
        <v>8</v>
      </c>
      <c r="D473" t="s">
        <v>79</v>
      </c>
      <c r="E473" t="s">
        <v>58</v>
      </c>
      <c r="F473" t="s">
        <v>1</v>
      </c>
      <c r="G473" t="s">
        <v>0</v>
      </c>
      <c r="H473" t="s">
        <v>1</v>
      </c>
    </row>
    <row r="474" spans="1:9" x14ac:dyDescent="0.45">
      <c r="A474" t="s">
        <v>353</v>
      </c>
      <c r="B474" t="s">
        <v>36</v>
      </c>
      <c r="C474" t="s">
        <v>4</v>
      </c>
      <c r="D474" t="s">
        <v>56</v>
      </c>
      <c r="E474" t="s">
        <v>103</v>
      </c>
      <c r="F474" t="s">
        <v>0</v>
      </c>
      <c r="G474" t="s">
        <v>0</v>
      </c>
      <c r="H474" t="s">
        <v>0</v>
      </c>
      <c r="I474" t="s">
        <v>1</v>
      </c>
    </row>
    <row r="475" spans="1:9" x14ac:dyDescent="0.45">
      <c r="A475" t="s">
        <v>371</v>
      </c>
      <c r="B475" t="s">
        <v>36</v>
      </c>
      <c r="C475" t="s">
        <v>8</v>
      </c>
      <c r="D475" t="s">
        <v>27</v>
      </c>
      <c r="E475" t="s">
        <v>103</v>
      </c>
      <c r="F475" t="s">
        <v>0</v>
      </c>
      <c r="G475" t="s">
        <v>0</v>
      </c>
      <c r="H475" t="s">
        <v>0</v>
      </c>
      <c r="I475" t="s">
        <v>1</v>
      </c>
    </row>
    <row r="476" spans="1:9" x14ac:dyDescent="0.45">
      <c r="A476" t="s">
        <v>422</v>
      </c>
      <c r="B476" t="s">
        <v>72</v>
      </c>
      <c r="C476" t="s">
        <v>148</v>
      </c>
      <c r="D476" t="s">
        <v>34</v>
      </c>
      <c r="E476" t="s">
        <v>178</v>
      </c>
      <c r="F476" t="s">
        <v>1</v>
      </c>
      <c r="G476" t="s">
        <v>0</v>
      </c>
      <c r="H476" t="s">
        <v>1</v>
      </c>
    </row>
    <row r="477" spans="1:9" x14ac:dyDescent="0.45">
      <c r="A477" t="s">
        <v>421</v>
      </c>
      <c r="B477" t="s">
        <v>44</v>
      </c>
      <c r="C477" t="s">
        <v>4</v>
      </c>
      <c r="D477" t="s">
        <v>3</v>
      </c>
      <c r="E477" t="s">
        <v>138</v>
      </c>
      <c r="F477" t="s">
        <v>0</v>
      </c>
      <c r="G477" t="s">
        <v>1</v>
      </c>
      <c r="H477" t="s">
        <v>0</v>
      </c>
    </row>
    <row r="478" spans="1:9" x14ac:dyDescent="0.45">
      <c r="A478" t="s">
        <v>420</v>
      </c>
      <c r="B478" t="s">
        <v>28</v>
      </c>
      <c r="C478" t="s">
        <v>67</v>
      </c>
      <c r="D478" t="s">
        <v>56</v>
      </c>
      <c r="E478" t="s">
        <v>419</v>
      </c>
      <c r="F478" t="s">
        <v>0</v>
      </c>
      <c r="G478" t="s">
        <v>0</v>
      </c>
      <c r="H478" t="s">
        <v>0</v>
      </c>
    </row>
    <row r="479" spans="1:9" x14ac:dyDescent="0.45">
      <c r="A479" t="s">
        <v>352</v>
      </c>
      <c r="B479" t="s">
        <v>21</v>
      </c>
      <c r="C479" t="s">
        <v>82</v>
      </c>
      <c r="D479" t="s">
        <v>56</v>
      </c>
      <c r="E479" t="s">
        <v>131</v>
      </c>
      <c r="F479" t="s">
        <v>0</v>
      </c>
      <c r="G479" t="s">
        <v>0</v>
      </c>
      <c r="H479" t="s">
        <v>0</v>
      </c>
      <c r="I479" t="s">
        <v>1</v>
      </c>
    </row>
    <row r="480" spans="1:9" x14ac:dyDescent="0.45">
      <c r="A480" t="s">
        <v>418</v>
      </c>
      <c r="B480" t="s">
        <v>72</v>
      </c>
      <c r="C480" t="s">
        <v>67</v>
      </c>
      <c r="D480" t="s">
        <v>34</v>
      </c>
      <c r="E480" t="s">
        <v>138</v>
      </c>
      <c r="F480" t="s">
        <v>0</v>
      </c>
      <c r="G480" t="s">
        <v>0</v>
      </c>
      <c r="H480" t="s">
        <v>0</v>
      </c>
    </row>
    <row r="481" spans="1:9" x14ac:dyDescent="0.45">
      <c r="A481" t="s">
        <v>417</v>
      </c>
      <c r="B481" t="s">
        <v>48</v>
      </c>
      <c r="C481" t="s">
        <v>43</v>
      </c>
      <c r="D481" t="s">
        <v>3</v>
      </c>
      <c r="E481" t="s">
        <v>366</v>
      </c>
      <c r="F481" t="s">
        <v>0</v>
      </c>
      <c r="G481" t="s">
        <v>0</v>
      </c>
      <c r="H481" t="s">
        <v>0</v>
      </c>
    </row>
    <row r="482" spans="1:9" x14ac:dyDescent="0.45">
      <c r="A482" t="s">
        <v>351</v>
      </c>
      <c r="B482" t="s">
        <v>31</v>
      </c>
      <c r="C482" t="s">
        <v>43</v>
      </c>
      <c r="D482" t="s">
        <v>61</v>
      </c>
      <c r="E482" t="s">
        <v>180</v>
      </c>
      <c r="F482" t="s">
        <v>0</v>
      </c>
      <c r="G482" t="s">
        <v>0</v>
      </c>
      <c r="H482" t="s">
        <v>0</v>
      </c>
      <c r="I482" t="s">
        <v>1</v>
      </c>
    </row>
    <row r="483" spans="1:9" x14ac:dyDescent="0.45">
      <c r="A483" t="s">
        <v>350</v>
      </c>
      <c r="B483" t="s">
        <v>89</v>
      </c>
      <c r="C483" t="s">
        <v>100</v>
      </c>
      <c r="D483" t="s">
        <v>34</v>
      </c>
      <c r="E483" t="s">
        <v>346</v>
      </c>
      <c r="F483" t="s">
        <v>0</v>
      </c>
      <c r="G483" t="s">
        <v>0</v>
      </c>
      <c r="H483" t="s">
        <v>0</v>
      </c>
      <c r="I483" t="s">
        <v>1</v>
      </c>
    </row>
    <row r="484" spans="1:9" x14ac:dyDescent="0.45">
      <c r="A484" t="s">
        <v>416</v>
      </c>
      <c r="B484" t="s">
        <v>48</v>
      </c>
      <c r="C484" t="s">
        <v>35</v>
      </c>
      <c r="D484" t="s">
        <v>3</v>
      </c>
      <c r="E484" t="s">
        <v>46</v>
      </c>
      <c r="F484" t="s">
        <v>0</v>
      </c>
      <c r="G484" t="s">
        <v>0</v>
      </c>
      <c r="H484" t="s">
        <v>0</v>
      </c>
    </row>
    <row r="485" spans="1:9" x14ac:dyDescent="0.45">
      <c r="A485" t="s">
        <v>415</v>
      </c>
      <c r="B485" t="s">
        <v>21</v>
      </c>
      <c r="C485" t="s">
        <v>112</v>
      </c>
      <c r="D485" t="s">
        <v>34</v>
      </c>
      <c r="E485" t="s">
        <v>143</v>
      </c>
      <c r="F485" t="s">
        <v>0</v>
      </c>
      <c r="G485" t="s">
        <v>0</v>
      </c>
      <c r="H485" t="s">
        <v>0</v>
      </c>
    </row>
    <row r="486" spans="1:9" x14ac:dyDescent="0.45">
      <c r="A486" t="s">
        <v>347</v>
      </c>
      <c r="B486" t="s">
        <v>89</v>
      </c>
      <c r="C486" t="s">
        <v>4</v>
      </c>
      <c r="D486" t="s">
        <v>43</v>
      </c>
      <c r="E486" t="s">
        <v>346</v>
      </c>
      <c r="F486" t="s">
        <v>0</v>
      </c>
      <c r="G486" t="s">
        <v>0</v>
      </c>
      <c r="H486" t="s">
        <v>0</v>
      </c>
      <c r="I486" t="s">
        <v>1</v>
      </c>
    </row>
    <row r="487" spans="1:9" x14ac:dyDescent="0.45">
      <c r="A487" t="s">
        <v>343</v>
      </c>
      <c r="B487" t="s">
        <v>48</v>
      </c>
      <c r="C487" t="s">
        <v>4</v>
      </c>
      <c r="D487" t="s">
        <v>61</v>
      </c>
      <c r="E487" t="s">
        <v>159</v>
      </c>
      <c r="F487" t="s">
        <v>0</v>
      </c>
      <c r="G487" t="s">
        <v>0</v>
      </c>
      <c r="H487" t="s">
        <v>0</v>
      </c>
      <c r="I487" t="s">
        <v>1</v>
      </c>
    </row>
    <row r="488" spans="1:9" x14ac:dyDescent="0.45">
      <c r="A488" t="s">
        <v>414</v>
      </c>
      <c r="B488" t="s">
        <v>21</v>
      </c>
      <c r="C488" t="s">
        <v>35</v>
      </c>
      <c r="D488" t="s">
        <v>34</v>
      </c>
      <c r="E488" t="s">
        <v>95</v>
      </c>
      <c r="F488" t="s">
        <v>0</v>
      </c>
      <c r="G488" t="s">
        <v>0</v>
      </c>
      <c r="H488" t="s">
        <v>0</v>
      </c>
    </row>
    <row r="489" spans="1:9" x14ac:dyDescent="0.45">
      <c r="A489" t="s">
        <v>341</v>
      </c>
      <c r="B489" t="s">
        <v>44</v>
      </c>
      <c r="C489" t="s">
        <v>34</v>
      </c>
      <c r="D489" t="s">
        <v>56</v>
      </c>
      <c r="E489" t="s">
        <v>77</v>
      </c>
      <c r="F489" t="s">
        <v>0</v>
      </c>
      <c r="G489" t="s">
        <v>0</v>
      </c>
      <c r="H489" t="s">
        <v>0</v>
      </c>
      <c r="I489" t="s">
        <v>1</v>
      </c>
    </row>
    <row r="490" spans="1:9" x14ac:dyDescent="0.45">
      <c r="A490" t="s">
        <v>413</v>
      </c>
      <c r="B490" t="s">
        <v>48</v>
      </c>
      <c r="C490" t="s">
        <v>119</v>
      </c>
      <c r="D490" t="s">
        <v>79</v>
      </c>
      <c r="E490" t="s">
        <v>107</v>
      </c>
      <c r="F490" t="s">
        <v>0</v>
      </c>
      <c r="G490" t="s">
        <v>0</v>
      </c>
      <c r="H490" t="s">
        <v>0</v>
      </c>
    </row>
    <row r="491" spans="1:9" x14ac:dyDescent="0.45">
      <c r="A491" t="s">
        <v>339</v>
      </c>
      <c r="B491" t="s">
        <v>115</v>
      </c>
      <c r="C491" t="s">
        <v>61</v>
      </c>
      <c r="D491" t="s">
        <v>412</v>
      </c>
      <c r="E491" t="s">
        <v>338</v>
      </c>
      <c r="F491" t="s">
        <v>0</v>
      </c>
      <c r="G491" t="s">
        <v>0</v>
      </c>
      <c r="H491" t="s">
        <v>0</v>
      </c>
      <c r="I491" t="s">
        <v>1</v>
      </c>
    </row>
    <row r="492" spans="1:9" x14ac:dyDescent="0.45">
      <c r="A492" t="s">
        <v>337</v>
      </c>
      <c r="B492" t="s">
        <v>115</v>
      </c>
      <c r="C492" t="s">
        <v>340</v>
      </c>
      <c r="D492" t="s">
        <v>40</v>
      </c>
      <c r="E492" t="s">
        <v>53</v>
      </c>
      <c r="F492" t="s">
        <v>0</v>
      </c>
      <c r="G492" t="s">
        <v>0</v>
      </c>
      <c r="H492" t="s">
        <v>0</v>
      </c>
      <c r="I492" t="s">
        <v>1</v>
      </c>
    </row>
    <row r="493" spans="1:9" x14ac:dyDescent="0.45">
      <c r="A493" t="s">
        <v>336</v>
      </c>
      <c r="B493" t="s">
        <v>72</v>
      </c>
      <c r="C493" t="s">
        <v>411</v>
      </c>
      <c r="D493" t="s">
        <v>199</v>
      </c>
      <c r="E493" t="s">
        <v>55</v>
      </c>
      <c r="F493" t="s">
        <v>0</v>
      </c>
      <c r="G493" t="s">
        <v>0</v>
      </c>
      <c r="H493" t="s">
        <v>0</v>
      </c>
      <c r="I493" t="s">
        <v>1</v>
      </c>
    </row>
    <row r="494" spans="1:9" x14ac:dyDescent="0.45">
      <c r="A494" t="s">
        <v>335</v>
      </c>
      <c r="B494" t="s">
        <v>115</v>
      </c>
      <c r="C494" t="s">
        <v>411</v>
      </c>
      <c r="D494" t="s">
        <v>160</v>
      </c>
      <c r="E494" t="s">
        <v>223</v>
      </c>
      <c r="F494" t="s">
        <v>0</v>
      </c>
      <c r="G494" t="s">
        <v>1</v>
      </c>
      <c r="H494" t="s">
        <v>0</v>
      </c>
      <c r="I494" t="s">
        <v>1</v>
      </c>
    </row>
    <row r="495" spans="1:9" x14ac:dyDescent="0.45">
      <c r="A495" t="s">
        <v>410</v>
      </c>
      <c r="B495" t="s">
        <v>31</v>
      </c>
      <c r="C495" t="s">
        <v>234</v>
      </c>
      <c r="D495" t="s">
        <v>4</v>
      </c>
      <c r="E495" t="s">
        <v>131</v>
      </c>
      <c r="F495" t="s">
        <v>0</v>
      </c>
      <c r="G495" t="s">
        <v>0</v>
      </c>
      <c r="H495" t="s">
        <v>0</v>
      </c>
    </row>
    <row r="496" spans="1:9" x14ac:dyDescent="0.45">
      <c r="A496" t="s">
        <v>19</v>
      </c>
      <c r="B496" t="s">
        <v>64</v>
      </c>
      <c r="C496" t="s">
        <v>17</v>
      </c>
      <c r="D496" t="s">
        <v>16</v>
      </c>
      <c r="E496" t="s">
        <v>15</v>
      </c>
      <c r="F496" s="1" t="s">
        <v>14</v>
      </c>
      <c r="G496" t="s">
        <v>13</v>
      </c>
      <c r="H496" t="s">
        <v>12</v>
      </c>
      <c r="I496" t="s">
        <v>11</v>
      </c>
    </row>
    <row r="497" spans="1:9" x14ac:dyDescent="0.45">
      <c r="A497" t="s">
        <v>409</v>
      </c>
      <c r="B497" t="s">
        <v>5</v>
      </c>
      <c r="C497" t="s">
        <v>8</v>
      </c>
      <c r="D497" t="s">
        <v>3</v>
      </c>
      <c r="E497" t="s">
        <v>408</v>
      </c>
      <c r="F497" t="s">
        <v>0</v>
      </c>
      <c r="G497" t="s">
        <v>0</v>
      </c>
      <c r="H497" t="s">
        <v>0</v>
      </c>
    </row>
    <row r="498" spans="1:9" x14ac:dyDescent="0.45">
      <c r="A498" t="s">
        <v>407</v>
      </c>
      <c r="B498" t="s">
        <v>28</v>
      </c>
      <c r="C498" t="s">
        <v>47</v>
      </c>
      <c r="D498" t="s">
        <v>34</v>
      </c>
      <c r="E498" t="s">
        <v>114</v>
      </c>
      <c r="F498" t="s">
        <v>0</v>
      </c>
      <c r="G498" t="s">
        <v>0</v>
      </c>
      <c r="H498" t="s">
        <v>0</v>
      </c>
    </row>
    <row r="499" spans="1:9" x14ac:dyDescent="0.45">
      <c r="A499" t="s">
        <v>406</v>
      </c>
      <c r="B499" t="s">
        <v>72</v>
      </c>
      <c r="C499" t="s">
        <v>43</v>
      </c>
      <c r="D499" t="s">
        <v>3</v>
      </c>
      <c r="E499" t="s">
        <v>216</v>
      </c>
      <c r="F499" t="s">
        <v>0</v>
      </c>
      <c r="G499" t="s">
        <v>0</v>
      </c>
      <c r="H499" t="s">
        <v>0</v>
      </c>
    </row>
    <row r="500" spans="1:9" x14ac:dyDescent="0.45">
      <c r="A500" t="s">
        <v>405</v>
      </c>
      <c r="B500" t="s">
        <v>21</v>
      </c>
      <c r="C500" t="s">
        <v>67</v>
      </c>
      <c r="D500" t="s">
        <v>3</v>
      </c>
      <c r="E500" t="s">
        <v>188</v>
      </c>
      <c r="F500" t="s">
        <v>1</v>
      </c>
      <c r="G500" t="s">
        <v>0</v>
      </c>
      <c r="H500" t="s">
        <v>1</v>
      </c>
    </row>
    <row r="501" spans="1:9" x14ac:dyDescent="0.45">
      <c r="A501" t="s">
        <v>404</v>
      </c>
      <c r="B501" t="s">
        <v>403</v>
      </c>
      <c r="C501" t="s">
        <v>47</v>
      </c>
      <c r="D501" t="s">
        <v>34</v>
      </c>
      <c r="E501" t="s">
        <v>143</v>
      </c>
      <c r="F501" t="s">
        <v>174</v>
      </c>
      <c r="G501" t="s">
        <v>174</v>
      </c>
      <c r="H501" t="s">
        <v>174</v>
      </c>
    </row>
    <row r="502" spans="1:9" x14ac:dyDescent="0.45">
      <c r="A502" t="s">
        <v>402</v>
      </c>
      <c r="B502" t="s">
        <v>21</v>
      </c>
      <c r="C502" t="s">
        <v>56</v>
      </c>
      <c r="D502" t="s">
        <v>3</v>
      </c>
      <c r="E502" t="s">
        <v>188</v>
      </c>
      <c r="F502" t="s">
        <v>1</v>
      </c>
      <c r="G502" t="s">
        <v>0</v>
      </c>
      <c r="H502" t="s">
        <v>1</v>
      </c>
    </row>
    <row r="503" spans="1:9" x14ac:dyDescent="0.45">
      <c r="A503" t="s">
        <v>401</v>
      </c>
      <c r="B503" t="s">
        <v>48</v>
      </c>
      <c r="C503" t="s">
        <v>67</v>
      </c>
      <c r="D503" t="s">
        <v>34</v>
      </c>
      <c r="E503" t="s">
        <v>55</v>
      </c>
      <c r="F503" t="s">
        <v>0</v>
      </c>
      <c r="G503" t="s">
        <v>0</v>
      </c>
      <c r="H503" t="s">
        <v>0</v>
      </c>
    </row>
    <row r="504" spans="1:9" x14ac:dyDescent="0.45">
      <c r="A504" t="s">
        <v>400</v>
      </c>
      <c r="B504" t="s">
        <v>5</v>
      </c>
      <c r="C504" t="s">
        <v>4</v>
      </c>
      <c r="D504" t="s">
        <v>56</v>
      </c>
      <c r="E504" t="s">
        <v>399</v>
      </c>
      <c r="F504" t="s">
        <v>0</v>
      </c>
      <c r="G504" t="s">
        <v>0</v>
      </c>
      <c r="H504" t="s">
        <v>0</v>
      </c>
    </row>
    <row r="505" spans="1:9" x14ac:dyDescent="0.45">
      <c r="A505" t="s">
        <v>398</v>
      </c>
      <c r="B505" t="s">
        <v>31</v>
      </c>
      <c r="C505" t="s">
        <v>43</v>
      </c>
      <c r="D505" t="s">
        <v>34</v>
      </c>
      <c r="E505" t="s">
        <v>397</v>
      </c>
      <c r="F505" t="s">
        <v>0</v>
      </c>
      <c r="G505" t="s">
        <v>0</v>
      </c>
      <c r="H505" t="s">
        <v>0</v>
      </c>
    </row>
    <row r="506" spans="1:9" x14ac:dyDescent="0.45">
      <c r="A506" t="s">
        <v>396</v>
      </c>
      <c r="B506" t="s">
        <v>72</v>
      </c>
      <c r="C506" t="s">
        <v>43</v>
      </c>
      <c r="D506" t="s">
        <v>34</v>
      </c>
      <c r="E506" t="s">
        <v>366</v>
      </c>
      <c r="F506" t="s">
        <v>0</v>
      </c>
      <c r="G506" t="s">
        <v>0</v>
      </c>
      <c r="H506" t="s">
        <v>0</v>
      </c>
    </row>
    <row r="507" spans="1:9" x14ac:dyDescent="0.45">
      <c r="A507" t="s">
        <v>395</v>
      </c>
      <c r="B507" t="s">
        <v>72</v>
      </c>
      <c r="C507" t="s">
        <v>27</v>
      </c>
      <c r="D507" t="s">
        <v>34</v>
      </c>
      <c r="E507" t="s">
        <v>77</v>
      </c>
      <c r="F507" t="s">
        <v>0</v>
      </c>
      <c r="G507" t="s">
        <v>0</v>
      </c>
      <c r="H507" t="s">
        <v>0</v>
      </c>
      <c r="I507" t="s">
        <v>1</v>
      </c>
    </row>
    <row r="508" spans="1:9" x14ac:dyDescent="0.45">
      <c r="A508" t="s">
        <v>19</v>
      </c>
      <c r="B508" t="s">
        <v>63</v>
      </c>
      <c r="C508" t="s">
        <v>17</v>
      </c>
      <c r="D508" t="s">
        <v>16</v>
      </c>
      <c r="E508" t="s">
        <v>15</v>
      </c>
      <c r="F508" s="1" t="s">
        <v>14</v>
      </c>
      <c r="G508" t="s">
        <v>13</v>
      </c>
      <c r="H508" t="s">
        <v>12</v>
      </c>
      <c r="I508" t="s">
        <v>11</v>
      </c>
    </row>
    <row r="509" spans="1:9" x14ac:dyDescent="0.45">
      <c r="A509" t="s">
        <v>394</v>
      </c>
      <c r="B509" t="s">
        <v>72</v>
      </c>
      <c r="C509" t="s">
        <v>148</v>
      </c>
      <c r="D509" t="s">
        <v>3</v>
      </c>
      <c r="E509" t="s">
        <v>138</v>
      </c>
      <c r="F509" t="s">
        <v>0</v>
      </c>
      <c r="G509" t="s">
        <v>0</v>
      </c>
      <c r="H509" t="s">
        <v>0</v>
      </c>
    </row>
    <row r="510" spans="1:9" x14ac:dyDescent="0.45">
      <c r="A510" t="s">
        <v>393</v>
      </c>
      <c r="B510" t="s">
        <v>36</v>
      </c>
      <c r="C510" t="s">
        <v>56</v>
      </c>
      <c r="D510" t="s">
        <v>3</v>
      </c>
      <c r="E510" t="s">
        <v>180</v>
      </c>
      <c r="F510" t="s">
        <v>0</v>
      </c>
      <c r="G510" t="s">
        <v>0</v>
      </c>
      <c r="H510" t="s">
        <v>0</v>
      </c>
    </row>
    <row r="511" spans="1:9" x14ac:dyDescent="0.45">
      <c r="A511" t="s">
        <v>392</v>
      </c>
      <c r="B511" t="s">
        <v>89</v>
      </c>
      <c r="C511" t="s">
        <v>3</v>
      </c>
      <c r="D511" t="s">
        <v>3</v>
      </c>
      <c r="E511" t="s">
        <v>81</v>
      </c>
      <c r="F511" t="s">
        <v>0</v>
      </c>
      <c r="G511" t="s">
        <v>0</v>
      </c>
      <c r="H511" t="s">
        <v>0</v>
      </c>
    </row>
    <row r="512" spans="1:9" x14ac:dyDescent="0.45">
      <c r="A512" t="s">
        <v>391</v>
      </c>
      <c r="B512" t="s">
        <v>72</v>
      </c>
      <c r="C512" t="s">
        <v>56</v>
      </c>
      <c r="D512" t="s">
        <v>3</v>
      </c>
      <c r="E512" t="s">
        <v>138</v>
      </c>
      <c r="F512" t="s">
        <v>0</v>
      </c>
      <c r="G512" t="s">
        <v>0</v>
      </c>
      <c r="H512" t="s">
        <v>0</v>
      </c>
    </row>
    <row r="513" spans="1:9" x14ac:dyDescent="0.45">
      <c r="A513" t="s">
        <v>390</v>
      </c>
      <c r="B513" t="s">
        <v>72</v>
      </c>
      <c r="C513" t="s">
        <v>112</v>
      </c>
      <c r="D513" t="s">
        <v>3</v>
      </c>
      <c r="E513" t="s">
        <v>111</v>
      </c>
      <c r="F513" t="s">
        <v>1</v>
      </c>
      <c r="G513" t="s">
        <v>0</v>
      </c>
      <c r="H513" t="s">
        <v>1</v>
      </c>
    </row>
    <row r="514" spans="1:9" x14ac:dyDescent="0.45">
      <c r="A514" t="s">
        <v>389</v>
      </c>
      <c r="B514" t="s">
        <v>36</v>
      </c>
      <c r="C514" t="s">
        <v>112</v>
      </c>
      <c r="D514" t="s">
        <v>3</v>
      </c>
      <c r="E514" t="s">
        <v>188</v>
      </c>
      <c r="F514" t="s">
        <v>1</v>
      </c>
      <c r="G514" t="s">
        <v>0</v>
      </c>
      <c r="H514" t="s">
        <v>1</v>
      </c>
    </row>
    <row r="515" spans="1:9" x14ac:dyDescent="0.45">
      <c r="A515" t="s">
        <v>388</v>
      </c>
      <c r="B515" t="s">
        <v>44</v>
      </c>
      <c r="C515" t="s">
        <v>3</v>
      </c>
      <c r="D515" t="s">
        <v>4</v>
      </c>
      <c r="E515" t="s">
        <v>185</v>
      </c>
      <c r="F515" t="s">
        <v>1</v>
      </c>
      <c r="G515" t="s">
        <v>0</v>
      </c>
      <c r="H515" t="s">
        <v>1</v>
      </c>
    </row>
    <row r="516" spans="1:9" x14ac:dyDescent="0.45">
      <c r="A516" t="s">
        <v>387</v>
      </c>
      <c r="B516" t="s">
        <v>44</v>
      </c>
      <c r="C516" t="s">
        <v>8</v>
      </c>
      <c r="D516" t="s">
        <v>56</v>
      </c>
      <c r="E516" t="s">
        <v>55</v>
      </c>
      <c r="F516" t="s">
        <v>0</v>
      </c>
      <c r="G516" t="s">
        <v>0</v>
      </c>
      <c r="H516" t="s">
        <v>0</v>
      </c>
    </row>
    <row r="517" spans="1:9" x14ac:dyDescent="0.45">
      <c r="A517" t="s">
        <v>386</v>
      </c>
      <c r="B517" t="s">
        <v>5</v>
      </c>
      <c r="C517" t="s">
        <v>3</v>
      </c>
      <c r="D517" t="s">
        <v>59</v>
      </c>
      <c r="E517" t="s">
        <v>88</v>
      </c>
      <c r="F517" t="s">
        <v>0</v>
      </c>
      <c r="G517" t="s">
        <v>0</v>
      </c>
      <c r="H517" t="s">
        <v>0</v>
      </c>
    </row>
    <row r="518" spans="1:9" x14ac:dyDescent="0.45">
      <c r="A518" t="s">
        <v>309</v>
      </c>
      <c r="B518" t="s">
        <v>5</v>
      </c>
      <c r="C518" t="s">
        <v>3</v>
      </c>
      <c r="D518" t="s">
        <v>59</v>
      </c>
      <c r="E518" t="s">
        <v>88</v>
      </c>
      <c r="F518" t="s">
        <v>0</v>
      </c>
      <c r="G518" t="s">
        <v>0</v>
      </c>
      <c r="H518" t="s">
        <v>0</v>
      </c>
    </row>
    <row r="519" spans="1:9" x14ac:dyDescent="0.45">
      <c r="A519" t="s">
        <v>385</v>
      </c>
      <c r="B519" t="s">
        <v>36</v>
      </c>
      <c r="C519" t="s">
        <v>4</v>
      </c>
      <c r="D519" t="s">
        <v>34</v>
      </c>
      <c r="E519" t="s">
        <v>103</v>
      </c>
      <c r="F519" t="s">
        <v>0</v>
      </c>
      <c r="G519" t="s">
        <v>0</v>
      </c>
      <c r="H519" t="s">
        <v>0</v>
      </c>
    </row>
    <row r="520" spans="1:9" x14ac:dyDescent="0.45">
      <c r="A520" t="s">
        <v>384</v>
      </c>
      <c r="B520" t="s">
        <v>31</v>
      </c>
      <c r="C520" t="s">
        <v>67</v>
      </c>
      <c r="D520" t="s">
        <v>79</v>
      </c>
      <c r="E520" t="s">
        <v>58</v>
      </c>
      <c r="F520" t="s">
        <v>1</v>
      </c>
      <c r="G520" t="s">
        <v>0</v>
      </c>
      <c r="H520" t="s">
        <v>1</v>
      </c>
    </row>
    <row r="521" spans="1:9" x14ac:dyDescent="0.45">
      <c r="A521" t="s">
        <v>383</v>
      </c>
      <c r="B521" t="s">
        <v>31</v>
      </c>
      <c r="C521" t="s">
        <v>4</v>
      </c>
      <c r="D521" t="s">
        <v>79</v>
      </c>
      <c r="E521" t="s">
        <v>58</v>
      </c>
      <c r="F521" t="s">
        <v>1</v>
      </c>
      <c r="G521" t="s">
        <v>0</v>
      </c>
      <c r="H521" t="s">
        <v>1</v>
      </c>
    </row>
    <row r="522" spans="1:9" x14ac:dyDescent="0.45">
      <c r="A522" t="s">
        <v>382</v>
      </c>
      <c r="B522" t="s">
        <v>31</v>
      </c>
      <c r="C522" t="s">
        <v>40</v>
      </c>
      <c r="D522" t="s">
        <v>79</v>
      </c>
      <c r="E522" t="s">
        <v>131</v>
      </c>
      <c r="F522" t="s">
        <v>0</v>
      </c>
      <c r="G522" t="s">
        <v>0</v>
      </c>
      <c r="H522" t="s">
        <v>0</v>
      </c>
    </row>
    <row r="523" spans="1:9" x14ac:dyDescent="0.45">
      <c r="A523" t="s">
        <v>381</v>
      </c>
      <c r="B523" t="s">
        <v>21</v>
      </c>
      <c r="C523" t="s">
        <v>35</v>
      </c>
      <c r="D523" t="s">
        <v>3</v>
      </c>
      <c r="E523" t="s">
        <v>180</v>
      </c>
      <c r="F523" t="s">
        <v>0</v>
      </c>
      <c r="G523" t="s">
        <v>0</v>
      </c>
      <c r="H523" t="s">
        <v>0</v>
      </c>
    </row>
    <row r="524" spans="1:9" x14ac:dyDescent="0.45">
      <c r="A524" t="s">
        <v>380</v>
      </c>
      <c r="B524" t="s">
        <v>28</v>
      </c>
      <c r="C524" t="s">
        <v>267</v>
      </c>
      <c r="D524" t="s">
        <v>92</v>
      </c>
      <c r="E524" t="s">
        <v>114</v>
      </c>
      <c r="F524" t="s">
        <v>0</v>
      </c>
      <c r="G524" t="s">
        <v>0</v>
      </c>
      <c r="H524" t="s">
        <v>0</v>
      </c>
    </row>
    <row r="525" spans="1:9" x14ac:dyDescent="0.45">
      <c r="A525" t="s">
        <v>379</v>
      </c>
      <c r="B525" t="s">
        <v>21</v>
      </c>
      <c r="C525" t="s">
        <v>100</v>
      </c>
      <c r="D525" t="s">
        <v>3</v>
      </c>
      <c r="E525" t="s">
        <v>155</v>
      </c>
      <c r="F525" t="s">
        <v>0</v>
      </c>
      <c r="G525" t="s">
        <v>0</v>
      </c>
      <c r="H525" t="s">
        <v>0</v>
      </c>
      <c r="I525" t="s">
        <v>1</v>
      </c>
    </row>
    <row r="526" spans="1:9" x14ac:dyDescent="0.45">
      <c r="A526" t="s">
        <v>378</v>
      </c>
      <c r="B526" t="s">
        <v>28</v>
      </c>
      <c r="C526" t="s">
        <v>67</v>
      </c>
      <c r="D526" t="s">
        <v>56</v>
      </c>
      <c r="E526" t="s">
        <v>223</v>
      </c>
      <c r="F526" t="s">
        <v>0</v>
      </c>
      <c r="G526" t="s">
        <v>1</v>
      </c>
      <c r="H526" t="s">
        <v>0</v>
      </c>
    </row>
    <row r="527" spans="1:9" x14ac:dyDescent="0.45">
      <c r="A527" t="s">
        <v>377</v>
      </c>
      <c r="B527" t="s">
        <v>72</v>
      </c>
      <c r="C527" t="s">
        <v>67</v>
      </c>
      <c r="D527" t="s">
        <v>56</v>
      </c>
      <c r="E527" t="s">
        <v>185</v>
      </c>
      <c r="F527" t="s">
        <v>1</v>
      </c>
      <c r="G527" t="s">
        <v>0</v>
      </c>
      <c r="H527" t="s">
        <v>1</v>
      </c>
    </row>
    <row r="528" spans="1:9" x14ac:dyDescent="0.45">
      <c r="A528" t="s">
        <v>376</v>
      </c>
      <c r="B528" t="s">
        <v>36</v>
      </c>
      <c r="C528" t="s">
        <v>67</v>
      </c>
      <c r="D528" t="s">
        <v>100</v>
      </c>
      <c r="E528" t="s">
        <v>203</v>
      </c>
      <c r="F528" t="s">
        <v>0</v>
      </c>
      <c r="G528" t="s">
        <v>0</v>
      </c>
      <c r="H528" t="s">
        <v>0</v>
      </c>
    </row>
    <row r="529" spans="1:9" x14ac:dyDescent="0.45">
      <c r="A529" t="s">
        <v>19</v>
      </c>
      <c r="B529" t="s">
        <v>52</v>
      </c>
      <c r="C529" t="s">
        <v>17</v>
      </c>
      <c r="D529" t="s">
        <v>16</v>
      </c>
      <c r="E529" t="s">
        <v>15</v>
      </c>
      <c r="F529" s="1" t="s">
        <v>14</v>
      </c>
      <c r="G529" t="s">
        <v>13</v>
      </c>
      <c r="H529" t="s">
        <v>12</v>
      </c>
      <c r="I529" t="s">
        <v>11</v>
      </c>
    </row>
    <row r="530" spans="1:9" x14ac:dyDescent="0.45">
      <c r="A530" t="s">
        <v>359</v>
      </c>
      <c r="B530" t="s">
        <v>89</v>
      </c>
      <c r="C530" t="s">
        <v>4</v>
      </c>
      <c r="D530" t="s">
        <v>4</v>
      </c>
      <c r="E530" t="s">
        <v>2</v>
      </c>
      <c r="F530" t="s">
        <v>0</v>
      </c>
      <c r="G530" t="s">
        <v>1</v>
      </c>
      <c r="H530" t="s">
        <v>0</v>
      </c>
      <c r="I530" t="s">
        <v>1</v>
      </c>
    </row>
    <row r="531" spans="1:9" x14ac:dyDescent="0.45">
      <c r="A531" t="s">
        <v>358</v>
      </c>
      <c r="B531" t="s">
        <v>36</v>
      </c>
      <c r="C531" t="s">
        <v>40</v>
      </c>
      <c r="D531" t="s">
        <v>4</v>
      </c>
      <c r="E531" t="s">
        <v>103</v>
      </c>
      <c r="F531" t="s">
        <v>0</v>
      </c>
      <c r="G531" t="s">
        <v>0</v>
      </c>
      <c r="H531" t="s">
        <v>0</v>
      </c>
      <c r="I531" t="s">
        <v>1</v>
      </c>
    </row>
    <row r="532" spans="1:9" x14ac:dyDescent="0.45">
      <c r="A532" t="s">
        <v>357</v>
      </c>
      <c r="B532" t="s">
        <v>28</v>
      </c>
      <c r="C532" t="s">
        <v>3</v>
      </c>
      <c r="D532" t="s">
        <v>59</v>
      </c>
      <c r="E532" t="s">
        <v>26</v>
      </c>
      <c r="F532" t="s">
        <v>0</v>
      </c>
      <c r="G532" t="s">
        <v>1</v>
      </c>
      <c r="H532" t="s">
        <v>0</v>
      </c>
      <c r="I532" t="s">
        <v>1</v>
      </c>
    </row>
    <row r="533" spans="1:9" x14ac:dyDescent="0.45">
      <c r="A533" t="s">
        <v>375</v>
      </c>
      <c r="B533" t="s">
        <v>36</v>
      </c>
      <c r="C533" t="s">
        <v>148</v>
      </c>
      <c r="D533" t="s">
        <v>3</v>
      </c>
      <c r="E533" t="s">
        <v>103</v>
      </c>
      <c r="F533" t="s">
        <v>0</v>
      </c>
      <c r="G533" t="s">
        <v>0</v>
      </c>
      <c r="H533" t="s">
        <v>0</v>
      </c>
    </row>
    <row r="534" spans="1:9" x14ac:dyDescent="0.45">
      <c r="A534" t="s">
        <v>374</v>
      </c>
      <c r="B534" t="s">
        <v>36</v>
      </c>
      <c r="C534" t="s">
        <v>148</v>
      </c>
      <c r="D534" t="s">
        <v>3</v>
      </c>
      <c r="E534" t="s">
        <v>99</v>
      </c>
      <c r="F534" t="s">
        <v>0</v>
      </c>
      <c r="G534" t="s">
        <v>0</v>
      </c>
      <c r="H534" t="s">
        <v>0</v>
      </c>
    </row>
    <row r="535" spans="1:9" x14ac:dyDescent="0.45">
      <c r="A535" t="s">
        <v>309</v>
      </c>
      <c r="B535" t="s">
        <v>9</v>
      </c>
      <c r="C535" t="s">
        <v>47</v>
      </c>
      <c r="D535" t="s">
        <v>3</v>
      </c>
      <c r="E535" t="s">
        <v>88</v>
      </c>
      <c r="F535" t="s">
        <v>0</v>
      </c>
      <c r="G535" t="s">
        <v>0</v>
      </c>
      <c r="H535" t="s">
        <v>0</v>
      </c>
    </row>
    <row r="536" spans="1:9" x14ac:dyDescent="0.45">
      <c r="A536" t="s">
        <v>354</v>
      </c>
      <c r="B536" t="s">
        <v>48</v>
      </c>
      <c r="C536" t="s">
        <v>47</v>
      </c>
      <c r="D536" t="s">
        <v>34</v>
      </c>
      <c r="E536" t="s">
        <v>178</v>
      </c>
      <c r="F536" t="s">
        <v>1</v>
      </c>
      <c r="G536" t="s">
        <v>0</v>
      </c>
      <c r="H536" t="s">
        <v>1</v>
      </c>
      <c r="I536" t="s">
        <v>1</v>
      </c>
    </row>
    <row r="537" spans="1:9" x14ac:dyDescent="0.45">
      <c r="A537" t="s">
        <v>373</v>
      </c>
      <c r="B537" t="s">
        <v>31</v>
      </c>
      <c r="C537" t="s">
        <v>47</v>
      </c>
      <c r="D537" t="s">
        <v>34</v>
      </c>
      <c r="E537" t="s">
        <v>58</v>
      </c>
      <c r="F537" t="s">
        <v>1</v>
      </c>
      <c r="G537" t="s">
        <v>0</v>
      </c>
      <c r="H537" t="s">
        <v>1</v>
      </c>
    </row>
    <row r="538" spans="1:9" x14ac:dyDescent="0.45">
      <c r="A538" t="s">
        <v>353</v>
      </c>
      <c r="B538" t="s">
        <v>36</v>
      </c>
      <c r="C538" t="s">
        <v>47</v>
      </c>
      <c r="D538" t="s">
        <v>34</v>
      </c>
      <c r="E538" t="s">
        <v>103</v>
      </c>
      <c r="F538" t="s">
        <v>0</v>
      </c>
      <c r="G538" t="s">
        <v>0</v>
      </c>
      <c r="H538" t="s">
        <v>0</v>
      </c>
      <c r="I538" t="s">
        <v>1</v>
      </c>
    </row>
    <row r="539" spans="1:9" x14ac:dyDescent="0.45">
      <c r="A539" t="s">
        <v>372</v>
      </c>
      <c r="B539" t="s">
        <v>21</v>
      </c>
      <c r="C539" t="s">
        <v>47</v>
      </c>
      <c r="D539" t="s">
        <v>34</v>
      </c>
      <c r="E539" t="s">
        <v>188</v>
      </c>
      <c r="F539" t="s">
        <v>1</v>
      </c>
      <c r="G539" t="s">
        <v>0</v>
      </c>
      <c r="H539" t="s">
        <v>1</v>
      </c>
    </row>
    <row r="540" spans="1:9" x14ac:dyDescent="0.45">
      <c r="A540" t="s">
        <v>371</v>
      </c>
      <c r="B540" t="s">
        <v>36</v>
      </c>
      <c r="C540" t="s">
        <v>4</v>
      </c>
      <c r="D540" t="s">
        <v>79</v>
      </c>
      <c r="E540" t="s">
        <v>103</v>
      </c>
      <c r="F540" t="s">
        <v>0</v>
      </c>
      <c r="G540" t="s">
        <v>0</v>
      </c>
      <c r="H540" t="s">
        <v>0</v>
      </c>
      <c r="I540" t="s">
        <v>1</v>
      </c>
    </row>
    <row r="541" spans="1:9" x14ac:dyDescent="0.45">
      <c r="A541" t="s">
        <v>352</v>
      </c>
      <c r="B541" t="s">
        <v>21</v>
      </c>
      <c r="C541" t="s">
        <v>27</v>
      </c>
      <c r="D541" t="s">
        <v>67</v>
      </c>
      <c r="E541" t="s">
        <v>131</v>
      </c>
      <c r="F541" t="s">
        <v>0</v>
      </c>
      <c r="G541" t="s">
        <v>0</v>
      </c>
      <c r="H541" t="s">
        <v>0</v>
      </c>
      <c r="I541" t="s">
        <v>1</v>
      </c>
    </row>
    <row r="542" spans="1:9" x14ac:dyDescent="0.45">
      <c r="A542" t="s">
        <v>370</v>
      </c>
      <c r="B542" t="s">
        <v>44</v>
      </c>
      <c r="C542" t="s">
        <v>56</v>
      </c>
      <c r="D542" t="s">
        <v>56</v>
      </c>
      <c r="E542" t="s">
        <v>68</v>
      </c>
      <c r="F542" t="s">
        <v>0</v>
      </c>
      <c r="G542" t="s">
        <v>0</v>
      </c>
      <c r="H542" t="s">
        <v>0</v>
      </c>
      <c r="I542" t="s">
        <v>1</v>
      </c>
    </row>
    <row r="543" spans="1:9" x14ac:dyDescent="0.45">
      <c r="A543" t="s">
        <v>350</v>
      </c>
      <c r="B543" t="s">
        <v>89</v>
      </c>
      <c r="C543" t="s">
        <v>4</v>
      </c>
      <c r="D543" t="s">
        <v>34</v>
      </c>
      <c r="E543" t="s">
        <v>346</v>
      </c>
      <c r="F543" t="s">
        <v>0</v>
      </c>
      <c r="G543" t="s">
        <v>0</v>
      </c>
      <c r="H543" t="s">
        <v>0</v>
      </c>
      <c r="I543" t="s">
        <v>1</v>
      </c>
    </row>
    <row r="544" spans="1:9" x14ac:dyDescent="0.45">
      <c r="A544" t="s">
        <v>369</v>
      </c>
      <c r="B544" t="s">
        <v>21</v>
      </c>
      <c r="C544" t="s">
        <v>3</v>
      </c>
      <c r="D544" t="s">
        <v>3</v>
      </c>
      <c r="E544" t="s">
        <v>203</v>
      </c>
      <c r="F544" t="s">
        <v>0</v>
      </c>
      <c r="G544" t="s">
        <v>0</v>
      </c>
      <c r="H544" t="s">
        <v>0</v>
      </c>
    </row>
    <row r="545" spans="1:9" x14ac:dyDescent="0.45">
      <c r="A545" t="s">
        <v>368</v>
      </c>
      <c r="B545" t="s">
        <v>89</v>
      </c>
      <c r="C545" t="s">
        <v>3</v>
      </c>
      <c r="D545" t="s">
        <v>34</v>
      </c>
      <c r="E545" t="s">
        <v>346</v>
      </c>
      <c r="F545" t="s">
        <v>0</v>
      </c>
      <c r="G545" t="s">
        <v>0</v>
      </c>
      <c r="H545" t="s">
        <v>0</v>
      </c>
      <c r="I545" t="s">
        <v>1</v>
      </c>
    </row>
    <row r="546" spans="1:9" x14ac:dyDescent="0.45">
      <c r="A546" t="s">
        <v>367</v>
      </c>
      <c r="B546" t="s">
        <v>48</v>
      </c>
      <c r="C546" t="s">
        <v>43</v>
      </c>
      <c r="D546" t="s">
        <v>3</v>
      </c>
      <c r="E546" t="s">
        <v>366</v>
      </c>
      <c r="F546" t="s">
        <v>0</v>
      </c>
      <c r="G546" t="s">
        <v>0</v>
      </c>
      <c r="H546" t="s">
        <v>0</v>
      </c>
    </row>
    <row r="547" spans="1:9" x14ac:dyDescent="0.45">
      <c r="A547" t="s">
        <v>347</v>
      </c>
      <c r="B547" t="s">
        <v>89</v>
      </c>
      <c r="C547" t="s">
        <v>8</v>
      </c>
      <c r="D547" t="s">
        <v>67</v>
      </c>
      <c r="E547" t="s">
        <v>346</v>
      </c>
      <c r="F547" t="s">
        <v>0</v>
      </c>
      <c r="G547" t="s">
        <v>0</v>
      </c>
      <c r="H547" t="s">
        <v>0</v>
      </c>
      <c r="I547" t="s">
        <v>1</v>
      </c>
    </row>
    <row r="548" spans="1:9" x14ac:dyDescent="0.45">
      <c r="A548" t="s">
        <v>345</v>
      </c>
      <c r="B548" t="s">
        <v>44</v>
      </c>
      <c r="C548" t="s">
        <v>4</v>
      </c>
      <c r="D548" t="s">
        <v>71</v>
      </c>
      <c r="E548" t="s">
        <v>138</v>
      </c>
      <c r="F548" t="s">
        <v>0</v>
      </c>
      <c r="G548" t="s">
        <v>1</v>
      </c>
      <c r="H548" t="s">
        <v>0</v>
      </c>
      <c r="I548" t="s">
        <v>1</v>
      </c>
    </row>
    <row r="549" spans="1:9" x14ac:dyDescent="0.45">
      <c r="A549" t="s">
        <v>343</v>
      </c>
      <c r="B549" t="s">
        <v>48</v>
      </c>
      <c r="C549" t="s">
        <v>3</v>
      </c>
      <c r="D549" t="s">
        <v>67</v>
      </c>
      <c r="E549" t="s">
        <v>159</v>
      </c>
      <c r="F549" t="s">
        <v>0</v>
      </c>
      <c r="G549" t="s">
        <v>0</v>
      </c>
      <c r="H549" t="s">
        <v>0</v>
      </c>
      <c r="I549" t="s">
        <v>1</v>
      </c>
    </row>
    <row r="550" spans="1:9" x14ac:dyDescent="0.45">
      <c r="A550" t="s">
        <v>341</v>
      </c>
      <c r="B550" t="s">
        <v>44</v>
      </c>
      <c r="C550" t="s">
        <v>56</v>
      </c>
      <c r="D550" t="s">
        <v>43</v>
      </c>
      <c r="E550" t="s">
        <v>77</v>
      </c>
      <c r="F550" t="s">
        <v>0</v>
      </c>
      <c r="G550" t="s">
        <v>0</v>
      </c>
      <c r="H550" t="s">
        <v>0</v>
      </c>
      <c r="I550" t="s">
        <v>1</v>
      </c>
    </row>
    <row r="551" spans="1:9" x14ac:dyDescent="0.45">
      <c r="A551" t="s">
        <v>365</v>
      </c>
      <c r="B551" t="s">
        <v>21</v>
      </c>
      <c r="C551" t="s">
        <v>35</v>
      </c>
      <c r="D551" t="s">
        <v>3</v>
      </c>
      <c r="E551" t="s">
        <v>155</v>
      </c>
      <c r="F551" t="s">
        <v>0</v>
      </c>
      <c r="G551" t="s">
        <v>0</v>
      </c>
      <c r="H551" t="s">
        <v>0</v>
      </c>
    </row>
    <row r="552" spans="1:9" x14ac:dyDescent="0.45">
      <c r="A552" t="s">
        <v>364</v>
      </c>
      <c r="B552" t="s">
        <v>28</v>
      </c>
      <c r="C552" t="s">
        <v>124</v>
      </c>
      <c r="D552" t="s">
        <v>4</v>
      </c>
      <c r="E552" t="s">
        <v>114</v>
      </c>
      <c r="F552" t="s">
        <v>0</v>
      </c>
      <c r="G552" t="s">
        <v>0</v>
      </c>
      <c r="H552" t="s">
        <v>0</v>
      </c>
    </row>
    <row r="553" spans="1:9" x14ac:dyDescent="0.45">
      <c r="A553" t="s">
        <v>339</v>
      </c>
      <c r="B553" t="s">
        <v>115</v>
      </c>
      <c r="C553" t="s">
        <v>4</v>
      </c>
      <c r="D553" t="s">
        <v>100</v>
      </c>
      <c r="E553" t="s">
        <v>338</v>
      </c>
      <c r="F553" t="s">
        <v>0</v>
      </c>
      <c r="G553" t="s">
        <v>0</v>
      </c>
      <c r="H553" t="s">
        <v>0</v>
      </c>
      <c r="I553" t="s">
        <v>1</v>
      </c>
    </row>
    <row r="554" spans="1:9" x14ac:dyDescent="0.45">
      <c r="A554" t="s">
        <v>337</v>
      </c>
      <c r="B554" t="s">
        <v>115</v>
      </c>
      <c r="C554" t="s">
        <v>4</v>
      </c>
      <c r="D554" t="s">
        <v>67</v>
      </c>
      <c r="E554" t="s">
        <v>53</v>
      </c>
      <c r="F554" t="s">
        <v>0</v>
      </c>
      <c r="G554" t="s">
        <v>0</v>
      </c>
      <c r="H554" t="s">
        <v>0</v>
      </c>
      <c r="I554" t="s">
        <v>1</v>
      </c>
    </row>
    <row r="555" spans="1:9" x14ac:dyDescent="0.45">
      <c r="A555" t="s">
        <v>336</v>
      </c>
      <c r="B555" t="s">
        <v>72</v>
      </c>
      <c r="C555" t="s">
        <v>4</v>
      </c>
      <c r="D555" t="s">
        <v>43</v>
      </c>
      <c r="E555" t="s">
        <v>55</v>
      </c>
      <c r="F555" t="s">
        <v>0</v>
      </c>
      <c r="G555" t="s">
        <v>0</v>
      </c>
      <c r="H555" t="s">
        <v>0</v>
      </c>
      <c r="I555" t="s">
        <v>1</v>
      </c>
    </row>
    <row r="556" spans="1:9" x14ac:dyDescent="0.45">
      <c r="A556" t="s">
        <v>335</v>
      </c>
      <c r="B556" t="s">
        <v>115</v>
      </c>
      <c r="C556" t="s">
        <v>4</v>
      </c>
      <c r="D556" t="s">
        <v>43</v>
      </c>
      <c r="E556" t="s">
        <v>223</v>
      </c>
      <c r="F556" t="s">
        <v>0</v>
      </c>
      <c r="G556" t="s">
        <v>1</v>
      </c>
      <c r="H556" t="s">
        <v>0</v>
      </c>
      <c r="I556" t="s">
        <v>1</v>
      </c>
    </row>
    <row r="557" spans="1:9" x14ac:dyDescent="0.45">
      <c r="A557" t="s">
        <v>363</v>
      </c>
      <c r="B557" t="s">
        <v>5</v>
      </c>
      <c r="C557" t="s">
        <v>67</v>
      </c>
      <c r="D557" t="s">
        <v>56</v>
      </c>
      <c r="E557" t="s">
        <v>88</v>
      </c>
      <c r="F557" t="s">
        <v>0</v>
      </c>
      <c r="G557" t="s">
        <v>0</v>
      </c>
      <c r="H557" t="s">
        <v>0</v>
      </c>
    </row>
    <row r="558" spans="1:9" x14ac:dyDescent="0.45">
      <c r="A558" t="s">
        <v>19</v>
      </c>
      <c r="B558" t="s">
        <v>38</v>
      </c>
      <c r="C558" t="s">
        <v>17</v>
      </c>
      <c r="D558" t="s">
        <v>16</v>
      </c>
      <c r="E558" t="s">
        <v>15</v>
      </c>
      <c r="F558" s="1" t="s">
        <v>14</v>
      </c>
      <c r="G558" t="s">
        <v>13</v>
      </c>
      <c r="H558" t="s">
        <v>12</v>
      </c>
      <c r="I558" t="s">
        <v>11</v>
      </c>
    </row>
    <row r="559" spans="1:9" x14ac:dyDescent="0.45">
      <c r="A559" t="s">
        <v>362</v>
      </c>
      <c r="B559" t="s">
        <v>48</v>
      </c>
      <c r="C559" t="s">
        <v>148</v>
      </c>
      <c r="D559" t="s">
        <v>34</v>
      </c>
      <c r="E559" t="s">
        <v>159</v>
      </c>
      <c r="F559" t="s">
        <v>0</v>
      </c>
      <c r="G559" t="s">
        <v>0</v>
      </c>
      <c r="H559" t="s">
        <v>0</v>
      </c>
    </row>
    <row r="560" spans="1:9" x14ac:dyDescent="0.45">
      <c r="A560" t="s">
        <v>361</v>
      </c>
      <c r="B560" t="s">
        <v>31</v>
      </c>
      <c r="C560" t="s">
        <v>35</v>
      </c>
      <c r="D560" t="s">
        <v>34</v>
      </c>
      <c r="E560" t="s">
        <v>99</v>
      </c>
      <c r="F560" t="s">
        <v>0</v>
      </c>
      <c r="G560" t="s">
        <v>1</v>
      </c>
      <c r="H560" t="s">
        <v>0</v>
      </c>
    </row>
    <row r="561" spans="1:9" x14ac:dyDescent="0.45">
      <c r="A561" t="s">
        <v>360</v>
      </c>
      <c r="B561" t="s">
        <v>21</v>
      </c>
      <c r="C561" t="s">
        <v>69</v>
      </c>
      <c r="D561" t="s">
        <v>3</v>
      </c>
      <c r="E561" t="s">
        <v>188</v>
      </c>
      <c r="F561" t="s">
        <v>1</v>
      </c>
      <c r="G561" t="s">
        <v>0</v>
      </c>
      <c r="H561" t="s">
        <v>1</v>
      </c>
    </row>
    <row r="562" spans="1:9" x14ac:dyDescent="0.45">
      <c r="A562" t="s">
        <v>359</v>
      </c>
      <c r="B562" t="s">
        <v>89</v>
      </c>
      <c r="C562" t="s">
        <v>4</v>
      </c>
      <c r="D562" t="s">
        <v>160</v>
      </c>
      <c r="E562" t="s">
        <v>2</v>
      </c>
      <c r="F562" t="s">
        <v>0</v>
      </c>
      <c r="G562" t="s">
        <v>1</v>
      </c>
      <c r="H562" t="s">
        <v>0</v>
      </c>
      <c r="I562" t="s">
        <v>1</v>
      </c>
    </row>
    <row r="563" spans="1:9" x14ac:dyDescent="0.45">
      <c r="A563" t="s">
        <v>358</v>
      </c>
      <c r="B563" t="s">
        <v>36</v>
      </c>
      <c r="C563" t="s">
        <v>3</v>
      </c>
      <c r="D563" t="s">
        <v>4</v>
      </c>
      <c r="E563" t="s">
        <v>103</v>
      </c>
      <c r="F563" t="s">
        <v>0</v>
      </c>
      <c r="G563" t="s">
        <v>0</v>
      </c>
      <c r="H563" t="s">
        <v>0</v>
      </c>
      <c r="I563" t="s">
        <v>1</v>
      </c>
    </row>
    <row r="564" spans="1:9" x14ac:dyDescent="0.45">
      <c r="A564" t="s">
        <v>357</v>
      </c>
      <c r="B564" t="s">
        <v>175</v>
      </c>
      <c r="C564" t="s">
        <v>47</v>
      </c>
      <c r="D564" t="s">
        <v>148</v>
      </c>
      <c r="E564" t="s">
        <v>26</v>
      </c>
      <c r="F564" t="s">
        <v>0</v>
      </c>
      <c r="G564" t="s">
        <v>1</v>
      </c>
      <c r="H564" t="s">
        <v>0</v>
      </c>
      <c r="I564" t="s">
        <v>1</v>
      </c>
    </row>
    <row r="565" spans="1:9" x14ac:dyDescent="0.45">
      <c r="A565" t="s">
        <v>326</v>
      </c>
      <c r="B565" t="s">
        <v>89</v>
      </c>
      <c r="C565" t="s">
        <v>56</v>
      </c>
      <c r="D565" t="s">
        <v>56</v>
      </c>
      <c r="E565" t="s">
        <v>81</v>
      </c>
      <c r="F565" t="s">
        <v>0</v>
      </c>
      <c r="G565" t="s">
        <v>0</v>
      </c>
      <c r="H565" t="s">
        <v>0</v>
      </c>
    </row>
    <row r="566" spans="1:9" x14ac:dyDescent="0.45">
      <c r="A566" t="s">
        <v>356</v>
      </c>
      <c r="B566" t="s">
        <v>36</v>
      </c>
      <c r="C566" t="s">
        <v>3</v>
      </c>
      <c r="D566" t="s">
        <v>3</v>
      </c>
      <c r="E566" t="s">
        <v>188</v>
      </c>
      <c r="F566" t="s">
        <v>1</v>
      </c>
      <c r="G566" t="s">
        <v>0</v>
      </c>
      <c r="H566" t="s">
        <v>1</v>
      </c>
    </row>
    <row r="567" spans="1:9" x14ac:dyDescent="0.45">
      <c r="A567" t="s">
        <v>355</v>
      </c>
      <c r="B567" t="s">
        <v>72</v>
      </c>
      <c r="C567" t="s">
        <v>3</v>
      </c>
      <c r="D567" t="s">
        <v>3</v>
      </c>
      <c r="E567" t="s">
        <v>185</v>
      </c>
      <c r="F567" t="s">
        <v>1</v>
      </c>
      <c r="G567" t="s">
        <v>0</v>
      </c>
      <c r="H567" t="s">
        <v>1</v>
      </c>
    </row>
    <row r="568" spans="1:9" x14ac:dyDescent="0.45">
      <c r="A568" t="s">
        <v>354</v>
      </c>
      <c r="B568" t="s">
        <v>48</v>
      </c>
      <c r="C568" t="s">
        <v>3</v>
      </c>
      <c r="D568" t="s">
        <v>4</v>
      </c>
      <c r="E568" t="s">
        <v>178</v>
      </c>
      <c r="F568" t="s">
        <v>1</v>
      </c>
      <c r="G568" t="s">
        <v>0</v>
      </c>
      <c r="H568" t="s">
        <v>1</v>
      </c>
      <c r="I568" t="s">
        <v>1</v>
      </c>
    </row>
    <row r="569" spans="1:9" x14ac:dyDescent="0.45">
      <c r="A569" t="s">
        <v>353</v>
      </c>
      <c r="B569" t="s">
        <v>189</v>
      </c>
      <c r="C569" t="s">
        <v>47</v>
      </c>
      <c r="D569" t="s">
        <v>4</v>
      </c>
      <c r="E569" t="s">
        <v>103</v>
      </c>
      <c r="F569" t="s">
        <v>0</v>
      </c>
      <c r="G569" t="s">
        <v>0</v>
      </c>
      <c r="H569" t="s">
        <v>0</v>
      </c>
      <c r="I569" t="s">
        <v>1</v>
      </c>
    </row>
    <row r="570" spans="1:9" x14ac:dyDescent="0.45">
      <c r="A570" t="s">
        <v>352</v>
      </c>
      <c r="B570" t="s">
        <v>342</v>
      </c>
      <c r="C570" t="s">
        <v>47</v>
      </c>
      <c r="D570" t="s">
        <v>56</v>
      </c>
      <c r="E570" t="s">
        <v>131</v>
      </c>
      <c r="F570" t="s">
        <v>0</v>
      </c>
      <c r="G570" t="s">
        <v>0</v>
      </c>
      <c r="H570" t="s">
        <v>0</v>
      </c>
      <c r="I570" t="s">
        <v>1</v>
      </c>
    </row>
    <row r="571" spans="1:9" x14ac:dyDescent="0.45">
      <c r="A571" t="s">
        <v>351</v>
      </c>
      <c r="B571" t="s">
        <v>31</v>
      </c>
      <c r="C571" t="s">
        <v>3</v>
      </c>
      <c r="D571" t="s">
        <v>92</v>
      </c>
      <c r="E571" t="s">
        <v>180</v>
      </c>
      <c r="F571" t="s">
        <v>0</v>
      </c>
      <c r="G571" t="s">
        <v>0</v>
      </c>
      <c r="H571" t="s">
        <v>0</v>
      </c>
      <c r="I571" t="s">
        <v>1</v>
      </c>
    </row>
    <row r="572" spans="1:9" x14ac:dyDescent="0.45">
      <c r="A572" t="s">
        <v>350</v>
      </c>
      <c r="B572" t="s">
        <v>175</v>
      </c>
      <c r="C572" t="s">
        <v>47</v>
      </c>
      <c r="D572" t="s">
        <v>40</v>
      </c>
      <c r="E572" t="s">
        <v>346</v>
      </c>
      <c r="F572" t="s">
        <v>0</v>
      </c>
      <c r="G572" t="s">
        <v>0</v>
      </c>
      <c r="H572" t="s">
        <v>0</v>
      </c>
      <c r="I572" t="s">
        <v>1</v>
      </c>
    </row>
    <row r="573" spans="1:9" x14ac:dyDescent="0.45">
      <c r="A573" t="s">
        <v>349</v>
      </c>
      <c r="B573" t="s">
        <v>200</v>
      </c>
      <c r="C573" t="s">
        <v>3</v>
      </c>
      <c r="D573" t="s">
        <v>3</v>
      </c>
      <c r="E573" t="s">
        <v>348</v>
      </c>
      <c r="F573" t="s">
        <v>0</v>
      </c>
      <c r="G573" t="s">
        <v>0</v>
      </c>
      <c r="H573" t="s">
        <v>0</v>
      </c>
    </row>
    <row r="574" spans="1:9" x14ac:dyDescent="0.45">
      <c r="A574" t="s">
        <v>347</v>
      </c>
      <c r="B574" t="s">
        <v>175</v>
      </c>
      <c r="C574" t="s">
        <v>47</v>
      </c>
      <c r="D574" t="s">
        <v>43</v>
      </c>
      <c r="E574" t="s">
        <v>346</v>
      </c>
      <c r="F574" t="s">
        <v>0</v>
      </c>
      <c r="G574" t="s">
        <v>0</v>
      </c>
      <c r="H574" t="s">
        <v>0</v>
      </c>
      <c r="I574" t="s">
        <v>1</v>
      </c>
    </row>
    <row r="575" spans="1:9" x14ac:dyDescent="0.45">
      <c r="A575" t="s">
        <v>345</v>
      </c>
      <c r="B575" t="s">
        <v>229</v>
      </c>
      <c r="C575" t="s">
        <v>47</v>
      </c>
      <c r="D575" t="s">
        <v>67</v>
      </c>
      <c r="E575" t="s">
        <v>138</v>
      </c>
      <c r="F575" t="s">
        <v>0</v>
      </c>
      <c r="G575" t="s">
        <v>1</v>
      </c>
      <c r="H575" t="s">
        <v>0</v>
      </c>
      <c r="I575" t="s">
        <v>1</v>
      </c>
    </row>
    <row r="576" spans="1:9" x14ac:dyDescent="0.45">
      <c r="A576" t="s">
        <v>344</v>
      </c>
      <c r="B576" t="s">
        <v>72</v>
      </c>
      <c r="C576" t="s">
        <v>67</v>
      </c>
      <c r="D576" t="s">
        <v>3</v>
      </c>
      <c r="E576" t="s">
        <v>185</v>
      </c>
      <c r="F576" t="s">
        <v>1</v>
      </c>
      <c r="G576" t="s">
        <v>0</v>
      </c>
      <c r="H576" t="s">
        <v>1</v>
      </c>
    </row>
    <row r="577" spans="1:9" x14ac:dyDescent="0.45">
      <c r="A577" t="s">
        <v>343</v>
      </c>
      <c r="B577" t="s">
        <v>342</v>
      </c>
      <c r="C577" t="s">
        <v>47</v>
      </c>
      <c r="D577" t="s">
        <v>40</v>
      </c>
      <c r="E577" t="s">
        <v>159</v>
      </c>
      <c r="F577" t="s">
        <v>0</v>
      </c>
      <c r="G577" t="s">
        <v>0</v>
      </c>
      <c r="H577" t="s">
        <v>0</v>
      </c>
      <c r="I577" t="s">
        <v>1</v>
      </c>
    </row>
    <row r="578" spans="1:9" x14ac:dyDescent="0.45">
      <c r="A578" t="s">
        <v>341</v>
      </c>
      <c r="B578" t="s">
        <v>229</v>
      </c>
      <c r="C578" t="s">
        <v>47</v>
      </c>
      <c r="D578" t="s">
        <v>340</v>
      </c>
      <c r="E578" t="s">
        <v>77</v>
      </c>
      <c r="F578" t="s">
        <v>0</v>
      </c>
      <c r="G578" t="s">
        <v>0</v>
      </c>
      <c r="H578" t="s">
        <v>0</v>
      </c>
      <c r="I578" t="s">
        <v>1</v>
      </c>
    </row>
    <row r="579" spans="1:9" x14ac:dyDescent="0.45">
      <c r="A579" t="s">
        <v>339</v>
      </c>
      <c r="B579" t="s">
        <v>115</v>
      </c>
      <c r="C579" t="s">
        <v>34</v>
      </c>
      <c r="D579" t="s">
        <v>43</v>
      </c>
      <c r="E579" t="s">
        <v>338</v>
      </c>
      <c r="F579" t="s">
        <v>0</v>
      </c>
      <c r="G579" t="s">
        <v>0</v>
      </c>
      <c r="H579" t="s">
        <v>0</v>
      </c>
      <c r="I579" t="s">
        <v>1</v>
      </c>
    </row>
    <row r="580" spans="1:9" x14ac:dyDescent="0.45">
      <c r="A580" t="s">
        <v>337</v>
      </c>
      <c r="B580" t="s">
        <v>229</v>
      </c>
      <c r="C580" t="s">
        <v>47</v>
      </c>
      <c r="D580" t="s">
        <v>112</v>
      </c>
      <c r="E580" t="s">
        <v>53</v>
      </c>
      <c r="F580" t="s">
        <v>0</v>
      </c>
      <c r="G580" t="s">
        <v>0</v>
      </c>
      <c r="H580" t="s">
        <v>0</v>
      </c>
      <c r="I580" t="s">
        <v>1</v>
      </c>
    </row>
    <row r="581" spans="1:9" x14ac:dyDescent="0.45">
      <c r="A581" t="s">
        <v>336</v>
      </c>
      <c r="B581" t="s">
        <v>189</v>
      </c>
      <c r="C581" t="s">
        <v>47</v>
      </c>
      <c r="D581" t="s">
        <v>265</v>
      </c>
      <c r="E581" t="s">
        <v>55</v>
      </c>
      <c r="F581" t="s">
        <v>0</v>
      </c>
      <c r="G581" t="s">
        <v>0</v>
      </c>
      <c r="H581" t="s">
        <v>0</v>
      </c>
      <c r="I581" t="s">
        <v>1</v>
      </c>
    </row>
    <row r="582" spans="1:9" x14ac:dyDescent="0.45">
      <c r="A582" t="s">
        <v>335</v>
      </c>
      <c r="B582" t="s">
        <v>229</v>
      </c>
      <c r="C582" t="s">
        <v>47</v>
      </c>
      <c r="D582" t="s">
        <v>265</v>
      </c>
      <c r="E582" t="s">
        <v>223</v>
      </c>
      <c r="F582" t="s">
        <v>0</v>
      </c>
      <c r="G582" t="s">
        <v>1</v>
      </c>
      <c r="H582" t="s">
        <v>0</v>
      </c>
      <c r="I582" t="s">
        <v>1</v>
      </c>
    </row>
    <row r="583" spans="1:9" x14ac:dyDescent="0.45">
      <c r="A583" t="s">
        <v>314</v>
      </c>
      <c r="B583" t="s">
        <v>36</v>
      </c>
      <c r="C583" t="s">
        <v>112</v>
      </c>
      <c r="D583" t="s">
        <v>3</v>
      </c>
      <c r="E583" t="s">
        <v>99</v>
      </c>
      <c r="F583" t="s">
        <v>0</v>
      </c>
      <c r="G583" t="s">
        <v>0</v>
      </c>
      <c r="H583" t="s">
        <v>0</v>
      </c>
      <c r="I583" t="s">
        <v>1</v>
      </c>
    </row>
    <row r="584" spans="1:9" x14ac:dyDescent="0.45">
      <c r="A584" t="s">
        <v>19</v>
      </c>
      <c r="B584" t="s">
        <v>24</v>
      </c>
      <c r="C584" t="s">
        <v>17</v>
      </c>
      <c r="D584" t="s">
        <v>16</v>
      </c>
      <c r="E584" t="s">
        <v>15</v>
      </c>
      <c r="F584" s="1" t="s">
        <v>14</v>
      </c>
      <c r="G584" t="s">
        <v>13</v>
      </c>
      <c r="H584" t="s">
        <v>12</v>
      </c>
      <c r="I584" t="s">
        <v>11</v>
      </c>
    </row>
    <row r="585" spans="1:9" x14ac:dyDescent="0.45">
      <c r="A585" t="s">
        <v>334</v>
      </c>
      <c r="B585" t="s">
        <v>72</v>
      </c>
      <c r="C585" t="s">
        <v>92</v>
      </c>
      <c r="D585" t="s">
        <v>34</v>
      </c>
      <c r="E585" t="s">
        <v>138</v>
      </c>
      <c r="F585" t="s">
        <v>0</v>
      </c>
      <c r="G585" t="s">
        <v>0</v>
      </c>
      <c r="H585" t="s">
        <v>0</v>
      </c>
    </row>
    <row r="586" spans="1:9" x14ac:dyDescent="0.45">
      <c r="A586" t="s">
        <v>333</v>
      </c>
      <c r="B586" t="s">
        <v>36</v>
      </c>
      <c r="C586" t="s">
        <v>67</v>
      </c>
      <c r="D586" t="s">
        <v>34</v>
      </c>
      <c r="E586" t="s">
        <v>58</v>
      </c>
      <c r="F586" t="s">
        <v>1</v>
      </c>
      <c r="G586" t="s">
        <v>0</v>
      </c>
      <c r="H586" t="s">
        <v>1</v>
      </c>
    </row>
    <row r="587" spans="1:9" x14ac:dyDescent="0.45">
      <c r="A587" t="s">
        <v>332</v>
      </c>
      <c r="B587" t="s">
        <v>72</v>
      </c>
      <c r="C587" t="s">
        <v>56</v>
      </c>
      <c r="D587" t="s">
        <v>3</v>
      </c>
      <c r="E587" t="s">
        <v>55</v>
      </c>
      <c r="F587" t="s">
        <v>0</v>
      </c>
      <c r="G587" t="s">
        <v>0</v>
      </c>
      <c r="H587" t="s">
        <v>0</v>
      </c>
    </row>
    <row r="588" spans="1:9" x14ac:dyDescent="0.45">
      <c r="A588" t="s">
        <v>331</v>
      </c>
      <c r="B588" t="s">
        <v>72</v>
      </c>
      <c r="C588" t="s">
        <v>35</v>
      </c>
      <c r="D588" t="s">
        <v>3</v>
      </c>
      <c r="E588" t="s">
        <v>178</v>
      </c>
      <c r="F588" t="s">
        <v>1</v>
      </c>
      <c r="G588" t="s">
        <v>0</v>
      </c>
      <c r="H588" t="s">
        <v>1</v>
      </c>
    </row>
    <row r="589" spans="1:9" x14ac:dyDescent="0.45">
      <c r="A589" t="s">
        <v>330</v>
      </c>
      <c r="B589" t="s">
        <v>72</v>
      </c>
      <c r="C589" t="s">
        <v>27</v>
      </c>
      <c r="D589" t="s">
        <v>34</v>
      </c>
      <c r="E589" t="s">
        <v>185</v>
      </c>
      <c r="F589" t="s">
        <v>1</v>
      </c>
      <c r="G589" t="s">
        <v>0</v>
      </c>
      <c r="H589" t="s">
        <v>1</v>
      </c>
    </row>
    <row r="590" spans="1:9" x14ac:dyDescent="0.45">
      <c r="A590" t="s">
        <v>329</v>
      </c>
      <c r="B590" t="s">
        <v>72</v>
      </c>
      <c r="C590" t="s">
        <v>92</v>
      </c>
      <c r="D590" t="s">
        <v>3</v>
      </c>
      <c r="E590" t="s">
        <v>107</v>
      </c>
      <c r="F590" t="s">
        <v>0</v>
      </c>
      <c r="G590" t="s">
        <v>0</v>
      </c>
      <c r="H590" t="s">
        <v>0</v>
      </c>
    </row>
    <row r="591" spans="1:9" x14ac:dyDescent="0.45">
      <c r="A591" t="s">
        <v>19</v>
      </c>
      <c r="B591" t="s">
        <v>23</v>
      </c>
      <c r="C591" t="s">
        <v>17</v>
      </c>
      <c r="D591" t="s">
        <v>16</v>
      </c>
      <c r="E591" t="s">
        <v>15</v>
      </c>
      <c r="F591" s="1" t="s">
        <v>14</v>
      </c>
      <c r="G591" t="s">
        <v>13</v>
      </c>
      <c r="H591" t="s">
        <v>12</v>
      </c>
      <c r="I591" t="s">
        <v>11</v>
      </c>
    </row>
    <row r="592" spans="1:9" x14ac:dyDescent="0.45">
      <c r="A592" t="s">
        <v>328</v>
      </c>
      <c r="B592" t="s">
        <v>31</v>
      </c>
      <c r="C592" t="s">
        <v>3</v>
      </c>
      <c r="D592" t="s">
        <v>3</v>
      </c>
      <c r="E592" t="s">
        <v>188</v>
      </c>
      <c r="F592" t="s">
        <v>1</v>
      </c>
      <c r="G592" t="s">
        <v>1</v>
      </c>
      <c r="H592" t="s">
        <v>0</v>
      </c>
    </row>
    <row r="593" spans="1:9" x14ac:dyDescent="0.45">
      <c r="A593" t="s">
        <v>327</v>
      </c>
      <c r="B593" t="s">
        <v>31</v>
      </c>
      <c r="C593" t="s">
        <v>3</v>
      </c>
      <c r="D593" t="s">
        <v>3</v>
      </c>
      <c r="E593" t="s">
        <v>188</v>
      </c>
      <c r="F593" t="s">
        <v>1</v>
      </c>
      <c r="G593" t="s">
        <v>1</v>
      </c>
      <c r="H593" t="s">
        <v>0</v>
      </c>
    </row>
    <row r="594" spans="1:9" x14ac:dyDescent="0.45">
      <c r="A594" t="s">
        <v>326</v>
      </c>
      <c r="B594" t="s">
        <v>9</v>
      </c>
      <c r="C594" t="s">
        <v>61</v>
      </c>
      <c r="D594" t="s">
        <v>34</v>
      </c>
      <c r="E594" t="s">
        <v>81</v>
      </c>
      <c r="F594" t="s">
        <v>0</v>
      </c>
      <c r="G594" t="s">
        <v>0</v>
      </c>
      <c r="H594" t="s">
        <v>0</v>
      </c>
    </row>
    <row r="595" spans="1:9" x14ac:dyDescent="0.45">
      <c r="A595" t="s">
        <v>325</v>
      </c>
      <c r="B595" t="s">
        <v>115</v>
      </c>
      <c r="C595" t="s">
        <v>92</v>
      </c>
      <c r="D595" t="s">
        <v>79</v>
      </c>
      <c r="E595" t="s">
        <v>324</v>
      </c>
      <c r="F595" t="s">
        <v>0</v>
      </c>
      <c r="G595" t="s">
        <v>0</v>
      </c>
      <c r="H595" t="s">
        <v>0</v>
      </c>
    </row>
    <row r="596" spans="1:9" x14ac:dyDescent="0.45">
      <c r="A596" t="s">
        <v>323</v>
      </c>
      <c r="B596" t="s">
        <v>36</v>
      </c>
      <c r="C596" t="s">
        <v>160</v>
      </c>
      <c r="D596" t="s">
        <v>34</v>
      </c>
      <c r="E596" t="s">
        <v>143</v>
      </c>
      <c r="F596" t="s">
        <v>0</v>
      </c>
      <c r="G596" t="s">
        <v>0</v>
      </c>
      <c r="H596" t="s">
        <v>0</v>
      </c>
    </row>
    <row r="597" spans="1:9" x14ac:dyDescent="0.45">
      <c r="A597" t="s">
        <v>322</v>
      </c>
      <c r="B597" t="s">
        <v>48</v>
      </c>
      <c r="C597" t="s">
        <v>40</v>
      </c>
      <c r="D597" t="s">
        <v>3</v>
      </c>
      <c r="E597" t="s">
        <v>138</v>
      </c>
      <c r="F597" t="s">
        <v>0</v>
      </c>
      <c r="G597" t="s">
        <v>0</v>
      </c>
      <c r="H597" t="s">
        <v>0</v>
      </c>
    </row>
    <row r="598" spans="1:9" x14ac:dyDescent="0.45">
      <c r="A598" t="s">
        <v>321</v>
      </c>
      <c r="B598" t="s">
        <v>89</v>
      </c>
      <c r="C598" t="s">
        <v>8</v>
      </c>
      <c r="D598" t="s">
        <v>3</v>
      </c>
      <c r="E598" t="s">
        <v>91</v>
      </c>
      <c r="F598" t="s">
        <v>0</v>
      </c>
      <c r="G598" t="s">
        <v>0</v>
      </c>
      <c r="H598" t="s">
        <v>0</v>
      </c>
    </row>
    <row r="599" spans="1:9" x14ac:dyDescent="0.45">
      <c r="A599" t="s">
        <v>320</v>
      </c>
      <c r="B599" t="s">
        <v>31</v>
      </c>
      <c r="C599" t="s">
        <v>3</v>
      </c>
      <c r="D599" t="s">
        <v>79</v>
      </c>
      <c r="E599" t="s">
        <v>58</v>
      </c>
      <c r="F599" t="s">
        <v>1</v>
      </c>
      <c r="G599" t="s">
        <v>0</v>
      </c>
      <c r="H599" t="s">
        <v>1</v>
      </c>
    </row>
    <row r="600" spans="1:9" x14ac:dyDescent="0.45">
      <c r="A600" t="s">
        <v>319</v>
      </c>
      <c r="B600" t="s">
        <v>44</v>
      </c>
      <c r="C600" t="s">
        <v>92</v>
      </c>
      <c r="D600" t="s">
        <v>56</v>
      </c>
      <c r="E600" t="s">
        <v>185</v>
      </c>
      <c r="F600" t="s">
        <v>1</v>
      </c>
      <c r="G600" t="s">
        <v>0</v>
      </c>
      <c r="H600" t="s">
        <v>1</v>
      </c>
    </row>
    <row r="601" spans="1:9" x14ac:dyDescent="0.45">
      <c r="A601" t="s">
        <v>318</v>
      </c>
      <c r="B601" t="s">
        <v>48</v>
      </c>
      <c r="C601" t="s">
        <v>112</v>
      </c>
      <c r="D601" t="s">
        <v>3</v>
      </c>
      <c r="E601" t="s">
        <v>216</v>
      </c>
      <c r="F601" t="s">
        <v>0</v>
      </c>
      <c r="G601" t="s">
        <v>0</v>
      </c>
      <c r="H601" t="s">
        <v>0</v>
      </c>
      <c r="I601" t="s">
        <v>1</v>
      </c>
    </row>
    <row r="602" spans="1:9" x14ac:dyDescent="0.45">
      <c r="A602" t="s">
        <v>317</v>
      </c>
      <c r="B602" t="s">
        <v>89</v>
      </c>
      <c r="C602" t="s">
        <v>170</v>
      </c>
      <c r="D602" t="s">
        <v>34</v>
      </c>
      <c r="E602" t="s">
        <v>7</v>
      </c>
      <c r="F602" t="s">
        <v>0</v>
      </c>
      <c r="G602" t="s">
        <v>0</v>
      </c>
      <c r="H602" t="s">
        <v>0</v>
      </c>
    </row>
    <row r="603" spans="1:9" x14ac:dyDescent="0.45">
      <c r="A603" t="s">
        <v>316</v>
      </c>
      <c r="B603" t="s">
        <v>72</v>
      </c>
      <c r="C603" t="s">
        <v>67</v>
      </c>
      <c r="D603" t="s">
        <v>34</v>
      </c>
      <c r="E603" t="s">
        <v>138</v>
      </c>
      <c r="F603" t="s">
        <v>0</v>
      </c>
      <c r="G603" t="s">
        <v>0</v>
      </c>
      <c r="H603" t="s">
        <v>0</v>
      </c>
    </row>
    <row r="604" spans="1:9" x14ac:dyDescent="0.45">
      <c r="A604" t="s">
        <v>315</v>
      </c>
      <c r="B604" t="s">
        <v>36</v>
      </c>
      <c r="C604" t="s">
        <v>82</v>
      </c>
      <c r="D604" t="s">
        <v>92</v>
      </c>
      <c r="E604" t="s">
        <v>20</v>
      </c>
      <c r="F604" t="s">
        <v>1</v>
      </c>
      <c r="G604" t="s">
        <v>0</v>
      </c>
      <c r="H604" t="s">
        <v>1</v>
      </c>
      <c r="I604" t="s">
        <v>1</v>
      </c>
    </row>
    <row r="605" spans="1:9" x14ac:dyDescent="0.45">
      <c r="A605" t="s">
        <v>314</v>
      </c>
      <c r="B605" t="s">
        <v>36</v>
      </c>
      <c r="C605" t="s">
        <v>8</v>
      </c>
      <c r="D605" t="s">
        <v>126</v>
      </c>
      <c r="E605" t="s">
        <v>99</v>
      </c>
      <c r="F605" t="s">
        <v>0</v>
      </c>
      <c r="G605" t="s">
        <v>0</v>
      </c>
      <c r="H605" t="s">
        <v>0</v>
      </c>
      <c r="I605" t="s">
        <v>1</v>
      </c>
    </row>
    <row r="606" spans="1:9" x14ac:dyDescent="0.45">
      <c r="A606" t="s">
        <v>19</v>
      </c>
      <c r="B606" t="s">
        <v>18</v>
      </c>
      <c r="C606" t="s">
        <v>17</v>
      </c>
      <c r="D606" t="s">
        <v>16</v>
      </c>
      <c r="E606" t="s">
        <v>15</v>
      </c>
      <c r="F606" s="1" t="s">
        <v>14</v>
      </c>
      <c r="G606" t="s">
        <v>13</v>
      </c>
      <c r="H606" t="s">
        <v>12</v>
      </c>
      <c r="I606" t="s">
        <v>11</v>
      </c>
    </row>
    <row r="607" spans="1:9" x14ac:dyDescent="0.45">
      <c r="A607" t="s">
        <v>313</v>
      </c>
      <c r="B607" t="s">
        <v>36</v>
      </c>
      <c r="C607" t="s">
        <v>4</v>
      </c>
      <c r="D607" t="s">
        <v>34</v>
      </c>
      <c r="E607" t="s">
        <v>103</v>
      </c>
      <c r="F607" t="s">
        <v>0</v>
      </c>
      <c r="G607" t="s">
        <v>0</v>
      </c>
      <c r="H607" t="s">
        <v>0</v>
      </c>
    </row>
    <row r="608" spans="1:9" x14ac:dyDescent="0.45">
      <c r="A608" t="s">
        <v>312</v>
      </c>
      <c r="B608" t="s">
        <v>72</v>
      </c>
      <c r="C608" t="s">
        <v>47</v>
      </c>
      <c r="D608" t="s">
        <v>3</v>
      </c>
      <c r="E608" t="s">
        <v>138</v>
      </c>
      <c r="F608" t="s">
        <v>0</v>
      </c>
      <c r="G608" t="s">
        <v>0</v>
      </c>
      <c r="H608" t="s">
        <v>0</v>
      </c>
    </row>
    <row r="609" spans="1:8" x14ac:dyDescent="0.45">
      <c r="A609" t="s">
        <v>311</v>
      </c>
      <c r="B609" t="s">
        <v>48</v>
      </c>
      <c r="C609" t="s">
        <v>100</v>
      </c>
      <c r="D609" t="s">
        <v>34</v>
      </c>
      <c r="E609" t="s">
        <v>178</v>
      </c>
      <c r="F609" t="s">
        <v>1</v>
      </c>
      <c r="G609" t="s">
        <v>0</v>
      </c>
      <c r="H609" t="s">
        <v>1</v>
      </c>
    </row>
    <row r="610" spans="1:8" x14ac:dyDescent="0.45">
      <c r="A610" t="s">
        <v>310</v>
      </c>
      <c r="B610" t="s">
        <v>44</v>
      </c>
      <c r="C610" t="s">
        <v>34</v>
      </c>
      <c r="D610" t="s">
        <v>56</v>
      </c>
      <c r="E610" t="s">
        <v>55</v>
      </c>
      <c r="F610" t="s">
        <v>0</v>
      </c>
      <c r="G610" t="s">
        <v>0</v>
      </c>
      <c r="H610" t="s">
        <v>0</v>
      </c>
    </row>
    <row r="611" spans="1:8" x14ac:dyDescent="0.45">
      <c r="A611" t="s">
        <v>309</v>
      </c>
      <c r="B611" t="s">
        <v>5</v>
      </c>
      <c r="C611" t="s">
        <v>3</v>
      </c>
      <c r="D611" t="s">
        <v>56</v>
      </c>
      <c r="E611" t="s">
        <v>88</v>
      </c>
      <c r="F611" t="s">
        <v>0</v>
      </c>
      <c r="G611" t="s">
        <v>0</v>
      </c>
      <c r="H611" t="s">
        <v>0</v>
      </c>
    </row>
    <row r="612" spans="1:8" x14ac:dyDescent="0.45">
      <c r="A612" t="s">
        <v>308</v>
      </c>
      <c r="B612" t="s">
        <v>21</v>
      </c>
      <c r="C612" t="s">
        <v>56</v>
      </c>
      <c r="D612" t="s">
        <v>3</v>
      </c>
      <c r="E612" t="s">
        <v>188</v>
      </c>
      <c r="F612" t="s">
        <v>1</v>
      </c>
      <c r="G612" t="s">
        <v>0</v>
      </c>
      <c r="H612" t="s">
        <v>1</v>
      </c>
    </row>
    <row r="613" spans="1:8" x14ac:dyDescent="0.45">
      <c r="A613" t="s">
        <v>307</v>
      </c>
      <c r="B613" t="s">
        <v>44</v>
      </c>
      <c r="C613" t="s">
        <v>56</v>
      </c>
      <c r="D613" t="s">
        <v>3</v>
      </c>
      <c r="E613" t="s">
        <v>185</v>
      </c>
      <c r="F613" t="s">
        <v>1</v>
      </c>
      <c r="G613" t="s">
        <v>0</v>
      </c>
      <c r="H613" t="s">
        <v>1</v>
      </c>
    </row>
    <row r="614" spans="1:8" x14ac:dyDescent="0.45">
      <c r="A614" t="s">
        <v>306</v>
      </c>
      <c r="B614" t="s">
        <v>21</v>
      </c>
      <c r="C614" t="s">
        <v>34</v>
      </c>
      <c r="D614" t="s">
        <v>34</v>
      </c>
      <c r="E614" t="s">
        <v>58</v>
      </c>
      <c r="F614" t="s">
        <v>1</v>
      </c>
      <c r="G614" t="s">
        <v>0</v>
      </c>
      <c r="H614" t="s">
        <v>1</v>
      </c>
    </row>
    <row r="615" spans="1:8" x14ac:dyDescent="0.45">
      <c r="A615" t="s">
        <v>305</v>
      </c>
      <c r="B615" t="s">
        <v>72</v>
      </c>
      <c r="C615" t="s">
        <v>47</v>
      </c>
      <c r="D615" t="s">
        <v>3</v>
      </c>
      <c r="E615" t="s">
        <v>138</v>
      </c>
      <c r="F615" t="s">
        <v>0</v>
      </c>
      <c r="G615" t="s">
        <v>0</v>
      </c>
      <c r="H615" t="s">
        <v>0</v>
      </c>
    </row>
    <row r="616" spans="1:8" x14ac:dyDescent="0.45">
      <c r="A616" t="s">
        <v>304</v>
      </c>
      <c r="B616" t="s">
        <v>303</v>
      </c>
      <c r="C616" t="s">
        <v>47</v>
      </c>
      <c r="D616" t="s">
        <v>3</v>
      </c>
      <c r="E616" t="s">
        <v>46</v>
      </c>
      <c r="F616" t="s">
        <v>174</v>
      </c>
      <c r="G616" t="s">
        <v>174</v>
      </c>
      <c r="H616" t="s">
        <v>174</v>
      </c>
    </row>
    <row r="617" spans="1:8" x14ac:dyDescent="0.45">
      <c r="A617" t="s">
        <v>302</v>
      </c>
      <c r="B617" t="s">
        <v>72</v>
      </c>
      <c r="C617" t="s">
        <v>35</v>
      </c>
      <c r="D617" t="s">
        <v>34</v>
      </c>
      <c r="E617" t="s">
        <v>107</v>
      </c>
      <c r="F617" t="s">
        <v>0</v>
      </c>
      <c r="G617" t="s">
        <v>0</v>
      </c>
      <c r="H617" t="s">
        <v>0</v>
      </c>
    </row>
  </sheetData>
  <conditionalFormatting sqref="F1:I44 F46:H46">
    <cfRule type="cellIs" dxfId="1506" priority="11" operator="equal">
      <formula>"Y"</formula>
    </cfRule>
    <cfRule type="cellIs" dxfId="1505" priority="12" operator="equal">
      <formula>"N"</formula>
    </cfRule>
  </conditionalFormatting>
  <conditionalFormatting sqref="F1:I44 F46:H46">
    <cfRule type="cellIs" dxfId="1504" priority="9" operator="equal">
      <formula>"Y"</formula>
    </cfRule>
    <cfRule type="cellIs" dxfId="1503" priority="10" operator="equal">
      <formula>"N"</formula>
    </cfRule>
  </conditionalFormatting>
  <conditionalFormatting sqref="I1:I44">
    <cfRule type="cellIs" dxfId="1502" priority="8" operator="equal">
      <formula>"Y"</formula>
    </cfRule>
  </conditionalFormatting>
  <conditionalFormatting sqref="F1:I44 F46:H46">
    <cfRule type="cellIs" dxfId="1501" priority="6" operator="equal">
      <formula>"Y"</formula>
    </cfRule>
    <cfRule type="cellIs" dxfId="1500" priority="7" operator="equal">
      <formula>"N"</formula>
    </cfRule>
  </conditionalFormatting>
  <conditionalFormatting sqref="A1:A1048576">
    <cfRule type="duplicateValues" dxfId="1499" priority="5"/>
  </conditionalFormatting>
  <conditionalFormatting sqref="E1:I1048576">
    <cfRule type="cellIs" dxfId="1498" priority="3" operator="equal">
      <formula>"Y"</formula>
    </cfRule>
    <cfRule type="cellIs" dxfId="1497" priority="4" operator="equal">
      <formula>"N"</formula>
    </cfRule>
  </conditionalFormatting>
  <conditionalFormatting sqref="J1:J2">
    <cfRule type="cellIs" dxfId="1496" priority="1" operator="equal">
      <formula>"Y"</formula>
    </cfRule>
    <cfRule type="cellIs" dxfId="1495" priority="2" operator="equal">
      <formula>"N"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tabSelected="1" workbookViewId="0">
      <selection activeCell="J1" sqref="J1:K2"/>
    </sheetView>
  </sheetViews>
  <sheetFormatPr defaultRowHeight="14.25" x14ac:dyDescent="0.45"/>
  <sheetData>
    <row r="1" spans="1:11" x14ac:dyDescent="0.45">
      <c r="A1" t="s">
        <v>19</v>
      </c>
      <c r="B1" t="s">
        <v>2393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33</v>
      </c>
    </row>
    <row r="2" spans="1:11" x14ac:dyDescent="0.45">
      <c r="A2" t="s">
        <v>1148</v>
      </c>
      <c r="B2" t="s">
        <v>175</v>
      </c>
      <c r="C2" t="s">
        <v>47</v>
      </c>
      <c r="D2" t="s">
        <v>234</v>
      </c>
      <c r="E2" t="s">
        <v>419</v>
      </c>
      <c r="F2" t="s">
        <v>0</v>
      </c>
      <c r="G2" t="s">
        <v>0</v>
      </c>
      <c r="H2" t="s">
        <v>0</v>
      </c>
      <c r="I2" t="s">
        <v>1</v>
      </c>
      <c r="J2" t="s">
        <v>218</v>
      </c>
      <c r="K2">
        <f>COUNTIF(G:G,"Y")</f>
        <v>16</v>
      </c>
    </row>
    <row r="3" spans="1:11" x14ac:dyDescent="0.45">
      <c r="A3" t="s">
        <v>3397</v>
      </c>
      <c r="B3" t="s">
        <v>44</v>
      </c>
      <c r="C3" t="s">
        <v>148</v>
      </c>
      <c r="D3" t="s">
        <v>56</v>
      </c>
      <c r="E3" t="s">
        <v>648</v>
      </c>
      <c r="F3" t="s">
        <v>0</v>
      </c>
      <c r="G3" t="s">
        <v>0</v>
      </c>
      <c r="H3" t="s">
        <v>0</v>
      </c>
    </row>
    <row r="4" spans="1:11" x14ac:dyDescent="0.45">
      <c r="A4" t="s">
        <v>3396</v>
      </c>
      <c r="B4" t="s">
        <v>48</v>
      </c>
      <c r="C4" t="s">
        <v>112</v>
      </c>
      <c r="D4" t="s">
        <v>34</v>
      </c>
      <c r="E4" t="s">
        <v>648</v>
      </c>
      <c r="F4" t="s">
        <v>0</v>
      </c>
      <c r="G4" t="s">
        <v>0</v>
      </c>
      <c r="H4" t="s">
        <v>0</v>
      </c>
    </row>
    <row r="5" spans="1:11" x14ac:dyDescent="0.45">
      <c r="A5" t="s">
        <v>3395</v>
      </c>
      <c r="B5" t="s">
        <v>21</v>
      </c>
      <c r="C5" t="s">
        <v>69</v>
      </c>
      <c r="D5" t="s">
        <v>34</v>
      </c>
      <c r="E5" t="s">
        <v>278</v>
      </c>
      <c r="F5" t="s">
        <v>1</v>
      </c>
      <c r="G5" t="s">
        <v>0</v>
      </c>
      <c r="H5" t="s">
        <v>1</v>
      </c>
    </row>
    <row r="6" spans="1:11" x14ac:dyDescent="0.45">
      <c r="A6" t="s">
        <v>3394</v>
      </c>
      <c r="B6" t="s">
        <v>200</v>
      </c>
      <c r="C6" t="s">
        <v>61</v>
      </c>
      <c r="D6" t="s">
        <v>3</v>
      </c>
      <c r="E6" t="s">
        <v>114</v>
      </c>
      <c r="F6" t="s">
        <v>0</v>
      </c>
      <c r="G6" t="s">
        <v>0</v>
      </c>
      <c r="H6" t="s">
        <v>0</v>
      </c>
    </row>
    <row r="7" spans="1:11" x14ac:dyDescent="0.45">
      <c r="A7" t="s">
        <v>19</v>
      </c>
      <c r="B7" t="s">
        <v>2391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1148</v>
      </c>
      <c r="B8" t="s">
        <v>175</v>
      </c>
      <c r="C8" t="s">
        <v>47</v>
      </c>
      <c r="D8" t="s">
        <v>2774</v>
      </c>
      <c r="E8" t="s">
        <v>419</v>
      </c>
      <c r="F8" t="s">
        <v>0</v>
      </c>
      <c r="G8" t="s">
        <v>0</v>
      </c>
      <c r="H8" t="s">
        <v>0</v>
      </c>
      <c r="I8" t="s">
        <v>1</v>
      </c>
    </row>
    <row r="9" spans="1:11" x14ac:dyDescent="0.45">
      <c r="A9" t="s">
        <v>3393</v>
      </c>
      <c r="B9" t="s">
        <v>5</v>
      </c>
      <c r="C9" t="s">
        <v>2403</v>
      </c>
      <c r="D9" t="s">
        <v>8</v>
      </c>
      <c r="E9" t="s">
        <v>88</v>
      </c>
      <c r="F9" t="s">
        <v>0</v>
      </c>
      <c r="G9" t="s">
        <v>0</v>
      </c>
      <c r="H9" t="s">
        <v>0</v>
      </c>
    </row>
    <row r="10" spans="1:11" x14ac:dyDescent="0.45">
      <c r="A10" t="s">
        <v>19</v>
      </c>
      <c r="B10" t="s">
        <v>2389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</row>
    <row r="11" spans="1:11" x14ac:dyDescent="0.45">
      <c r="A11" t="s">
        <v>3392</v>
      </c>
      <c r="B11" t="s">
        <v>72</v>
      </c>
      <c r="C11" t="s">
        <v>4</v>
      </c>
      <c r="D11" t="s">
        <v>34</v>
      </c>
      <c r="E11" t="s">
        <v>55</v>
      </c>
      <c r="F11" t="s">
        <v>0</v>
      </c>
      <c r="G11" t="s">
        <v>0</v>
      </c>
      <c r="H11" t="s">
        <v>0</v>
      </c>
    </row>
    <row r="12" spans="1:11" x14ac:dyDescent="0.45">
      <c r="A12" t="s">
        <v>1148</v>
      </c>
      <c r="B12" t="s">
        <v>175</v>
      </c>
      <c r="C12" t="s">
        <v>47</v>
      </c>
      <c r="D12" t="s">
        <v>56</v>
      </c>
      <c r="E12" t="s">
        <v>419</v>
      </c>
      <c r="F12" t="s">
        <v>0</v>
      </c>
      <c r="G12" t="s">
        <v>0</v>
      </c>
      <c r="H12" t="s">
        <v>0</v>
      </c>
      <c r="I12" t="s">
        <v>1</v>
      </c>
    </row>
    <row r="13" spans="1:11" x14ac:dyDescent="0.45">
      <c r="A13" t="s">
        <v>3391</v>
      </c>
      <c r="B13" t="s">
        <v>21</v>
      </c>
      <c r="C13" t="s">
        <v>56</v>
      </c>
      <c r="D13" t="s">
        <v>34</v>
      </c>
      <c r="E13" t="s">
        <v>20</v>
      </c>
      <c r="F13" t="s">
        <v>1</v>
      </c>
      <c r="G13" t="s">
        <v>0</v>
      </c>
      <c r="H13" t="s">
        <v>1</v>
      </c>
    </row>
    <row r="14" spans="1:11" x14ac:dyDescent="0.45">
      <c r="A14" t="s">
        <v>3390</v>
      </c>
      <c r="B14" t="s">
        <v>36</v>
      </c>
      <c r="C14" t="s">
        <v>69</v>
      </c>
      <c r="D14" t="s">
        <v>34</v>
      </c>
      <c r="E14" t="s">
        <v>103</v>
      </c>
      <c r="F14" t="s">
        <v>0</v>
      </c>
      <c r="G14" t="s">
        <v>0</v>
      </c>
      <c r="H14" t="s">
        <v>0</v>
      </c>
    </row>
    <row r="15" spans="1:11" x14ac:dyDescent="0.45">
      <c r="A15" t="s">
        <v>3389</v>
      </c>
      <c r="B15" t="s">
        <v>72</v>
      </c>
      <c r="C15" t="s">
        <v>35</v>
      </c>
      <c r="D15" t="s">
        <v>3</v>
      </c>
      <c r="E15" t="s">
        <v>68</v>
      </c>
      <c r="F15" t="s">
        <v>0</v>
      </c>
      <c r="G15" t="s">
        <v>0</v>
      </c>
      <c r="H15" t="s">
        <v>0</v>
      </c>
    </row>
    <row r="16" spans="1:11" x14ac:dyDescent="0.45">
      <c r="A16" t="s">
        <v>3388</v>
      </c>
      <c r="B16" t="s">
        <v>72</v>
      </c>
      <c r="C16" t="s">
        <v>34</v>
      </c>
      <c r="D16" t="s">
        <v>3</v>
      </c>
      <c r="E16" t="s">
        <v>46</v>
      </c>
      <c r="F16" t="s">
        <v>0</v>
      </c>
      <c r="G16" t="s">
        <v>0</v>
      </c>
      <c r="H16" t="s">
        <v>0</v>
      </c>
    </row>
    <row r="17" spans="1:9" x14ac:dyDescent="0.45">
      <c r="A17" t="s">
        <v>3387</v>
      </c>
      <c r="B17" t="s">
        <v>31</v>
      </c>
      <c r="C17" t="s">
        <v>47</v>
      </c>
      <c r="D17" t="s">
        <v>3</v>
      </c>
      <c r="E17" t="s">
        <v>58</v>
      </c>
      <c r="F17" t="s">
        <v>1</v>
      </c>
      <c r="G17" t="s">
        <v>0</v>
      </c>
      <c r="H17" t="s">
        <v>1</v>
      </c>
    </row>
    <row r="18" spans="1:9" x14ac:dyDescent="0.45">
      <c r="A18" t="s">
        <v>3349</v>
      </c>
      <c r="B18" t="s">
        <v>72</v>
      </c>
      <c r="C18" t="s">
        <v>56</v>
      </c>
      <c r="D18" t="s">
        <v>34</v>
      </c>
      <c r="E18" t="s">
        <v>111</v>
      </c>
      <c r="F18" t="s">
        <v>1</v>
      </c>
      <c r="G18" t="s">
        <v>0</v>
      </c>
      <c r="H18" t="s">
        <v>1</v>
      </c>
    </row>
    <row r="19" spans="1:9" x14ac:dyDescent="0.45">
      <c r="A19" t="s">
        <v>19</v>
      </c>
      <c r="B19" t="s">
        <v>2388</v>
      </c>
      <c r="C19" t="s">
        <v>17</v>
      </c>
      <c r="D19" t="s">
        <v>16</v>
      </c>
      <c r="E19" t="s">
        <v>15</v>
      </c>
      <c r="F19" t="s">
        <v>14</v>
      </c>
      <c r="G19" t="s">
        <v>13</v>
      </c>
      <c r="H19" t="s">
        <v>12</v>
      </c>
      <c r="I19" t="s">
        <v>11</v>
      </c>
    </row>
    <row r="20" spans="1:9" x14ac:dyDescent="0.45">
      <c r="A20" t="s">
        <v>3291</v>
      </c>
      <c r="B20" t="s">
        <v>21</v>
      </c>
      <c r="C20" t="s">
        <v>59</v>
      </c>
      <c r="D20" t="s">
        <v>3</v>
      </c>
      <c r="E20" t="s">
        <v>203</v>
      </c>
      <c r="F20" t="s">
        <v>0</v>
      </c>
      <c r="G20" t="s">
        <v>0</v>
      </c>
      <c r="H20" t="s">
        <v>0</v>
      </c>
    </row>
    <row r="21" spans="1:9" x14ac:dyDescent="0.45">
      <c r="A21" t="s">
        <v>3386</v>
      </c>
      <c r="B21" t="s">
        <v>36</v>
      </c>
      <c r="C21" t="s">
        <v>67</v>
      </c>
      <c r="D21" t="s">
        <v>34</v>
      </c>
      <c r="E21" t="s">
        <v>155</v>
      </c>
      <c r="F21" t="s">
        <v>0</v>
      </c>
      <c r="G21" t="s">
        <v>0</v>
      </c>
      <c r="H21" t="s">
        <v>0</v>
      </c>
    </row>
    <row r="22" spans="1:9" x14ac:dyDescent="0.45">
      <c r="A22" t="s">
        <v>1148</v>
      </c>
      <c r="B22" t="s">
        <v>28</v>
      </c>
      <c r="C22" t="s">
        <v>3</v>
      </c>
      <c r="D22" t="s">
        <v>34</v>
      </c>
      <c r="E22" t="s">
        <v>419</v>
      </c>
      <c r="F22" t="s">
        <v>0</v>
      </c>
      <c r="G22" t="s">
        <v>0</v>
      </c>
      <c r="H22" t="s">
        <v>0</v>
      </c>
      <c r="I22" t="s">
        <v>1</v>
      </c>
    </row>
    <row r="23" spans="1:9" x14ac:dyDescent="0.45">
      <c r="A23" t="s">
        <v>3385</v>
      </c>
      <c r="B23" t="s">
        <v>72</v>
      </c>
      <c r="C23" t="s">
        <v>82</v>
      </c>
      <c r="D23" t="s">
        <v>34</v>
      </c>
      <c r="E23" t="s">
        <v>271</v>
      </c>
      <c r="F23" t="s">
        <v>0</v>
      </c>
      <c r="G23" t="s">
        <v>0</v>
      </c>
      <c r="H23" t="s">
        <v>0</v>
      </c>
    </row>
    <row r="24" spans="1:9" x14ac:dyDescent="0.45">
      <c r="A24" t="s">
        <v>3384</v>
      </c>
      <c r="B24" t="s">
        <v>3383</v>
      </c>
      <c r="C24" t="s">
        <v>160</v>
      </c>
      <c r="D24" t="s">
        <v>34</v>
      </c>
      <c r="E24" t="s">
        <v>107</v>
      </c>
      <c r="F24" t="s">
        <v>174</v>
      </c>
      <c r="G24" t="s">
        <v>174</v>
      </c>
      <c r="H24" t="s">
        <v>174</v>
      </c>
    </row>
    <row r="25" spans="1:9" x14ac:dyDescent="0.45">
      <c r="A25" t="s">
        <v>2202</v>
      </c>
      <c r="B25" t="s">
        <v>21</v>
      </c>
      <c r="C25" t="s">
        <v>56</v>
      </c>
      <c r="D25" t="s">
        <v>3</v>
      </c>
      <c r="E25" t="s">
        <v>203</v>
      </c>
      <c r="F25" t="s">
        <v>0</v>
      </c>
      <c r="G25" t="s">
        <v>0</v>
      </c>
      <c r="H25" t="s">
        <v>0</v>
      </c>
    </row>
    <row r="26" spans="1:9" x14ac:dyDescent="0.45">
      <c r="A26" t="s">
        <v>19</v>
      </c>
      <c r="B26" t="s">
        <v>2385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1148</v>
      </c>
      <c r="B27" t="s">
        <v>175</v>
      </c>
      <c r="C27" t="s">
        <v>47</v>
      </c>
      <c r="D27" t="s">
        <v>160</v>
      </c>
      <c r="E27" t="s">
        <v>419</v>
      </c>
      <c r="F27" t="s">
        <v>0</v>
      </c>
      <c r="G27" t="s">
        <v>0</v>
      </c>
      <c r="H27" t="s">
        <v>0</v>
      </c>
      <c r="I27" t="s">
        <v>1</v>
      </c>
    </row>
    <row r="28" spans="1:9" x14ac:dyDescent="0.45">
      <c r="A28" t="s">
        <v>2256</v>
      </c>
      <c r="B28" t="s">
        <v>72</v>
      </c>
      <c r="C28" t="s">
        <v>112</v>
      </c>
      <c r="D28" t="s">
        <v>3</v>
      </c>
      <c r="E28" t="s">
        <v>55</v>
      </c>
      <c r="F28" t="s">
        <v>0</v>
      </c>
      <c r="G28" t="s">
        <v>0</v>
      </c>
      <c r="H28" t="s">
        <v>0</v>
      </c>
    </row>
    <row r="29" spans="1:9" x14ac:dyDescent="0.45">
      <c r="A29" t="s">
        <v>19</v>
      </c>
      <c r="B29" t="s">
        <v>2383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3321</v>
      </c>
      <c r="B30" t="s">
        <v>21</v>
      </c>
      <c r="C30" t="s">
        <v>446</v>
      </c>
      <c r="D30" t="s">
        <v>3</v>
      </c>
      <c r="E30" t="s">
        <v>103</v>
      </c>
      <c r="F30" t="s">
        <v>0</v>
      </c>
      <c r="G30" t="s">
        <v>0</v>
      </c>
      <c r="H30" t="s">
        <v>0</v>
      </c>
    </row>
    <row r="31" spans="1:9" x14ac:dyDescent="0.45">
      <c r="A31" t="s">
        <v>1148</v>
      </c>
      <c r="B31" t="s">
        <v>175</v>
      </c>
      <c r="C31" t="s">
        <v>47</v>
      </c>
      <c r="D31" t="s">
        <v>340</v>
      </c>
      <c r="E31" t="s">
        <v>419</v>
      </c>
      <c r="F31" t="s">
        <v>0</v>
      </c>
      <c r="G31" t="s">
        <v>0</v>
      </c>
      <c r="H31" t="s">
        <v>0</v>
      </c>
      <c r="I31" t="s">
        <v>1</v>
      </c>
    </row>
    <row r="32" spans="1:9" x14ac:dyDescent="0.45">
      <c r="A32" t="s">
        <v>19</v>
      </c>
      <c r="B32" t="s">
        <v>2381</v>
      </c>
      <c r="C32" t="s">
        <v>17</v>
      </c>
      <c r="D32" t="s">
        <v>16</v>
      </c>
      <c r="E32" t="s">
        <v>15</v>
      </c>
      <c r="F32" t="s">
        <v>14</v>
      </c>
      <c r="G32" t="s">
        <v>13</v>
      </c>
      <c r="H32" t="s">
        <v>12</v>
      </c>
      <c r="I32" t="s">
        <v>11</v>
      </c>
    </row>
    <row r="33" spans="1:9" x14ac:dyDescent="0.45">
      <c r="A33" t="s">
        <v>1148</v>
      </c>
      <c r="B33" t="s">
        <v>28</v>
      </c>
      <c r="C33" t="s">
        <v>47</v>
      </c>
      <c r="D33" t="s">
        <v>3</v>
      </c>
      <c r="E33" t="s">
        <v>419</v>
      </c>
      <c r="F33" t="s">
        <v>0</v>
      </c>
      <c r="G33" t="s">
        <v>0</v>
      </c>
      <c r="H33" t="s">
        <v>0</v>
      </c>
      <c r="I33" t="s">
        <v>1</v>
      </c>
    </row>
    <row r="34" spans="1:9" x14ac:dyDescent="0.45">
      <c r="A34" t="s">
        <v>3382</v>
      </c>
      <c r="B34" t="s">
        <v>72</v>
      </c>
      <c r="C34" t="s">
        <v>79</v>
      </c>
      <c r="D34" t="s">
        <v>3</v>
      </c>
      <c r="E34" t="s">
        <v>481</v>
      </c>
      <c r="F34" t="s">
        <v>0</v>
      </c>
      <c r="G34" t="s">
        <v>0</v>
      </c>
      <c r="H34" t="s">
        <v>0</v>
      </c>
    </row>
    <row r="35" spans="1:9" x14ac:dyDescent="0.45">
      <c r="A35" t="s">
        <v>19</v>
      </c>
      <c r="B35" t="s">
        <v>2379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</row>
    <row r="36" spans="1:9" x14ac:dyDescent="0.45">
      <c r="A36" t="s">
        <v>1148</v>
      </c>
      <c r="B36" t="s">
        <v>175</v>
      </c>
      <c r="C36" t="s">
        <v>47</v>
      </c>
      <c r="D36" t="s">
        <v>40</v>
      </c>
      <c r="E36" t="s">
        <v>419</v>
      </c>
      <c r="F36" t="s">
        <v>0</v>
      </c>
      <c r="G36" t="s">
        <v>0</v>
      </c>
      <c r="H36" t="s">
        <v>0</v>
      </c>
      <c r="I36" t="s">
        <v>1</v>
      </c>
    </row>
    <row r="37" spans="1:9" x14ac:dyDescent="0.45">
      <c r="A37" t="s">
        <v>3381</v>
      </c>
      <c r="B37" t="s">
        <v>72</v>
      </c>
      <c r="C37" t="s">
        <v>8</v>
      </c>
      <c r="D37" t="s">
        <v>34</v>
      </c>
      <c r="E37" t="s">
        <v>42</v>
      </c>
      <c r="F37" t="s">
        <v>1</v>
      </c>
      <c r="G37" t="s">
        <v>0</v>
      </c>
      <c r="H37" t="s">
        <v>1</v>
      </c>
    </row>
    <row r="38" spans="1:9" x14ac:dyDescent="0.45">
      <c r="A38" t="s">
        <v>19</v>
      </c>
      <c r="B38" t="s">
        <v>2377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</row>
    <row r="39" spans="1:9" x14ac:dyDescent="0.45">
      <c r="A39" t="s">
        <v>3380</v>
      </c>
      <c r="B39" t="s">
        <v>28</v>
      </c>
      <c r="C39" t="s">
        <v>79</v>
      </c>
      <c r="D39" t="s">
        <v>79</v>
      </c>
      <c r="E39" t="s">
        <v>53</v>
      </c>
      <c r="F39" t="s">
        <v>0</v>
      </c>
      <c r="G39" t="s">
        <v>0</v>
      </c>
      <c r="H39" t="s">
        <v>0</v>
      </c>
    </row>
    <row r="40" spans="1:9" x14ac:dyDescent="0.45">
      <c r="A40" t="s">
        <v>3379</v>
      </c>
      <c r="B40" t="s">
        <v>72</v>
      </c>
      <c r="C40" t="s">
        <v>34</v>
      </c>
      <c r="D40" t="s">
        <v>3</v>
      </c>
      <c r="E40" t="s">
        <v>271</v>
      </c>
      <c r="F40" t="s">
        <v>0</v>
      </c>
      <c r="G40" t="s">
        <v>0</v>
      </c>
      <c r="H40" t="s">
        <v>0</v>
      </c>
    </row>
    <row r="41" spans="1:9" x14ac:dyDescent="0.45">
      <c r="A41" t="s">
        <v>1148</v>
      </c>
      <c r="B41" t="s">
        <v>175</v>
      </c>
      <c r="C41" t="s">
        <v>47</v>
      </c>
      <c r="D41" t="s">
        <v>56</v>
      </c>
      <c r="E41" t="s">
        <v>419</v>
      </c>
      <c r="F41" t="s">
        <v>0</v>
      </c>
      <c r="G41" t="s">
        <v>0</v>
      </c>
      <c r="H41" t="s">
        <v>0</v>
      </c>
      <c r="I41" t="s">
        <v>1</v>
      </c>
    </row>
    <row r="42" spans="1:9" x14ac:dyDescent="0.45">
      <c r="A42" t="s">
        <v>3378</v>
      </c>
      <c r="B42" t="s">
        <v>72</v>
      </c>
      <c r="C42" t="s">
        <v>4</v>
      </c>
      <c r="D42" t="s">
        <v>3</v>
      </c>
      <c r="E42" t="s">
        <v>185</v>
      </c>
      <c r="F42" t="s">
        <v>1</v>
      </c>
      <c r="G42" t="s">
        <v>0</v>
      </c>
      <c r="H42" t="s">
        <v>1</v>
      </c>
    </row>
    <row r="43" spans="1:9" x14ac:dyDescent="0.45">
      <c r="A43" t="s">
        <v>19</v>
      </c>
      <c r="B43" t="s">
        <v>2376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</row>
    <row r="44" spans="1:9" x14ac:dyDescent="0.45">
      <c r="A44" t="s">
        <v>3368</v>
      </c>
      <c r="B44" t="s">
        <v>72</v>
      </c>
      <c r="C44" t="s">
        <v>4</v>
      </c>
      <c r="D44" t="s">
        <v>34</v>
      </c>
      <c r="E44" t="s">
        <v>46</v>
      </c>
      <c r="F44" t="s">
        <v>0</v>
      </c>
      <c r="G44" t="s">
        <v>0</v>
      </c>
      <c r="H44" t="s">
        <v>0</v>
      </c>
    </row>
    <row r="45" spans="1:9" x14ac:dyDescent="0.45">
      <c r="A45" t="s">
        <v>1192</v>
      </c>
      <c r="B45" t="s">
        <v>48</v>
      </c>
      <c r="C45" t="s">
        <v>47</v>
      </c>
      <c r="D45" t="s">
        <v>34</v>
      </c>
      <c r="E45" t="s">
        <v>178</v>
      </c>
      <c r="F45" t="s">
        <v>1</v>
      </c>
      <c r="G45" t="s">
        <v>0</v>
      </c>
      <c r="H45" t="s">
        <v>1</v>
      </c>
      <c r="I45" t="s">
        <v>1</v>
      </c>
    </row>
    <row r="46" spans="1:9" x14ac:dyDescent="0.45">
      <c r="A46" t="s">
        <v>3377</v>
      </c>
      <c r="B46" t="s">
        <v>72</v>
      </c>
      <c r="C46" t="s">
        <v>8</v>
      </c>
      <c r="D46" t="s">
        <v>34</v>
      </c>
      <c r="E46" t="s">
        <v>55</v>
      </c>
      <c r="F46" t="s">
        <v>0</v>
      </c>
      <c r="G46" t="s">
        <v>0</v>
      </c>
      <c r="H46" t="s">
        <v>0</v>
      </c>
    </row>
    <row r="47" spans="1:9" x14ac:dyDescent="0.45">
      <c r="A47" t="s">
        <v>3376</v>
      </c>
      <c r="B47" t="s">
        <v>48</v>
      </c>
      <c r="C47" t="s">
        <v>56</v>
      </c>
      <c r="D47" t="s">
        <v>3</v>
      </c>
      <c r="E47" t="s">
        <v>46</v>
      </c>
      <c r="F47" t="s">
        <v>0</v>
      </c>
      <c r="G47" t="s">
        <v>0</v>
      </c>
      <c r="H47" t="s">
        <v>0</v>
      </c>
    </row>
    <row r="48" spans="1:9" x14ac:dyDescent="0.45">
      <c r="A48" t="s">
        <v>2222</v>
      </c>
      <c r="B48" t="s">
        <v>36</v>
      </c>
      <c r="C48" t="s">
        <v>35</v>
      </c>
      <c r="D48" t="s">
        <v>34</v>
      </c>
      <c r="E48" t="s">
        <v>58</v>
      </c>
      <c r="F48" t="s">
        <v>1</v>
      </c>
      <c r="G48" t="s">
        <v>0</v>
      </c>
      <c r="H48" t="s">
        <v>1</v>
      </c>
    </row>
    <row r="49" spans="1:9" x14ac:dyDescent="0.45">
      <c r="A49" t="s">
        <v>1159</v>
      </c>
      <c r="B49" t="s">
        <v>5</v>
      </c>
      <c r="C49" t="s">
        <v>82</v>
      </c>
      <c r="D49" t="s">
        <v>56</v>
      </c>
      <c r="E49" t="s">
        <v>408</v>
      </c>
      <c r="F49" t="s">
        <v>0</v>
      </c>
      <c r="G49" t="s">
        <v>0</v>
      </c>
      <c r="H49" t="s">
        <v>0</v>
      </c>
    </row>
    <row r="50" spans="1:9" x14ac:dyDescent="0.45">
      <c r="A50" t="s">
        <v>19</v>
      </c>
      <c r="B50" t="s">
        <v>2373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</row>
    <row r="51" spans="1:9" x14ac:dyDescent="0.45">
      <c r="A51" t="s">
        <v>3375</v>
      </c>
      <c r="B51" t="s">
        <v>72</v>
      </c>
      <c r="C51" t="s">
        <v>56</v>
      </c>
      <c r="D51" t="s">
        <v>34</v>
      </c>
      <c r="E51" t="s">
        <v>55</v>
      </c>
      <c r="F51" t="s">
        <v>0</v>
      </c>
      <c r="G51" t="s">
        <v>0</v>
      </c>
      <c r="H51" t="s">
        <v>0</v>
      </c>
    </row>
    <row r="52" spans="1:9" x14ac:dyDescent="0.45">
      <c r="A52" t="s">
        <v>3374</v>
      </c>
      <c r="B52" t="s">
        <v>72</v>
      </c>
      <c r="C52" t="s">
        <v>34</v>
      </c>
      <c r="D52" t="s">
        <v>3</v>
      </c>
      <c r="E52" t="s">
        <v>185</v>
      </c>
      <c r="F52" t="s">
        <v>1</v>
      </c>
      <c r="G52" t="s">
        <v>0</v>
      </c>
      <c r="H52" t="s">
        <v>1</v>
      </c>
    </row>
    <row r="53" spans="1:9" x14ac:dyDescent="0.45">
      <c r="A53" t="s">
        <v>3373</v>
      </c>
      <c r="B53" t="s">
        <v>72</v>
      </c>
      <c r="C53" t="s">
        <v>112</v>
      </c>
      <c r="D53" t="s">
        <v>34</v>
      </c>
      <c r="E53" t="s">
        <v>46</v>
      </c>
      <c r="F53" t="s">
        <v>0</v>
      </c>
      <c r="G53" t="s">
        <v>0</v>
      </c>
      <c r="H53" t="s">
        <v>0</v>
      </c>
    </row>
    <row r="54" spans="1:9" x14ac:dyDescent="0.45">
      <c r="A54" t="s">
        <v>1148</v>
      </c>
      <c r="B54" t="s">
        <v>175</v>
      </c>
      <c r="C54" t="s">
        <v>47</v>
      </c>
      <c r="D54" t="s">
        <v>35</v>
      </c>
      <c r="E54" t="s">
        <v>419</v>
      </c>
      <c r="F54" t="s">
        <v>0</v>
      </c>
      <c r="G54" t="s">
        <v>0</v>
      </c>
      <c r="H54" t="s">
        <v>0</v>
      </c>
      <c r="I54" t="s">
        <v>1</v>
      </c>
    </row>
    <row r="55" spans="1:9" x14ac:dyDescent="0.45">
      <c r="A55" t="s">
        <v>3372</v>
      </c>
      <c r="B55" t="s">
        <v>72</v>
      </c>
      <c r="C55" t="s">
        <v>3</v>
      </c>
      <c r="D55" t="s">
        <v>34</v>
      </c>
      <c r="E55" t="s">
        <v>55</v>
      </c>
      <c r="F55" t="s">
        <v>0</v>
      </c>
      <c r="G55" t="s">
        <v>0</v>
      </c>
      <c r="H55" t="s">
        <v>0</v>
      </c>
    </row>
    <row r="56" spans="1:9" x14ac:dyDescent="0.45">
      <c r="A56" t="s">
        <v>3371</v>
      </c>
      <c r="B56" t="s">
        <v>72</v>
      </c>
      <c r="C56" t="s">
        <v>56</v>
      </c>
      <c r="D56" t="s">
        <v>34</v>
      </c>
      <c r="E56" t="s">
        <v>46</v>
      </c>
      <c r="F56" t="s">
        <v>0</v>
      </c>
      <c r="G56" t="s">
        <v>0</v>
      </c>
      <c r="H56" t="s">
        <v>0</v>
      </c>
    </row>
    <row r="57" spans="1:9" x14ac:dyDescent="0.45">
      <c r="A57" t="s">
        <v>3370</v>
      </c>
      <c r="B57" t="s">
        <v>72</v>
      </c>
      <c r="C57" t="s">
        <v>4</v>
      </c>
      <c r="D57" t="s">
        <v>3</v>
      </c>
      <c r="E57" t="s">
        <v>55</v>
      </c>
      <c r="F57" t="s">
        <v>0</v>
      </c>
      <c r="G57" t="s">
        <v>0</v>
      </c>
      <c r="H57" t="s">
        <v>0</v>
      </c>
    </row>
    <row r="58" spans="1:9" x14ac:dyDescent="0.45">
      <c r="A58" t="s">
        <v>3369</v>
      </c>
      <c r="B58" t="s">
        <v>21</v>
      </c>
      <c r="C58" t="s">
        <v>61</v>
      </c>
      <c r="D58" t="s">
        <v>3</v>
      </c>
      <c r="E58" t="s">
        <v>131</v>
      </c>
      <c r="F58" t="s">
        <v>0</v>
      </c>
      <c r="G58" t="s">
        <v>0</v>
      </c>
      <c r="H58" t="s">
        <v>0</v>
      </c>
    </row>
    <row r="59" spans="1:9" x14ac:dyDescent="0.45">
      <c r="A59" t="s">
        <v>19</v>
      </c>
      <c r="B59" t="s">
        <v>2369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</row>
    <row r="60" spans="1:9" x14ac:dyDescent="0.45">
      <c r="A60" t="s">
        <v>1148</v>
      </c>
      <c r="B60" t="s">
        <v>175</v>
      </c>
      <c r="C60" t="s">
        <v>47</v>
      </c>
      <c r="D60" t="s">
        <v>170</v>
      </c>
      <c r="E60" t="s">
        <v>419</v>
      </c>
      <c r="F60" t="s">
        <v>0</v>
      </c>
      <c r="G60" t="s">
        <v>0</v>
      </c>
      <c r="H60" t="s">
        <v>0</v>
      </c>
      <c r="I60" t="s">
        <v>1</v>
      </c>
    </row>
    <row r="61" spans="1:9" x14ac:dyDescent="0.45">
      <c r="A61" t="s">
        <v>3334</v>
      </c>
      <c r="B61" t="s">
        <v>48</v>
      </c>
      <c r="C61" t="s">
        <v>4</v>
      </c>
      <c r="D61" t="s">
        <v>3</v>
      </c>
      <c r="E61" t="s">
        <v>46</v>
      </c>
      <c r="F61" t="s">
        <v>0</v>
      </c>
      <c r="G61" t="s">
        <v>0</v>
      </c>
      <c r="H61" t="s">
        <v>0</v>
      </c>
    </row>
    <row r="62" spans="1:9" x14ac:dyDescent="0.45">
      <c r="A62" t="s">
        <v>3368</v>
      </c>
      <c r="B62" t="s">
        <v>72</v>
      </c>
      <c r="C62" t="s">
        <v>56</v>
      </c>
      <c r="D62" t="s">
        <v>3</v>
      </c>
      <c r="E62" t="s">
        <v>46</v>
      </c>
      <c r="F62" t="s">
        <v>0</v>
      </c>
      <c r="G62" t="s">
        <v>0</v>
      </c>
      <c r="H62" t="s">
        <v>0</v>
      </c>
    </row>
    <row r="63" spans="1:9" x14ac:dyDescent="0.45">
      <c r="A63" t="s">
        <v>3367</v>
      </c>
      <c r="B63" t="s">
        <v>200</v>
      </c>
      <c r="C63" t="s">
        <v>47</v>
      </c>
      <c r="D63" t="s">
        <v>3</v>
      </c>
      <c r="E63" t="s">
        <v>26</v>
      </c>
      <c r="F63" t="s">
        <v>0</v>
      </c>
      <c r="G63" t="s">
        <v>0</v>
      </c>
      <c r="H63" t="s">
        <v>0</v>
      </c>
    </row>
    <row r="64" spans="1:9" x14ac:dyDescent="0.45">
      <c r="A64" t="s">
        <v>3366</v>
      </c>
      <c r="B64" t="s">
        <v>21</v>
      </c>
      <c r="C64" t="s">
        <v>47</v>
      </c>
      <c r="D64" t="s">
        <v>3</v>
      </c>
      <c r="E64" t="s">
        <v>131</v>
      </c>
      <c r="F64" t="s">
        <v>0</v>
      </c>
      <c r="G64" t="s">
        <v>0</v>
      </c>
      <c r="H64" t="s">
        <v>0</v>
      </c>
    </row>
    <row r="65" spans="1:9" x14ac:dyDescent="0.45">
      <c r="A65" t="s">
        <v>3365</v>
      </c>
      <c r="B65" t="s">
        <v>21</v>
      </c>
      <c r="C65" t="s">
        <v>47</v>
      </c>
      <c r="D65" t="s">
        <v>3</v>
      </c>
      <c r="E65" t="s">
        <v>39</v>
      </c>
      <c r="F65" t="s">
        <v>0</v>
      </c>
      <c r="G65" t="s">
        <v>0</v>
      </c>
      <c r="H65" t="s">
        <v>0</v>
      </c>
    </row>
    <row r="66" spans="1:9" x14ac:dyDescent="0.45">
      <c r="A66" t="s">
        <v>3364</v>
      </c>
      <c r="B66" t="s">
        <v>72</v>
      </c>
      <c r="C66" t="s">
        <v>82</v>
      </c>
      <c r="D66" t="s">
        <v>34</v>
      </c>
      <c r="E66" t="s">
        <v>55</v>
      </c>
      <c r="F66" t="s">
        <v>0</v>
      </c>
      <c r="G66" t="s">
        <v>0</v>
      </c>
      <c r="H66" t="s">
        <v>0</v>
      </c>
    </row>
    <row r="67" spans="1:9" x14ac:dyDescent="0.45">
      <c r="A67" t="s">
        <v>19</v>
      </c>
      <c r="B67" t="s">
        <v>2366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</row>
    <row r="68" spans="1:9" x14ac:dyDescent="0.45">
      <c r="A68" t="s">
        <v>1148</v>
      </c>
      <c r="B68" t="s">
        <v>175</v>
      </c>
      <c r="C68" t="s">
        <v>47</v>
      </c>
      <c r="D68" t="s">
        <v>2539</v>
      </c>
      <c r="E68" t="s">
        <v>419</v>
      </c>
      <c r="F68" t="s">
        <v>0</v>
      </c>
      <c r="G68" t="s">
        <v>0</v>
      </c>
      <c r="H68" t="s">
        <v>0</v>
      </c>
      <c r="I68" t="s">
        <v>1</v>
      </c>
    </row>
    <row r="69" spans="1:9" x14ac:dyDescent="0.45">
      <c r="A69" t="s">
        <v>3363</v>
      </c>
      <c r="B69" t="s">
        <v>72</v>
      </c>
      <c r="C69" t="s">
        <v>2592</v>
      </c>
      <c r="D69" t="s">
        <v>79</v>
      </c>
      <c r="E69" t="s">
        <v>138</v>
      </c>
      <c r="F69" t="s">
        <v>0</v>
      </c>
      <c r="G69" t="s">
        <v>0</v>
      </c>
      <c r="H69" t="s">
        <v>0</v>
      </c>
    </row>
    <row r="70" spans="1:9" x14ac:dyDescent="0.45">
      <c r="A70" t="s">
        <v>19</v>
      </c>
      <c r="B70" t="s">
        <v>2364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1148</v>
      </c>
      <c r="B71" t="s">
        <v>175</v>
      </c>
      <c r="C71" t="s">
        <v>47</v>
      </c>
      <c r="D71" t="s">
        <v>802</v>
      </c>
      <c r="E71" t="s">
        <v>419</v>
      </c>
      <c r="F71" t="s">
        <v>0</v>
      </c>
      <c r="G71" t="s">
        <v>0</v>
      </c>
      <c r="H71" t="s">
        <v>0</v>
      </c>
      <c r="I71" t="s">
        <v>1</v>
      </c>
    </row>
    <row r="72" spans="1:9" x14ac:dyDescent="0.45">
      <c r="A72" t="s">
        <v>3362</v>
      </c>
      <c r="B72" t="s">
        <v>31</v>
      </c>
      <c r="C72" t="s">
        <v>4</v>
      </c>
      <c r="D72" t="s">
        <v>34</v>
      </c>
      <c r="E72" t="s">
        <v>20</v>
      </c>
      <c r="F72" t="s">
        <v>1</v>
      </c>
      <c r="G72" t="s">
        <v>0</v>
      </c>
      <c r="H72" t="s">
        <v>1</v>
      </c>
    </row>
    <row r="73" spans="1:9" x14ac:dyDescent="0.45">
      <c r="A73" t="s">
        <v>1187</v>
      </c>
      <c r="B73" t="s">
        <v>115</v>
      </c>
      <c r="C73" t="s">
        <v>160</v>
      </c>
      <c r="D73" t="s">
        <v>92</v>
      </c>
      <c r="E73" t="s">
        <v>114</v>
      </c>
      <c r="F73" t="s">
        <v>0</v>
      </c>
      <c r="G73" t="s">
        <v>1</v>
      </c>
      <c r="H73" t="s">
        <v>0</v>
      </c>
    </row>
    <row r="74" spans="1:9" x14ac:dyDescent="0.45">
      <c r="A74" t="s">
        <v>19</v>
      </c>
      <c r="B74" t="s">
        <v>2361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</row>
    <row r="75" spans="1:9" x14ac:dyDescent="0.45">
      <c r="A75" t="s">
        <v>3361</v>
      </c>
      <c r="B75" t="s">
        <v>115</v>
      </c>
      <c r="C75" t="s">
        <v>40</v>
      </c>
      <c r="D75" t="s">
        <v>4</v>
      </c>
      <c r="E75" t="s">
        <v>1122</v>
      </c>
      <c r="F75" t="s">
        <v>0</v>
      </c>
      <c r="G75" t="s">
        <v>1</v>
      </c>
      <c r="H75" t="s">
        <v>0</v>
      </c>
    </row>
    <row r="76" spans="1:9" x14ac:dyDescent="0.45">
      <c r="A76" t="s">
        <v>1148</v>
      </c>
      <c r="B76" t="s">
        <v>175</v>
      </c>
      <c r="C76" t="s">
        <v>47</v>
      </c>
      <c r="D76" t="s">
        <v>40</v>
      </c>
      <c r="E76" t="s">
        <v>419</v>
      </c>
      <c r="F76" t="s">
        <v>0</v>
      </c>
      <c r="G76" t="s">
        <v>0</v>
      </c>
      <c r="H76" t="s">
        <v>0</v>
      </c>
      <c r="I76" t="s">
        <v>1</v>
      </c>
    </row>
    <row r="77" spans="1:9" x14ac:dyDescent="0.45">
      <c r="A77" t="s">
        <v>3360</v>
      </c>
      <c r="B77" t="s">
        <v>44</v>
      </c>
      <c r="C77" t="s">
        <v>43</v>
      </c>
      <c r="D77" t="s">
        <v>3</v>
      </c>
      <c r="E77" t="s">
        <v>55</v>
      </c>
      <c r="F77" t="s">
        <v>0</v>
      </c>
      <c r="G77" t="s">
        <v>0</v>
      </c>
      <c r="H77" t="s">
        <v>0</v>
      </c>
    </row>
    <row r="78" spans="1:9" x14ac:dyDescent="0.45">
      <c r="A78" t="s">
        <v>19</v>
      </c>
      <c r="B78" t="s">
        <v>2358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</row>
    <row r="79" spans="1:9" x14ac:dyDescent="0.45">
      <c r="A79" t="s">
        <v>1148</v>
      </c>
      <c r="B79" t="s">
        <v>175</v>
      </c>
      <c r="C79" t="s">
        <v>47</v>
      </c>
      <c r="D79" t="s">
        <v>3359</v>
      </c>
      <c r="E79" t="s">
        <v>419</v>
      </c>
      <c r="F79" t="s">
        <v>0</v>
      </c>
      <c r="G79" t="s">
        <v>0</v>
      </c>
      <c r="H79" t="s">
        <v>0</v>
      </c>
      <c r="I79" t="s">
        <v>1</v>
      </c>
    </row>
    <row r="80" spans="1:9" x14ac:dyDescent="0.45">
      <c r="A80" t="s">
        <v>19</v>
      </c>
      <c r="B80" t="s">
        <v>2357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</row>
    <row r="81" spans="1:9" x14ac:dyDescent="0.45">
      <c r="A81" t="s">
        <v>3358</v>
      </c>
      <c r="B81" t="s">
        <v>44</v>
      </c>
      <c r="C81" t="s">
        <v>96</v>
      </c>
      <c r="D81" t="s">
        <v>79</v>
      </c>
      <c r="E81" t="s">
        <v>178</v>
      </c>
      <c r="F81" t="s">
        <v>1</v>
      </c>
      <c r="G81" t="s">
        <v>1</v>
      </c>
      <c r="H81" t="s">
        <v>0</v>
      </c>
    </row>
    <row r="82" spans="1:9" x14ac:dyDescent="0.45">
      <c r="A82" t="s">
        <v>1258</v>
      </c>
      <c r="B82" t="s">
        <v>115</v>
      </c>
      <c r="C82" t="s">
        <v>71</v>
      </c>
      <c r="D82" t="s">
        <v>79</v>
      </c>
      <c r="E82" t="s">
        <v>26</v>
      </c>
      <c r="F82" t="s">
        <v>0</v>
      </c>
      <c r="G82" t="s">
        <v>0</v>
      </c>
      <c r="H82" t="s">
        <v>0</v>
      </c>
    </row>
    <row r="83" spans="1:9" x14ac:dyDescent="0.45">
      <c r="A83" t="s">
        <v>1148</v>
      </c>
      <c r="B83" t="s">
        <v>175</v>
      </c>
      <c r="C83" t="s">
        <v>47</v>
      </c>
      <c r="D83" t="s">
        <v>292</v>
      </c>
      <c r="E83" t="s">
        <v>419</v>
      </c>
      <c r="F83" t="s">
        <v>0</v>
      </c>
      <c r="G83" t="s">
        <v>0</v>
      </c>
      <c r="H83" t="s">
        <v>0</v>
      </c>
      <c r="I83" t="s">
        <v>1</v>
      </c>
    </row>
    <row r="84" spans="1:9" x14ac:dyDescent="0.45">
      <c r="A84" t="s">
        <v>19</v>
      </c>
      <c r="B84" t="s">
        <v>2356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3314</v>
      </c>
      <c r="B85" t="s">
        <v>21</v>
      </c>
      <c r="C85" t="s">
        <v>43</v>
      </c>
      <c r="D85" t="s">
        <v>34</v>
      </c>
      <c r="E85" t="s">
        <v>188</v>
      </c>
      <c r="F85" t="s">
        <v>1</v>
      </c>
      <c r="G85" t="s">
        <v>0</v>
      </c>
      <c r="H85" t="s">
        <v>1</v>
      </c>
    </row>
    <row r="86" spans="1:9" x14ac:dyDescent="0.45">
      <c r="A86" t="s">
        <v>2180</v>
      </c>
      <c r="B86" t="s">
        <v>72</v>
      </c>
      <c r="C86" t="s">
        <v>160</v>
      </c>
      <c r="D86" t="s">
        <v>34</v>
      </c>
      <c r="E86" t="s">
        <v>46</v>
      </c>
      <c r="F86" t="s">
        <v>0</v>
      </c>
      <c r="G86" t="s">
        <v>0</v>
      </c>
      <c r="H86" t="s">
        <v>0</v>
      </c>
    </row>
    <row r="87" spans="1:9" x14ac:dyDescent="0.45">
      <c r="A87" t="s">
        <v>2214</v>
      </c>
      <c r="B87" t="s">
        <v>28</v>
      </c>
      <c r="C87" t="s">
        <v>43</v>
      </c>
      <c r="D87" t="s">
        <v>3</v>
      </c>
      <c r="E87" t="s">
        <v>114</v>
      </c>
      <c r="F87" t="s">
        <v>0</v>
      </c>
      <c r="G87" t="s">
        <v>0</v>
      </c>
      <c r="H87" t="s">
        <v>0</v>
      </c>
    </row>
    <row r="88" spans="1:9" x14ac:dyDescent="0.45">
      <c r="A88" t="s">
        <v>1148</v>
      </c>
      <c r="B88" t="s">
        <v>175</v>
      </c>
      <c r="C88" t="s">
        <v>47</v>
      </c>
      <c r="D88" t="s">
        <v>234</v>
      </c>
      <c r="E88" t="s">
        <v>419</v>
      </c>
      <c r="F88" t="s">
        <v>0</v>
      </c>
      <c r="G88" t="s">
        <v>0</v>
      </c>
      <c r="H88" t="s">
        <v>0</v>
      </c>
      <c r="I88" t="s">
        <v>1</v>
      </c>
    </row>
    <row r="89" spans="1:9" x14ac:dyDescent="0.45">
      <c r="A89" t="s">
        <v>3357</v>
      </c>
      <c r="B89" t="s">
        <v>115</v>
      </c>
      <c r="C89" t="s">
        <v>112</v>
      </c>
      <c r="D89" t="s">
        <v>34</v>
      </c>
      <c r="E89" t="s">
        <v>223</v>
      </c>
      <c r="F89" t="s">
        <v>0</v>
      </c>
      <c r="G89" t="s">
        <v>1</v>
      </c>
      <c r="H89" t="s">
        <v>0</v>
      </c>
    </row>
    <row r="90" spans="1:9" x14ac:dyDescent="0.45">
      <c r="A90" t="s">
        <v>1204</v>
      </c>
      <c r="B90" t="s">
        <v>48</v>
      </c>
      <c r="C90" t="s">
        <v>43</v>
      </c>
      <c r="D90" t="s">
        <v>3</v>
      </c>
      <c r="E90" t="s">
        <v>42</v>
      </c>
      <c r="F90" t="s">
        <v>1</v>
      </c>
      <c r="G90" t="s">
        <v>0</v>
      </c>
      <c r="H90" t="s">
        <v>1</v>
      </c>
    </row>
    <row r="91" spans="1:9" x14ac:dyDescent="0.45">
      <c r="A91" t="s">
        <v>3273</v>
      </c>
      <c r="B91" t="s">
        <v>72</v>
      </c>
      <c r="C91" t="s">
        <v>35</v>
      </c>
      <c r="D91" t="s">
        <v>34</v>
      </c>
      <c r="E91" t="s">
        <v>68</v>
      </c>
      <c r="F91" t="s">
        <v>0</v>
      </c>
      <c r="G91" t="s">
        <v>0</v>
      </c>
      <c r="H91" t="s">
        <v>0</v>
      </c>
    </row>
    <row r="92" spans="1:9" x14ac:dyDescent="0.45">
      <c r="A92" t="s">
        <v>3356</v>
      </c>
      <c r="B92" t="s">
        <v>21</v>
      </c>
      <c r="C92" t="s">
        <v>199</v>
      </c>
      <c r="D92" t="s">
        <v>34</v>
      </c>
      <c r="E92" t="s">
        <v>180</v>
      </c>
      <c r="F92" t="s">
        <v>0</v>
      </c>
      <c r="G92" t="s">
        <v>0</v>
      </c>
      <c r="H92" t="s">
        <v>0</v>
      </c>
    </row>
    <row r="93" spans="1:9" x14ac:dyDescent="0.45">
      <c r="A93" t="s">
        <v>19</v>
      </c>
      <c r="B93" t="s">
        <v>2353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</row>
    <row r="94" spans="1:9" x14ac:dyDescent="0.45">
      <c r="A94" t="s">
        <v>1148</v>
      </c>
      <c r="B94" t="s">
        <v>175</v>
      </c>
      <c r="C94" t="s">
        <v>47</v>
      </c>
      <c r="D94" t="s">
        <v>4</v>
      </c>
      <c r="E94" t="s">
        <v>419</v>
      </c>
      <c r="F94" t="s">
        <v>0</v>
      </c>
      <c r="G94" t="s">
        <v>0</v>
      </c>
      <c r="H94" t="s">
        <v>0</v>
      </c>
      <c r="I94" t="s">
        <v>1</v>
      </c>
    </row>
    <row r="95" spans="1:9" x14ac:dyDescent="0.45">
      <c r="A95" t="s">
        <v>3303</v>
      </c>
      <c r="B95" t="s">
        <v>36</v>
      </c>
      <c r="C95" t="s">
        <v>40</v>
      </c>
      <c r="D95" t="s">
        <v>3</v>
      </c>
      <c r="E95" t="s">
        <v>95</v>
      </c>
      <c r="F95" t="s">
        <v>0</v>
      </c>
      <c r="G95" t="s">
        <v>0</v>
      </c>
      <c r="H95" t="s">
        <v>0</v>
      </c>
    </row>
    <row r="96" spans="1:9" x14ac:dyDescent="0.45">
      <c r="A96" t="s">
        <v>19</v>
      </c>
      <c r="B96" t="s">
        <v>2350</v>
      </c>
      <c r="C96" t="s">
        <v>17</v>
      </c>
      <c r="D96" t="s">
        <v>16</v>
      </c>
      <c r="E96" t="s">
        <v>15</v>
      </c>
      <c r="F96" t="s">
        <v>14</v>
      </c>
      <c r="G96" t="s">
        <v>13</v>
      </c>
      <c r="H96" t="s">
        <v>12</v>
      </c>
      <c r="I96" t="s">
        <v>11</v>
      </c>
    </row>
    <row r="97" spans="1:9" x14ac:dyDescent="0.45">
      <c r="A97" t="s">
        <v>3347</v>
      </c>
      <c r="B97" t="s">
        <v>5</v>
      </c>
      <c r="C97" t="s">
        <v>4</v>
      </c>
      <c r="D97" t="s">
        <v>56</v>
      </c>
      <c r="E97" t="s">
        <v>408</v>
      </c>
      <c r="F97" t="s">
        <v>0</v>
      </c>
      <c r="G97" t="s">
        <v>0</v>
      </c>
      <c r="H97" t="s">
        <v>0</v>
      </c>
    </row>
    <row r="98" spans="1:9" x14ac:dyDescent="0.45">
      <c r="A98" t="s">
        <v>1148</v>
      </c>
      <c r="B98" t="s">
        <v>175</v>
      </c>
      <c r="C98" t="s">
        <v>47</v>
      </c>
      <c r="D98" t="s">
        <v>43</v>
      </c>
      <c r="E98" t="s">
        <v>419</v>
      </c>
      <c r="F98" t="s">
        <v>0</v>
      </c>
      <c r="G98" t="s">
        <v>0</v>
      </c>
      <c r="H98" t="s">
        <v>0</v>
      </c>
      <c r="I98" t="s">
        <v>1</v>
      </c>
    </row>
    <row r="99" spans="1:9" x14ac:dyDescent="0.45">
      <c r="A99" t="s">
        <v>3355</v>
      </c>
      <c r="B99" t="s">
        <v>72</v>
      </c>
      <c r="C99" t="s">
        <v>56</v>
      </c>
      <c r="D99" t="s">
        <v>34</v>
      </c>
      <c r="E99" t="s">
        <v>366</v>
      </c>
      <c r="F99" t="s">
        <v>0</v>
      </c>
      <c r="G99" t="s">
        <v>0</v>
      </c>
      <c r="H99" t="s">
        <v>0</v>
      </c>
    </row>
    <row r="100" spans="1:9" x14ac:dyDescent="0.45">
      <c r="A100" t="s">
        <v>3354</v>
      </c>
      <c r="B100" t="s">
        <v>115</v>
      </c>
      <c r="C100" t="s">
        <v>100</v>
      </c>
      <c r="D100" t="s">
        <v>3</v>
      </c>
      <c r="E100" t="s">
        <v>223</v>
      </c>
      <c r="F100" t="s">
        <v>0</v>
      </c>
      <c r="G100" t="s">
        <v>1</v>
      </c>
      <c r="H100" t="s">
        <v>0</v>
      </c>
    </row>
    <row r="101" spans="1:9" x14ac:dyDescent="0.45">
      <c r="A101" t="s">
        <v>1164</v>
      </c>
      <c r="B101" t="s">
        <v>28</v>
      </c>
      <c r="C101" t="s">
        <v>27</v>
      </c>
      <c r="D101" t="s">
        <v>4</v>
      </c>
      <c r="E101" t="s">
        <v>1122</v>
      </c>
      <c r="F101" t="s">
        <v>0</v>
      </c>
      <c r="G101" t="s">
        <v>0</v>
      </c>
      <c r="H101" t="s">
        <v>0</v>
      </c>
    </row>
    <row r="102" spans="1:9" x14ac:dyDescent="0.45">
      <c r="A102" t="s">
        <v>19</v>
      </c>
      <c r="B102" t="s">
        <v>2346</v>
      </c>
      <c r="C102" t="s">
        <v>17</v>
      </c>
      <c r="D102" t="s">
        <v>16</v>
      </c>
      <c r="E102" t="s">
        <v>15</v>
      </c>
      <c r="F102" t="s">
        <v>14</v>
      </c>
      <c r="G102" t="s">
        <v>13</v>
      </c>
      <c r="H102" t="s">
        <v>12</v>
      </c>
      <c r="I102" t="s">
        <v>11</v>
      </c>
    </row>
    <row r="103" spans="1:9" x14ac:dyDescent="0.45">
      <c r="A103" t="s">
        <v>3353</v>
      </c>
      <c r="B103" t="s">
        <v>44</v>
      </c>
      <c r="C103" t="s">
        <v>43</v>
      </c>
      <c r="D103" t="s">
        <v>34</v>
      </c>
      <c r="E103" t="s">
        <v>366</v>
      </c>
      <c r="F103" t="s">
        <v>0</v>
      </c>
      <c r="G103" t="s">
        <v>0</v>
      </c>
      <c r="H103" t="s">
        <v>0</v>
      </c>
    </row>
    <row r="104" spans="1:9" x14ac:dyDescent="0.45">
      <c r="A104" t="s">
        <v>1148</v>
      </c>
      <c r="B104" t="s">
        <v>175</v>
      </c>
      <c r="C104" t="s">
        <v>47</v>
      </c>
      <c r="D104" t="s">
        <v>8</v>
      </c>
      <c r="E104" t="s">
        <v>419</v>
      </c>
      <c r="F104" t="s">
        <v>0</v>
      </c>
      <c r="G104" t="s">
        <v>0</v>
      </c>
      <c r="H104" t="s">
        <v>0</v>
      </c>
      <c r="I104" t="s">
        <v>1</v>
      </c>
    </row>
    <row r="105" spans="1:9" x14ac:dyDescent="0.45">
      <c r="A105" t="s">
        <v>3352</v>
      </c>
      <c r="B105" t="s">
        <v>48</v>
      </c>
      <c r="C105" t="s">
        <v>47</v>
      </c>
      <c r="D105" t="s">
        <v>3</v>
      </c>
      <c r="E105" t="s">
        <v>366</v>
      </c>
      <c r="F105" t="s">
        <v>0</v>
      </c>
      <c r="G105" t="s">
        <v>0</v>
      </c>
      <c r="H105" t="s">
        <v>0</v>
      </c>
    </row>
    <row r="106" spans="1:9" x14ac:dyDescent="0.45">
      <c r="A106" t="s">
        <v>3351</v>
      </c>
      <c r="B106" t="s">
        <v>21</v>
      </c>
      <c r="C106" t="s">
        <v>47</v>
      </c>
      <c r="D106" t="s">
        <v>3</v>
      </c>
      <c r="E106" t="s">
        <v>131</v>
      </c>
      <c r="F106" t="s">
        <v>0</v>
      </c>
      <c r="G106" t="s">
        <v>0</v>
      </c>
      <c r="H106" t="s">
        <v>0</v>
      </c>
    </row>
    <row r="107" spans="1:9" x14ac:dyDescent="0.45">
      <c r="A107" t="s">
        <v>3281</v>
      </c>
      <c r="B107" t="s">
        <v>21</v>
      </c>
      <c r="C107" t="s">
        <v>34</v>
      </c>
      <c r="D107" t="s">
        <v>3</v>
      </c>
      <c r="E107" t="s">
        <v>33</v>
      </c>
      <c r="F107" t="s">
        <v>0</v>
      </c>
      <c r="G107" t="s">
        <v>0</v>
      </c>
      <c r="H107" t="s">
        <v>0</v>
      </c>
    </row>
    <row r="108" spans="1:9" x14ac:dyDescent="0.45">
      <c r="A108" t="s">
        <v>3350</v>
      </c>
      <c r="B108" t="s">
        <v>72</v>
      </c>
      <c r="C108" t="s">
        <v>82</v>
      </c>
      <c r="D108" t="s">
        <v>34</v>
      </c>
      <c r="E108" t="s">
        <v>366</v>
      </c>
      <c r="F108" t="s">
        <v>0</v>
      </c>
      <c r="G108" t="s">
        <v>0</v>
      </c>
      <c r="H108" t="s">
        <v>0</v>
      </c>
    </row>
    <row r="109" spans="1:9" x14ac:dyDescent="0.45">
      <c r="A109" t="s">
        <v>2233</v>
      </c>
      <c r="B109" t="s">
        <v>21</v>
      </c>
      <c r="C109" t="s">
        <v>67</v>
      </c>
      <c r="D109" t="s">
        <v>3</v>
      </c>
      <c r="E109" t="s">
        <v>131</v>
      </c>
      <c r="F109" t="s">
        <v>0</v>
      </c>
      <c r="G109" t="s">
        <v>0</v>
      </c>
      <c r="H109" t="s">
        <v>0</v>
      </c>
    </row>
    <row r="110" spans="1:9" x14ac:dyDescent="0.45">
      <c r="A110" t="s">
        <v>1197</v>
      </c>
      <c r="B110" t="s">
        <v>72</v>
      </c>
      <c r="C110" t="s">
        <v>67</v>
      </c>
      <c r="D110" t="s">
        <v>3</v>
      </c>
      <c r="E110" t="s">
        <v>46</v>
      </c>
      <c r="F110" t="s">
        <v>0</v>
      </c>
      <c r="G110" t="s">
        <v>0</v>
      </c>
      <c r="H110" t="s">
        <v>0</v>
      </c>
    </row>
    <row r="111" spans="1:9" x14ac:dyDescent="0.45">
      <c r="A111" t="s">
        <v>3349</v>
      </c>
      <c r="B111" t="s">
        <v>72</v>
      </c>
      <c r="C111" t="s">
        <v>8</v>
      </c>
      <c r="D111" t="s">
        <v>3</v>
      </c>
      <c r="E111" t="s">
        <v>111</v>
      </c>
      <c r="F111" t="s">
        <v>1</v>
      </c>
      <c r="G111" t="s">
        <v>0</v>
      </c>
      <c r="H111" t="s">
        <v>1</v>
      </c>
    </row>
    <row r="112" spans="1:9" x14ac:dyDescent="0.45">
      <c r="A112" t="s">
        <v>19</v>
      </c>
      <c r="B112" t="s">
        <v>2343</v>
      </c>
      <c r="C112" t="s">
        <v>17</v>
      </c>
      <c r="D112" t="s">
        <v>16</v>
      </c>
      <c r="E112" t="s">
        <v>15</v>
      </c>
      <c r="F112" t="s">
        <v>14</v>
      </c>
      <c r="G112" t="s">
        <v>13</v>
      </c>
      <c r="H112" t="s">
        <v>12</v>
      </c>
      <c r="I112" t="s">
        <v>11</v>
      </c>
    </row>
    <row r="113" spans="1:9" x14ac:dyDescent="0.45">
      <c r="A113" t="s">
        <v>3348</v>
      </c>
      <c r="B113" t="s">
        <v>21</v>
      </c>
      <c r="C113" t="s">
        <v>234</v>
      </c>
      <c r="D113" t="s">
        <v>3</v>
      </c>
      <c r="E113" t="s">
        <v>155</v>
      </c>
      <c r="F113" t="s">
        <v>0</v>
      </c>
      <c r="G113" t="s">
        <v>0</v>
      </c>
      <c r="H113" t="s">
        <v>0</v>
      </c>
    </row>
    <row r="114" spans="1:9" x14ac:dyDescent="0.45">
      <c r="A114" t="s">
        <v>3347</v>
      </c>
      <c r="B114" t="s">
        <v>5</v>
      </c>
      <c r="C114" t="s">
        <v>112</v>
      </c>
      <c r="D114" t="s">
        <v>4</v>
      </c>
      <c r="E114" t="s">
        <v>408</v>
      </c>
      <c r="F114" t="s">
        <v>0</v>
      </c>
      <c r="G114" t="s">
        <v>0</v>
      </c>
      <c r="H114" t="s">
        <v>0</v>
      </c>
    </row>
    <row r="115" spans="1:9" x14ac:dyDescent="0.45">
      <c r="A115" t="s">
        <v>3274</v>
      </c>
      <c r="B115" t="s">
        <v>44</v>
      </c>
      <c r="C115" t="s">
        <v>35</v>
      </c>
      <c r="D115" t="s">
        <v>3</v>
      </c>
      <c r="E115" t="s">
        <v>55</v>
      </c>
      <c r="F115" t="s">
        <v>0</v>
      </c>
      <c r="G115" t="s">
        <v>0</v>
      </c>
      <c r="H115" t="s">
        <v>0</v>
      </c>
    </row>
    <row r="116" spans="1:9" x14ac:dyDescent="0.45">
      <c r="A116" t="s">
        <v>1148</v>
      </c>
      <c r="B116" t="s">
        <v>175</v>
      </c>
      <c r="C116" t="s">
        <v>47</v>
      </c>
      <c r="D116" t="s">
        <v>4</v>
      </c>
      <c r="E116" t="s">
        <v>419</v>
      </c>
      <c r="F116" t="s">
        <v>0</v>
      </c>
      <c r="G116" t="s">
        <v>0</v>
      </c>
      <c r="H116" t="s">
        <v>0</v>
      </c>
      <c r="I116" t="s">
        <v>1</v>
      </c>
    </row>
    <row r="117" spans="1:9" x14ac:dyDescent="0.45">
      <c r="A117" t="s">
        <v>3346</v>
      </c>
      <c r="B117" t="s">
        <v>21</v>
      </c>
      <c r="C117" t="s">
        <v>40</v>
      </c>
      <c r="D117" t="s">
        <v>34</v>
      </c>
      <c r="E117" t="s">
        <v>103</v>
      </c>
      <c r="F117" t="s">
        <v>0</v>
      </c>
      <c r="G117" t="s">
        <v>0</v>
      </c>
      <c r="H117" t="s">
        <v>0</v>
      </c>
    </row>
    <row r="118" spans="1:9" x14ac:dyDescent="0.45">
      <c r="A118" t="s">
        <v>19</v>
      </c>
      <c r="B118" t="s">
        <v>2339</v>
      </c>
      <c r="C118" t="s">
        <v>17</v>
      </c>
      <c r="D118" t="s">
        <v>16</v>
      </c>
      <c r="E118" t="s">
        <v>15</v>
      </c>
      <c r="F118" t="s">
        <v>14</v>
      </c>
      <c r="G118" t="s">
        <v>13</v>
      </c>
      <c r="H118" t="s">
        <v>12</v>
      </c>
      <c r="I118" t="s">
        <v>11</v>
      </c>
    </row>
    <row r="119" spans="1:9" x14ac:dyDescent="0.45">
      <c r="A119" t="s">
        <v>1148</v>
      </c>
      <c r="B119" t="s">
        <v>175</v>
      </c>
      <c r="C119" t="s">
        <v>47</v>
      </c>
      <c r="D119" t="s">
        <v>67</v>
      </c>
      <c r="E119" t="s">
        <v>419</v>
      </c>
      <c r="F119" t="s">
        <v>0</v>
      </c>
      <c r="G119" t="s">
        <v>0</v>
      </c>
      <c r="H119" t="s">
        <v>0</v>
      </c>
      <c r="I119" t="s">
        <v>1</v>
      </c>
    </row>
    <row r="120" spans="1:9" x14ac:dyDescent="0.45">
      <c r="A120" t="s">
        <v>3345</v>
      </c>
      <c r="B120" t="s">
        <v>21</v>
      </c>
      <c r="C120" t="s">
        <v>47</v>
      </c>
      <c r="D120" t="s">
        <v>34</v>
      </c>
      <c r="E120" t="s">
        <v>20</v>
      </c>
      <c r="F120" t="s">
        <v>1</v>
      </c>
      <c r="G120" t="s">
        <v>0</v>
      </c>
      <c r="H120" t="s">
        <v>1</v>
      </c>
    </row>
    <row r="121" spans="1:9" x14ac:dyDescent="0.45">
      <c r="A121" t="s">
        <v>3344</v>
      </c>
      <c r="B121" t="s">
        <v>200</v>
      </c>
      <c r="C121" t="s">
        <v>34</v>
      </c>
      <c r="D121" t="s">
        <v>34</v>
      </c>
      <c r="E121" t="s">
        <v>182</v>
      </c>
      <c r="F121" t="s">
        <v>0</v>
      </c>
      <c r="G121" t="s">
        <v>0</v>
      </c>
      <c r="H121" t="s">
        <v>0</v>
      </c>
    </row>
    <row r="122" spans="1:9" x14ac:dyDescent="0.45">
      <c r="A122" t="s">
        <v>2204</v>
      </c>
      <c r="B122" t="s">
        <v>28</v>
      </c>
      <c r="C122" t="s">
        <v>47</v>
      </c>
      <c r="D122" t="s">
        <v>34</v>
      </c>
      <c r="E122" t="s">
        <v>496</v>
      </c>
      <c r="F122" t="s">
        <v>0</v>
      </c>
      <c r="G122" t="s">
        <v>0</v>
      </c>
      <c r="H122" t="s">
        <v>0</v>
      </c>
    </row>
    <row r="123" spans="1:9" x14ac:dyDescent="0.45">
      <c r="A123" t="s">
        <v>19</v>
      </c>
      <c r="B123" t="s">
        <v>2337</v>
      </c>
      <c r="C123" t="s">
        <v>17</v>
      </c>
      <c r="D123" t="s">
        <v>16</v>
      </c>
      <c r="E123" t="s">
        <v>15</v>
      </c>
      <c r="F123" t="s">
        <v>14</v>
      </c>
      <c r="G123" t="s">
        <v>13</v>
      </c>
      <c r="H123" t="s">
        <v>12</v>
      </c>
      <c r="I123" t="s">
        <v>11</v>
      </c>
    </row>
    <row r="124" spans="1:9" x14ac:dyDescent="0.45">
      <c r="A124" t="s">
        <v>3343</v>
      </c>
      <c r="B124" t="s">
        <v>115</v>
      </c>
      <c r="C124" t="s">
        <v>4</v>
      </c>
      <c r="D124" t="s">
        <v>34</v>
      </c>
      <c r="E124" t="s">
        <v>223</v>
      </c>
      <c r="F124" t="s">
        <v>0</v>
      </c>
      <c r="G124" t="s">
        <v>1</v>
      </c>
      <c r="H124" t="s">
        <v>0</v>
      </c>
    </row>
    <row r="125" spans="1:9" x14ac:dyDescent="0.45">
      <c r="A125" t="s">
        <v>3342</v>
      </c>
      <c r="B125" t="s">
        <v>31</v>
      </c>
      <c r="C125" t="s">
        <v>92</v>
      </c>
      <c r="D125" t="s">
        <v>34</v>
      </c>
      <c r="E125" t="s">
        <v>278</v>
      </c>
      <c r="F125" t="s">
        <v>1</v>
      </c>
      <c r="G125" t="s">
        <v>0</v>
      </c>
      <c r="H125" t="s">
        <v>1</v>
      </c>
    </row>
    <row r="126" spans="1:9" x14ac:dyDescent="0.45">
      <c r="A126" t="s">
        <v>3341</v>
      </c>
      <c r="B126" t="s">
        <v>5</v>
      </c>
      <c r="C126" t="s">
        <v>112</v>
      </c>
      <c r="D126" t="s">
        <v>56</v>
      </c>
      <c r="E126" t="s">
        <v>88</v>
      </c>
      <c r="F126" t="s">
        <v>0</v>
      </c>
      <c r="G126" t="s">
        <v>0</v>
      </c>
      <c r="H126" t="s">
        <v>0</v>
      </c>
    </row>
    <row r="127" spans="1:9" x14ac:dyDescent="0.45">
      <c r="A127" t="s">
        <v>3305</v>
      </c>
      <c r="B127" t="s">
        <v>89</v>
      </c>
      <c r="C127" t="s">
        <v>47</v>
      </c>
      <c r="D127" t="s">
        <v>34</v>
      </c>
      <c r="E127" t="s">
        <v>2</v>
      </c>
      <c r="F127" t="s">
        <v>0</v>
      </c>
      <c r="G127" t="s">
        <v>1</v>
      </c>
      <c r="H127" t="s">
        <v>0</v>
      </c>
    </row>
    <row r="128" spans="1:9" x14ac:dyDescent="0.45">
      <c r="A128" t="s">
        <v>2214</v>
      </c>
      <c r="B128" t="s">
        <v>28</v>
      </c>
      <c r="C128" t="s">
        <v>61</v>
      </c>
      <c r="D128" t="s">
        <v>3</v>
      </c>
      <c r="E128" t="s">
        <v>114</v>
      </c>
      <c r="F128" t="s">
        <v>0</v>
      </c>
      <c r="G128" t="s">
        <v>0</v>
      </c>
      <c r="H128" t="s">
        <v>0</v>
      </c>
    </row>
    <row r="129" spans="1:9" x14ac:dyDescent="0.45">
      <c r="A129" t="s">
        <v>1148</v>
      </c>
      <c r="B129" t="s">
        <v>175</v>
      </c>
      <c r="C129" t="s">
        <v>47</v>
      </c>
      <c r="D129" t="s">
        <v>79</v>
      </c>
      <c r="E129" t="s">
        <v>419</v>
      </c>
      <c r="F129" t="s">
        <v>0</v>
      </c>
      <c r="G129" t="s">
        <v>0</v>
      </c>
      <c r="H129" t="s">
        <v>0</v>
      </c>
      <c r="I129" t="s">
        <v>1</v>
      </c>
    </row>
    <row r="130" spans="1:9" x14ac:dyDescent="0.45">
      <c r="A130" t="s">
        <v>3340</v>
      </c>
      <c r="B130" t="s">
        <v>72</v>
      </c>
      <c r="C130" t="s">
        <v>27</v>
      </c>
      <c r="D130" t="s">
        <v>34</v>
      </c>
      <c r="E130" t="s">
        <v>77</v>
      </c>
      <c r="F130" t="s">
        <v>0</v>
      </c>
      <c r="G130" t="s">
        <v>0</v>
      </c>
      <c r="H130" t="s">
        <v>0</v>
      </c>
    </row>
    <row r="131" spans="1:9" x14ac:dyDescent="0.45">
      <c r="A131" t="s">
        <v>3339</v>
      </c>
      <c r="B131" t="s">
        <v>36</v>
      </c>
      <c r="C131" t="s">
        <v>3</v>
      </c>
      <c r="D131" t="s">
        <v>34</v>
      </c>
      <c r="E131" t="s">
        <v>58</v>
      </c>
      <c r="F131" t="s">
        <v>1</v>
      </c>
      <c r="G131" t="s">
        <v>0</v>
      </c>
      <c r="H131" t="s">
        <v>1</v>
      </c>
    </row>
    <row r="132" spans="1:9" x14ac:dyDescent="0.45">
      <c r="A132" t="s">
        <v>3325</v>
      </c>
      <c r="B132" t="s">
        <v>72</v>
      </c>
      <c r="C132" t="s">
        <v>160</v>
      </c>
      <c r="D132" t="s">
        <v>79</v>
      </c>
      <c r="E132" t="s">
        <v>46</v>
      </c>
      <c r="F132" t="s">
        <v>0</v>
      </c>
      <c r="G132" t="s">
        <v>0</v>
      </c>
      <c r="H132" t="s">
        <v>0</v>
      </c>
    </row>
    <row r="133" spans="1:9" x14ac:dyDescent="0.45">
      <c r="A133" t="s">
        <v>19</v>
      </c>
      <c r="B133" t="s">
        <v>2332</v>
      </c>
      <c r="C133" t="s">
        <v>17</v>
      </c>
      <c r="D133" t="s">
        <v>16</v>
      </c>
      <c r="E133" t="s">
        <v>15</v>
      </c>
      <c r="F133" t="s">
        <v>14</v>
      </c>
      <c r="G133" t="s">
        <v>13</v>
      </c>
      <c r="H133" t="s">
        <v>12</v>
      </c>
      <c r="I133" t="s">
        <v>11</v>
      </c>
    </row>
    <row r="134" spans="1:9" x14ac:dyDescent="0.45">
      <c r="A134" t="s">
        <v>3338</v>
      </c>
      <c r="B134" t="s">
        <v>72</v>
      </c>
      <c r="C134" t="s">
        <v>67</v>
      </c>
      <c r="D134" t="s">
        <v>3</v>
      </c>
      <c r="E134" t="s">
        <v>77</v>
      </c>
      <c r="F134" t="s">
        <v>0</v>
      </c>
      <c r="G134" t="s">
        <v>0</v>
      </c>
      <c r="H134" t="s">
        <v>0</v>
      </c>
    </row>
    <row r="135" spans="1:9" x14ac:dyDescent="0.45">
      <c r="A135" t="s">
        <v>3337</v>
      </c>
      <c r="B135" t="s">
        <v>21</v>
      </c>
      <c r="C135" t="s">
        <v>67</v>
      </c>
      <c r="D135" t="s">
        <v>3</v>
      </c>
      <c r="E135" t="s">
        <v>103</v>
      </c>
      <c r="F135" t="s">
        <v>0</v>
      </c>
      <c r="G135" t="s">
        <v>0</v>
      </c>
      <c r="H135" t="s">
        <v>0</v>
      </c>
    </row>
    <row r="136" spans="1:9" x14ac:dyDescent="0.45">
      <c r="A136" t="s">
        <v>3336</v>
      </c>
      <c r="B136" t="s">
        <v>200</v>
      </c>
      <c r="C136" t="s">
        <v>59</v>
      </c>
      <c r="D136" t="s">
        <v>3</v>
      </c>
      <c r="E136" t="s">
        <v>338</v>
      </c>
      <c r="F136" t="s">
        <v>0</v>
      </c>
      <c r="G136" t="s">
        <v>0</v>
      </c>
      <c r="H136" t="s">
        <v>0</v>
      </c>
    </row>
    <row r="137" spans="1:9" x14ac:dyDescent="0.45">
      <c r="A137" t="s">
        <v>3335</v>
      </c>
      <c r="B137" t="s">
        <v>72</v>
      </c>
      <c r="C137" t="s">
        <v>4</v>
      </c>
      <c r="D137" t="s">
        <v>3</v>
      </c>
      <c r="E137" t="s">
        <v>55</v>
      </c>
      <c r="F137" t="s">
        <v>0</v>
      </c>
      <c r="G137" t="s">
        <v>0</v>
      </c>
      <c r="H137" t="s">
        <v>0</v>
      </c>
    </row>
    <row r="138" spans="1:9" x14ac:dyDescent="0.45">
      <c r="A138" t="s">
        <v>1148</v>
      </c>
      <c r="B138" t="s">
        <v>28</v>
      </c>
      <c r="C138" t="s">
        <v>47</v>
      </c>
      <c r="D138" t="s">
        <v>34</v>
      </c>
      <c r="E138" t="s">
        <v>419</v>
      </c>
      <c r="F138" t="s">
        <v>0</v>
      </c>
      <c r="G138" t="s">
        <v>0</v>
      </c>
      <c r="H138" t="s">
        <v>0</v>
      </c>
      <c r="I138" t="s">
        <v>1</v>
      </c>
    </row>
    <row r="139" spans="1:9" x14ac:dyDescent="0.45">
      <c r="A139" t="s">
        <v>3334</v>
      </c>
      <c r="B139" t="s">
        <v>72</v>
      </c>
      <c r="C139" t="s">
        <v>34</v>
      </c>
      <c r="D139" t="s">
        <v>3</v>
      </c>
      <c r="E139" t="s">
        <v>46</v>
      </c>
      <c r="F139" t="s">
        <v>0</v>
      </c>
      <c r="G139" t="s">
        <v>0</v>
      </c>
      <c r="H139" t="s">
        <v>0</v>
      </c>
    </row>
    <row r="140" spans="1:9" x14ac:dyDescent="0.45">
      <c r="A140" t="s">
        <v>3333</v>
      </c>
      <c r="B140" t="s">
        <v>72</v>
      </c>
      <c r="C140" t="s">
        <v>69</v>
      </c>
      <c r="D140" t="s">
        <v>56</v>
      </c>
      <c r="E140" t="s">
        <v>138</v>
      </c>
      <c r="F140" t="s">
        <v>0</v>
      </c>
      <c r="G140" t="s">
        <v>0</v>
      </c>
      <c r="H140" t="s">
        <v>0</v>
      </c>
    </row>
    <row r="141" spans="1:9" x14ac:dyDescent="0.45">
      <c r="A141" t="s">
        <v>3332</v>
      </c>
      <c r="B141" t="s">
        <v>21</v>
      </c>
      <c r="C141" t="s">
        <v>35</v>
      </c>
      <c r="D141" t="s">
        <v>3</v>
      </c>
      <c r="E141" t="s">
        <v>33</v>
      </c>
      <c r="F141" t="s">
        <v>0</v>
      </c>
      <c r="G141" t="s">
        <v>0</v>
      </c>
      <c r="H141" t="s">
        <v>0</v>
      </c>
    </row>
    <row r="142" spans="1:9" x14ac:dyDescent="0.45">
      <c r="A142" t="s">
        <v>1199</v>
      </c>
      <c r="B142" t="s">
        <v>72</v>
      </c>
      <c r="C142" t="s">
        <v>112</v>
      </c>
      <c r="D142" t="s">
        <v>34</v>
      </c>
      <c r="E142" t="s">
        <v>46</v>
      </c>
      <c r="F142" t="s">
        <v>0</v>
      </c>
      <c r="G142" t="s">
        <v>0</v>
      </c>
      <c r="H142" t="s">
        <v>0</v>
      </c>
    </row>
    <row r="143" spans="1:9" x14ac:dyDescent="0.45">
      <c r="A143" t="s">
        <v>1238</v>
      </c>
      <c r="B143" t="s">
        <v>21</v>
      </c>
      <c r="C143" t="s">
        <v>8</v>
      </c>
      <c r="D143" t="s">
        <v>3</v>
      </c>
      <c r="E143" t="s">
        <v>203</v>
      </c>
      <c r="F143" t="s">
        <v>0</v>
      </c>
      <c r="G143" t="s">
        <v>0</v>
      </c>
      <c r="H143" t="s">
        <v>0</v>
      </c>
    </row>
    <row r="144" spans="1:9" x14ac:dyDescent="0.45">
      <c r="A144" t="s">
        <v>3331</v>
      </c>
      <c r="B144" t="s">
        <v>72</v>
      </c>
      <c r="C144" t="s">
        <v>82</v>
      </c>
      <c r="D144" t="s">
        <v>34</v>
      </c>
      <c r="E144" t="s">
        <v>68</v>
      </c>
      <c r="F144" t="s">
        <v>0</v>
      </c>
      <c r="G144" t="s">
        <v>0</v>
      </c>
      <c r="H144" t="s">
        <v>0</v>
      </c>
    </row>
    <row r="145" spans="1:9" x14ac:dyDescent="0.45">
      <c r="A145" t="s">
        <v>2195</v>
      </c>
      <c r="B145" t="s">
        <v>21</v>
      </c>
      <c r="C145" t="s">
        <v>92</v>
      </c>
      <c r="D145" t="s">
        <v>34</v>
      </c>
      <c r="E145" t="s">
        <v>188</v>
      </c>
      <c r="F145" t="s">
        <v>1</v>
      </c>
      <c r="G145" t="s">
        <v>0</v>
      </c>
      <c r="H145" t="s">
        <v>1</v>
      </c>
    </row>
    <row r="146" spans="1:9" x14ac:dyDescent="0.45">
      <c r="A146" t="s">
        <v>19</v>
      </c>
      <c r="B146" t="s">
        <v>2329</v>
      </c>
      <c r="C146" t="s">
        <v>17</v>
      </c>
      <c r="D146" t="s">
        <v>16</v>
      </c>
      <c r="E146" t="s">
        <v>15</v>
      </c>
      <c r="F146" t="s">
        <v>14</v>
      </c>
      <c r="G146" t="s">
        <v>13</v>
      </c>
      <c r="H146" t="s">
        <v>12</v>
      </c>
      <c r="I146" t="s">
        <v>11</v>
      </c>
    </row>
    <row r="147" spans="1:9" x14ac:dyDescent="0.45">
      <c r="A147" t="s">
        <v>3330</v>
      </c>
      <c r="B147" t="s">
        <v>36</v>
      </c>
      <c r="C147" t="s">
        <v>96</v>
      </c>
      <c r="D147" t="s">
        <v>4</v>
      </c>
      <c r="E147" t="s">
        <v>39</v>
      </c>
      <c r="F147" t="s">
        <v>0</v>
      </c>
      <c r="G147" t="s">
        <v>0</v>
      </c>
      <c r="H147" t="s">
        <v>0</v>
      </c>
    </row>
    <row r="148" spans="1:9" x14ac:dyDescent="0.45">
      <c r="A148" t="s">
        <v>1148</v>
      </c>
      <c r="B148" t="s">
        <v>175</v>
      </c>
      <c r="C148" t="s">
        <v>47</v>
      </c>
      <c r="D148" t="s">
        <v>802</v>
      </c>
      <c r="E148" t="s">
        <v>419</v>
      </c>
      <c r="F148" t="s">
        <v>0</v>
      </c>
      <c r="G148" t="s">
        <v>0</v>
      </c>
      <c r="H148" t="s">
        <v>0</v>
      </c>
      <c r="I148" t="s">
        <v>1</v>
      </c>
    </row>
    <row r="149" spans="1:9" x14ac:dyDescent="0.45">
      <c r="A149" t="s">
        <v>19</v>
      </c>
      <c r="B149" t="s">
        <v>2328</v>
      </c>
      <c r="C149" t="s">
        <v>17</v>
      </c>
      <c r="D149" t="s">
        <v>16</v>
      </c>
      <c r="E149" t="s">
        <v>15</v>
      </c>
      <c r="F149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1148</v>
      </c>
      <c r="B150" t="s">
        <v>175</v>
      </c>
      <c r="C150" t="s">
        <v>47</v>
      </c>
      <c r="D150" t="s">
        <v>3329</v>
      </c>
      <c r="E150" t="s">
        <v>419</v>
      </c>
      <c r="F150" t="s">
        <v>0</v>
      </c>
      <c r="G150" t="s">
        <v>0</v>
      </c>
      <c r="H150" t="s">
        <v>0</v>
      </c>
      <c r="I150" t="s">
        <v>1</v>
      </c>
    </row>
    <row r="151" spans="1:9" x14ac:dyDescent="0.45">
      <c r="A151" t="s">
        <v>3328</v>
      </c>
      <c r="B151" t="s">
        <v>28</v>
      </c>
      <c r="C151" t="s">
        <v>59</v>
      </c>
      <c r="D151" t="s">
        <v>34</v>
      </c>
      <c r="E151" t="s">
        <v>53</v>
      </c>
      <c r="F151" t="s">
        <v>0</v>
      </c>
      <c r="G151" t="s">
        <v>0</v>
      </c>
      <c r="H151" t="s">
        <v>0</v>
      </c>
    </row>
    <row r="152" spans="1:9" x14ac:dyDescent="0.45">
      <c r="A152" t="s">
        <v>19</v>
      </c>
      <c r="B152" t="s">
        <v>2325</v>
      </c>
      <c r="C152" t="s">
        <v>17</v>
      </c>
      <c r="D152" t="s">
        <v>16</v>
      </c>
      <c r="E152" t="s">
        <v>15</v>
      </c>
      <c r="F152" t="s">
        <v>14</v>
      </c>
      <c r="G152" t="s">
        <v>13</v>
      </c>
      <c r="H152" t="s">
        <v>12</v>
      </c>
      <c r="I152" t="s">
        <v>11</v>
      </c>
    </row>
    <row r="153" spans="1:9" x14ac:dyDescent="0.45">
      <c r="A153" t="s">
        <v>1148</v>
      </c>
      <c r="B153" t="s">
        <v>175</v>
      </c>
      <c r="C153" t="s">
        <v>47</v>
      </c>
      <c r="D153" t="s">
        <v>148</v>
      </c>
      <c r="E153" t="s">
        <v>419</v>
      </c>
      <c r="F153" t="s">
        <v>0</v>
      </c>
      <c r="G153" t="s">
        <v>0</v>
      </c>
      <c r="H153" t="s">
        <v>0</v>
      </c>
      <c r="I153" t="s">
        <v>1</v>
      </c>
    </row>
    <row r="154" spans="1:9" x14ac:dyDescent="0.45">
      <c r="A154" t="s">
        <v>1166</v>
      </c>
      <c r="B154" t="s">
        <v>72</v>
      </c>
      <c r="C154" t="s">
        <v>4</v>
      </c>
      <c r="D154" t="s">
        <v>4</v>
      </c>
      <c r="E154" t="s">
        <v>46</v>
      </c>
      <c r="F154" t="s">
        <v>0</v>
      </c>
      <c r="G154" t="s">
        <v>0</v>
      </c>
      <c r="H154" t="s">
        <v>0</v>
      </c>
    </row>
    <row r="155" spans="1:9" x14ac:dyDescent="0.45">
      <c r="A155" t="s">
        <v>3327</v>
      </c>
      <c r="B155" t="s">
        <v>28</v>
      </c>
      <c r="C155" t="s">
        <v>92</v>
      </c>
      <c r="D155" t="s">
        <v>3</v>
      </c>
      <c r="E155" t="s">
        <v>419</v>
      </c>
      <c r="F155" t="s">
        <v>0</v>
      </c>
      <c r="G155" t="s">
        <v>0</v>
      </c>
      <c r="H155" t="s">
        <v>0</v>
      </c>
    </row>
    <row r="156" spans="1:9" x14ac:dyDescent="0.45">
      <c r="A156" t="s">
        <v>1229</v>
      </c>
      <c r="B156" t="s">
        <v>44</v>
      </c>
      <c r="C156" t="s">
        <v>8</v>
      </c>
      <c r="D156" t="s">
        <v>3</v>
      </c>
      <c r="E156" t="s">
        <v>185</v>
      </c>
      <c r="F156" t="s">
        <v>1</v>
      </c>
      <c r="G156" t="s">
        <v>0</v>
      </c>
      <c r="H156" t="s">
        <v>1</v>
      </c>
    </row>
    <row r="157" spans="1:9" x14ac:dyDescent="0.45">
      <c r="A157" t="s">
        <v>3326</v>
      </c>
      <c r="B157" t="s">
        <v>72</v>
      </c>
      <c r="C157" t="s">
        <v>4</v>
      </c>
      <c r="D157" t="s">
        <v>3</v>
      </c>
      <c r="E157" t="s">
        <v>42</v>
      </c>
      <c r="F157" t="s">
        <v>1</v>
      </c>
      <c r="G157" t="s">
        <v>0</v>
      </c>
      <c r="H157" t="s">
        <v>1</v>
      </c>
    </row>
    <row r="158" spans="1:9" x14ac:dyDescent="0.45">
      <c r="A158" t="s">
        <v>3325</v>
      </c>
      <c r="B158" t="s">
        <v>72</v>
      </c>
      <c r="C158" t="s">
        <v>35</v>
      </c>
      <c r="D158" t="s">
        <v>34</v>
      </c>
      <c r="E158" t="s">
        <v>46</v>
      </c>
      <c r="F158" t="s">
        <v>0</v>
      </c>
      <c r="G158" t="s">
        <v>0</v>
      </c>
      <c r="H158" t="s">
        <v>0</v>
      </c>
    </row>
    <row r="159" spans="1:9" x14ac:dyDescent="0.45">
      <c r="A159" t="s">
        <v>19</v>
      </c>
      <c r="B159" t="s">
        <v>2322</v>
      </c>
      <c r="C159" t="s">
        <v>17</v>
      </c>
      <c r="D159" t="s">
        <v>16</v>
      </c>
      <c r="E159" t="s">
        <v>15</v>
      </c>
      <c r="F159" t="s">
        <v>14</v>
      </c>
      <c r="G159" t="s">
        <v>13</v>
      </c>
      <c r="H159" t="s">
        <v>12</v>
      </c>
      <c r="I159" t="s">
        <v>11</v>
      </c>
    </row>
    <row r="160" spans="1:9" x14ac:dyDescent="0.45">
      <c r="A160" t="s">
        <v>1148</v>
      </c>
      <c r="B160" t="s">
        <v>175</v>
      </c>
      <c r="C160" t="s">
        <v>47</v>
      </c>
      <c r="D160" t="s">
        <v>100</v>
      </c>
      <c r="E160" t="s">
        <v>419</v>
      </c>
      <c r="F160" t="s">
        <v>0</v>
      </c>
      <c r="G160" t="s">
        <v>0</v>
      </c>
      <c r="H160" t="s">
        <v>0</v>
      </c>
      <c r="I160" t="s">
        <v>1</v>
      </c>
    </row>
    <row r="161" spans="1:9" x14ac:dyDescent="0.45">
      <c r="A161" t="s">
        <v>19</v>
      </c>
      <c r="B161" t="s">
        <v>2318</v>
      </c>
      <c r="C161" t="s">
        <v>17</v>
      </c>
      <c r="D161" t="s">
        <v>16</v>
      </c>
      <c r="E161" t="s">
        <v>15</v>
      </c>
      <c r="F161" t="s">
        <v>14</v>
      </c>
      <c r="G161" t="s">
        <v>13</v>
      </c>
      <c r="H161" t="s">
        <v>12</v>
      </c>
      <c r="I161" t="s">
        <v>11</v>
      </c>
    </row>
    <row r="162" spans="1:9" x14ac:dyDescent="0.45">
      <c r="A162" t="s">
        <v>1148</v>
      </c>
      <c r="B162" t="s">
        <v>175</v>
      </c>
      <c r="C162" t="s">
        <v>47</v>
      </c>
      <c r="D162" t="s">
        <v>2403</v>
      </c>
      <c r="E162" t="s">
        <v>419</v>
      </c>
      <c r="F162" t="s">
        <v>0</v>
      </c>
      <c r="G162" t="s">
        <v>0</v>
      </c>
      <c r="H162" t="s">
        <v>0</v>
      </c>
      <c r="I162" t="s">
        <v>1</v>
      </c>
    </row>
    <row r="163" spans="1:9" x14ac:dyDescent="0.45">
      <c r="A163" t="s">
        <v>19</v>
      </c>
      <c r="B163" t="s">
        <v>2317</v>
      </c>
      <c r="C163" t="s">
        <v>17</v>
      </c>
      <c r="D163" t="s">
        <v>16</v>
      </c>
      <c r="E163" t="s">
        <v>15</v>
      </c>
      <c r="F163" t="s">
        <v>14</v>
      </c>
      <c r="G163" t="s">
        <v>13</v>
      </c>
      <c r="H163" t="s">
        <v>12</v>
      </c>
      <c r="I163" t="s">
        <v>11</v>
      </c>
    </row>
    <row r="164" spans="1:9" x14ac:dyDescent="0.45">
      <c r="A164" t="s">
        <v>3324</v>
      </c>
      <c r="B164" t="s">
        <v>21</v>
      </c>
      <c r="C164" t="s">
        <v>47</v>
      </c>
      <c r="D164" t="s">
        <v>3</v>
      </c>
      <c r="E164" t="s">
        <v>203</v>
      </c>
      <c r="F164" t="s">
        <v>0</v>
      </c>
      <c r="G164" t="s">
        <v>0</v>
      </c>
      <c r="H164" t="s">
        <v>0</v>
      </c>
    </row>
    <row r="165" spans="1:9" x14ac:dyDescent="0.45">
      <c r="A165" t="s">
        <v>1148</v>
      </c>
      <c r="B165" t="s">
        <v>28</v>
      </c>
      <c r="C165" t="s">
        <v>47</v>
      </c>
      <c r="D165" t="s">
        <v>34</v>
      </c>
      <c r="E165" t="s">
        <v>419</v>
      </c>
      <c r="F165" t="s">
        <v>0</v>
      </c>
      <c r="G165" t="s">
        <v>0</v>
      </c>
      <c r="H165" t="s">
        <v>0</v>
      </c>
      <c r="I165" t="s">
        <v>1</v>
      </c>
    </row>
    <row r="166" spans="1:9" x14ac:dyDescent="0.45">
      <c r="A166" t="s">
        <v>19</v>
      </c>
      <c r="B166" t="s">
        <v>2315</v>
      </c>
      <c r="C166" t="s">
        <v>17</v>
      </c>
      <c r="D166" t="s">
        <v>16</v>
      </c>
      <c r="E166" t="s">
        <v>15</v>
      </c>
      <c r="F166" t="s">
        <v>14</v>
      </c>
      <c r="G166" t="s">
        <v>13</v>
      </c>
      <c r="H166" t="s">
        <v>12</v>
      </c>
      <c r="I166" t="s">
        <v>11</v>
      </c>
    </row>
    <row r="167" spans="1:9" x14ac:dyDescent="0.45">
      <c r="A167" t="s">
        <v>1148</v>
      </c>
      <c r="B167" t="s">
        <v>175</v>
      </c>
      <c r="C167" t="s">
        <v>47</v>
      </c>
      <c r="D167" t="s">
        <v>292</v>
      </c>
      <c r="E167" t="s">
        <v>419</v>
      </c>
      <c r="F167" t="s">
        <v>0</v>
      </c>
      <c r="G167" t="s">
        <v>0</v>
      </c>
      <c r="H167" t="s">
        <v>0</v>
      </c>
      <c r="I167" t="s">
        <v>1</v>
      </c>
    </row>
    <row r="168" spans="1:9" x14ac:dyDescent="0.45">
      <c r="A168" t="s">
        <v>2243</v>
      </c>
      <c r="B168" t="s">
        <v>48</v>
      </c>
      <c r="C168" t="s">
        <v>100</v>
      </c>
      <c r="D168" t="s">
        <v>34</v>
      </c>
      <c r="E168" t="s">
        <v>185</v>
      </c>
      <c r="F168" t="s">
        <v>1</v>
      </c>
      <c r="G168" t="s">
        <v>0</v>
      </c>
      <c r="H168" t="s">
        <v>1</v>
      </c>
    </row>
    <row r="169" spans="1:9" x14ac:dyDescent="0.45">
      <c r="A169" t="s">
        <v>3323</v>
      </c>
      <c r="B169" t="s">
        <v>48</v>
      </c>
      <c r="C169" t="s">
        <v>160</v>
      </c>
      <c r="D169" t="s">
        <v>34</v>
      </c>
      <c r="E169" t="s">
        <v>42</v>
      </c>
      <c r="F169" t="s">
        <v>1</v>
      </c>
      <c r="G169" t="s">
        <v>0</v>
      </c>
      <c r="H169" t="s">
        <v>1</v>
      </c>
    </row>
    <row r="170" spans="1:9" x14ac:dyDescent="0.45">
      <c r="A170" t="s">
        <v>3322</v>
      </c>
      <c r="B170" t="s">
        <v>115</v>
      </c>
      <c r="C170" t="s">
        <v>67</v>
      </c>
      <c r="D170" t="s">
        <v>34</v>
      </c>
      <c r="E170" t="s">
        <v>114</v>
      </c>
      <c r="F170" t="s">
        <v>0</v>
      </c>
      <c r="G170" t="s">
        <v>1</v>
      </c>
      <c r="H170" t="s">
        <v>0</v>
      </c>
    </row>
    <row r="171" spans="1:9" x14ac:dyDescent="0.45">
      <c r="A171" t="s">
        <v>19</v>
      </c>
      <c r="B171" t="s">
        <v>2313</v>
      </c>
      <c r="C171" t="s">
        <v>17</v>
      </c>
      <c r="D171" t="s">
        <v>16</v>
      </c>
      <c r="E171" t="s">
        <v>15</v>
      </c>
      <c r="F171" t="s">
        <v>14</v>
      </c>
      <c r="G171" t="s">
        <v>13</v>
      </c>
      <c r="H171" t="s">
        <v>12</v>
      </c>
      <c r="I171" t="s">
        <v>11</v>
      </c>
    </row>
    <row r="172" spans="1:9" x14ac:dyDescent="0.45">
      <c r="A172" t="s">
        <v>2186</v>
      </c>
      <c r="B172" t="s">
        <v>36</v>
      </c>
      <c r="C172" t="s">
        <v>4</v>
      </c>
      <c r="D172" t="s">
        <v>3</v>
      </c>
      <c r="E172" t="s">
        <v>203</v>
      </c>
      <c r="F172" t="s">
        <v>0</v>
      </c>
      <c r="G172" t="s">
        <v>0</v>
      </c>
      <c r="H172" t="s">
        <v>0</v>
      </c>
    </row>
    <row r="173" spans="1:9" x14ac:dyDescent="0.45">
      <c r="A173" t="s">
        <v>1148</v>
      </c>
      <c r="B173" t="s">
        <v>175</v>
      </c>
      <c r="C173" t="s">
        <v>47</v>
      </c>
      <c r="D173" t="s">
        <v>56</v>
      </c>
      <c r="E173" t="s">
        <v>419</v>
      </c>
      <c r="F173" t="s">
        <v>0</v>
      </c>
      <c r="G173" t="s">
        <v>0</v>
      </c>
      <c r="H173" t="s">
        <v>0</v>
      </c>
      <c r="I173" t="s">
        <v>1</v>
      </c>
    </row>
    <row r="174" spans="1:9" x14ac:dyDescent="0.45">
      <c r="A174" t="s">
        <v>19</v>
      </c>
      <c r="B174" t="s">
        <v>2311</v>
      </c>
      <c r="C174" t="s">
        <v>17</v>
      </c>
      <c r="D174" t="s">
        <v>16</v>
      </c>
      <c r="E174" t="s">
        <v>15</v>
      </c>
      <c r="F174" t="s">
        <v>14</v>
      </c>
      <c r="G174" t="s">
        <v>13</v>
      </c>
      <c r="H174" t="s">
        <v>12</v>
      </c>
      <c r="I174" t="s">
        <v>11</v>
      </c>
    </row>
    <row r="175" spans="1:9" x14ac:dyDescent="0.45">
      <c r="A175" t="s">
        <v>3321</v>
      </c>
      <c r="B175" t="s">
        <v>36</v>
      </c>
      <c r="C175" t="s">
        <v>234</v>
      </c>
      <c r="D175" t="s">
        <v>34</v>
      </c>
      <c r="E175" t="s">
        <v>103</v>
      </c>
      <c r="F175" t="s">
        <v>0</v>
      </c>
      <c r="G175" t="s">
        <v>0</v>
      </c>
      <c r="H175" t="s">
        <v>0</v>
      </c>
    </row>
    <row r="176" spans="1:9" x14ac:dyDescent="0.45">
      <c r="A176" t="s">
        <v>3320</v>
      </c>
      <c r="B176" t="s">
        <v>89</v>
      </c>
      <c r="C176" t="s">
        <v>170</v>
      </c>
      <c r="D176" t="s">
        <v>4</v>
      </c>
      <c r="E176" t="s">
        <v>2</v>
      </c>
      <c r="F176" t="s">
        <v>0</v>
      </c>
      <c r="G176" t="s">
        <v>1</v>
      </c>
      <c r="H176" t="s">
        <v>0</v>
      </c>
    </row>
    <row r="177" spans="1:9" x14ac:dyDescent="0.45">
      <c r="A177" t="s">
        <v>3319</v>
      </c>
      <c r="B177" t="s">
        <v>200</v>
      </c>
      <c r="C177" t="s">
        <v>234</v>
      </c>
      <c r="D177" t="s">
        <v>3</v>
      </c>
      <c r="E177" t="s">
        <v>477</v>
      </c>
      <c r="F177" t="s">
        <v>0</v>
      </c>
      <c r="G177" t="s">
        <v>0</v>
      </c>
      <c r="H177" t="s">
        <v>0</v>
      </c>
    </row>
    <row r="178" spans="1:9" x14ac:dyDescent="0.45">
      <c r="A178" t="s">
        <v>1148</v>
      </c>
      <c r="B178" t="s">
        <v>175</v>
      </c>
      <c r="C178" t="s">
        <v>47</v>
      </c>
      <c r="D178" t="s">
        <v>234</v>
      </c>
      <c r="E178" t="s">
        <v>419</v>
      </c>
      <c r="F178" t="s">
        <v>0</v>
      </c>
      <c r="G178" t="s">
        <v>0</v>
      </c>
      <c r="H178" t="s">
        <v>0</v>
      </c>
      <c r="I178" t="s">
        <v>1</v>
      </c>
    </row>
    <row r="179" spans="1:9" x14ac:dyDescent="0.45">
      <c r="A179" t="s">
        <v>3318</v>
      </c>
      <c r="B179" t="s">
        <v>21</v>
      </c>
      <c r="C179" t="s">
        <v>112</v>
      </c>
      <c r="D179" t="s">
        <v>3</v>
      </c>
      <c r="E179" t="s">
        <v>278</v>
      </c>
      <c r="F179" t="s">
        <v>1</v>
      </c>
      <c r="G179" t="s">
        <v>0</v>
      </c>
      <c r="H179" t="s">
        <v>1</v>
      </c>
    </row>
    <row r="180" spans="1:9" x14ac:dyDescent="0.45">
      <c r="A180" t="s">
        <v>3317</v>
      </c>
      <c r="B180" t="s">
        <v>28</v>
      </c>
      <c r="C180" t="s">
        <v>47</v>
      </c>
      <c r="D180" t="s">
        <v>3</v>
      </c>
      <c r="E180" t="s">
        <v>917</v>
      </c>
      <c r="F180" t="s">
        <v>0</v>
      </c>
      <c r="G180" t="s">
        <v>1</v>
      </c>
      <c r="H180" t="s">
        <v>0</v>
      </c>
    </row>
    <row r="181" spans="1:9" x14ac:dyDescent="0.45">
      <c r="A181" t="s">
        <v>3316</v>
      </c>
      <c r="B181" t="s">
        <v>36</v>
      </c>
      <c r="C181" t="s">
        <v>71</v>
      </c>
      <c r="D181" t="s">
        <v>3</v>
      </c>
      <c r="E181" t="s">
        <v>58</v>
      </c>
      <c r="F181" t="s">
        <v>1</v>
      </c>
      <c r="G181" t="s">
        <v>0</v>
      </c>
      <c r="H181" t="s">
        <v>1</v>
      </c>
    </row>
    <row r="182" spans="1:9" x14ac:dyDescent="0.45">
      <c r="A182" t="s">
        <v>3315</v>
      </c>
      <c r="B182" t="s">
        <v>115</v>
      </c>
      <c r="C182" t="s">
        <v>61</v>
      </c>
      <c r="D182" t="s">
        <v>34</v>
      </c>
      <c r="E182" t="s">
        <v>53</v>
      </c>
      <c r="F182" t="s">
        <v>0</v>
      </c>
      <c r="G182" t="s">
        <v>0</v>
      </c>
      <c r="H182" t="s">
        <v>0</v>
      </c>
    </row>
    <row r="183" spans="1:9" x14ac:dyDescent="0.45">
      <c r="A183" t="s">
        <v>19</v>
      </c>
      <c r="B183" t="s">
        <v>2310</v>
      </c>
      <c r="C183" t="s">
        <v>17</v>
      </c>
      <c r="D183" t="s">
        <v>16</v>
      </c>
      <c r="E183" t="s">
        <v>15</v>
      </c>
      <c r="F183" t="s">
        <v>14</v>
      </c>
      <c r="G183" t="s">
        <v>13</v>
      </c>
      <c r="H183" t="s">
        <v>12</v>
      </c>
      <c r="I183" t="s">
        <v>11</v>
      </c>
    </row>
    <row r="184" spans="1:9" x14ac:dyDescent="0.45">
      <c r="A184" t="s">
        <v>3314</v>
      </c>
      <c r="B184" t="s">
        <v>21</v>
      </c>
      <c r="C184" t="s">
        <v>47</v>
      </c>
      <c r="D184" t="s">
        <v>34</v>
      </c>
      <c r="E184" t="s">
        <v>188</v>
      </c>
      <c r="F184" t="s">
        <v>1</v>
      </c>
      <c r="G184" t="s">
        <v>0</v>
      </c>
      <c r="H184" t="s">
        <v>1</v>
      </c>
    </row>
    <row r="185" spans="1:9" x14ac:dyDescent="0.45">
      <c r="A185" t="s">
        <v>3313</v>
      </c>
      <c r="B185" t="s">
        <v>48</v>
      </c>
      <c r="C185" t="s">
        <v>34</v>
      </c>
      <c r="D185" t="s">
        <v>3</v>
      </c>
      <c r="E185" t="s">
        <v>185</v>
      </c>
      <c r="F185" t="s">
        <v>1</v>
      </c>
      <c r="G185" t="s">
        <v>0</v>
      </c>
      <c r="H185" t="s">
        <v>1</v>
      </c>
    </row>
    <row r="186" spans="1:9" x14ac:dyDescent="0.45">
      <c r="A186" t="s">
        <v>3312</v>
      </c>
      <c r="B186" t="s">
        <v>28</v>
      </c>
      <c r="C186" t="s">
        <v>40</v>
      </c>
      <c r="D186" t="s">
        <v>100</v>
      </c>
      <c r="E186" t="s">
        <v>223</v>
      </c>
      <c r="F186" t="s">
        <v>0</v>
      </c>
      <c r="G186" t="s">
        <v>1</v>
      </c>
      <c r="H186" t="s">
        <v>0</v>
      </c>
    </row>
    <row r="187" spans="1:9" x14ac:dyDescent="0.45">
      <c r="A187" t="s">
        <v>1148</v>
      </c>
      <c r="B187" t="s">
        <v>175</v>
      </c>
      <c r="C187" t="s">
        <v>47</v>
      </c>
      <c r="D187" t="s">
        <v>234</v>
      </c>
      <c r="E187" t="s">
        <v>419</v>
      </c>
      <c r="F187" t="s">
        <v>0</v>
      </c>
      <c r="G187" t="s">
        <v>0</v>
      </c>
      <c r="H187" t="s">
        <v>0</v>
      </c>
      <c r="I187" t="s">
        <v>1</v>
      </c>
    </row>
    <row r="188" spans="1:9" x14ac:dyDescent="0.45">
      <c r="A188" t="s">
        <v>3311</v>
      </c>
      <c r="B188" t="s">
        <v>36</v>
      </c>
      <c r="C188" t="s">
        <v>67</v>
      </c>
      <c r="D188" t="s">
        <v>34</v>
      </c>
      <c r="E188" t="s">
        <v>143</v>
      </c>
      <c r="F188" t="s">
        <v>0</v>
      </c>
      <c r="G188" t="s">
        <v>0</v>
      </c>
      <c r="H188" t="s">
        <v>0</v>
      </c>
    </row>
    <row r="189" spans="1:9" x14ac:dyDescent="0.45">
      <c r="A189" t="s">
        <v>3310</v>
      </c>
      <c r="B189" t="s">
        <v>44</v>
      </c>
      <c r="C189" t="s">
        <v>67</v>
      </c>
      <c r="D189" t="s">
        <v>3</v>
      </c>
      <c r="E189" t="s">
        <v>55</v>
      </c>
      <c r="F189" t="s">
        <v>0</v>
      </c>
      <c r="G189" t="s">
        <v>0</v>
      </c>
      <c r="H189" t="s">
        <v>0</v>
      </c>
    </row>
    <row r="190" spans="1:9" x14ac:dyDescent="0.45">
      <c r="A190" t="s">
        <v>3309</v>
      </c>
      <c r="B190" t="s">
        <v>21</v>
      </c>
      <c r="C190" t="s">
        <v>3</v>
      </c>
      <c r="D190" t="s">
        <v>3</v>
      </c>
      <c r="E190" t="s">
        <v>131</v>
      </c>
      <c r="F190" t="s">
        <v>0</v>
      </c>
      <c r="G190" t="s">
        <v>0</v>
      </c>
      <c r="H190" t="s">
        <v>0</v>
      </c>
    </row>
    <row r="191" spans="1:9" x14ac:dyDescent="0.45">
      <c r="A191" t="s">
        <v>3308</v>
      </c>
      <c r="B191" t="s">
        <v>72</v>
      </c>
      <c r="C191" t="s">
        <v>79</v>
      </c>
      <c r="D191" t="s">
        <v>34</v>
      </c>
      <c r="E191" t="s">
        <v>159</v>
      </c>
      <c r="F191" t="s">
        <v>0</v>
      </c>
      <c r="G191" t="s">
        <v>0</v>
      </c>
      <c r="H191" t="s">
        <v>0</v>
      </c>
    </row>
    <row r="192" spans="1:9" x14ac:dyDescent="0.45">
      <c r="A192" t="s">
        <v>19</v>
      </c>
      <c r="B192" t="s">
        <v>2304</v>
      </c>
      <c r="C192" t="s">
        <v>17</v>
      </c>
      <c r="D192" t="s">
        <v>16</v>
      </c>
      <c r="E192" t="s">
        <v>15</v>
      </c>
      <c r="F192" t="s">
        <v>14</v>
      </c>
      <c r="G192" t="s">
        <v>13</v>
      </c>
      <c r="H192" t="s">
        <v>12</v>
      </c>
      <c r="I192" t="s">
        <v>11</v>
      </c>
    </row>
    <row r="193" spans="1:9" x14ac:dyDescent="0.45">
      <c r="A193" t="s">
        <v>1148</v>
      </c>
      <c r="B193" t="s">
        <v>175</v>
      </c>
      <c r="C193" t="s">
        <v>47</v>
      </c>
      <c r="D193" t="s">
        <v>786</v>
      </c>
      <c r="E193" t="s">
        <v>419</v>
      </c>
      <c r="F193" t="s">
        <v>0</v>
      </c>
      <c r="G193" t="s">
        <v>0</v>
      </c>
      <c r="H193" t="s">
        <v>0</v>
      </c>
      <c r="I193" t="s">
        <v>1</v>
      </c>
    </row>
    <row r="194" spans="1:9" x14ac:dyDescent="0.45">
      <c r="A194" t="s">
        <v>19</v>
      </c>
      <c r="B194" t="s">
        <v>2302</v>
      </c>
      <c r="C194" t="s">
        <v>17</v>
      </c>
      <c r="D194" t="s">
        <v>16</v>
      </c>
      <c r="E194" t="s">
        <v>15</v>
      </c>
      <c r="F194" t="s">
        <v>14</v>
      </c>
      <c r="G194" t="s">
        <v>13</v>
      </c>
      <c r="H194" t="s">
        <v>12</v>
      </c>
      <c r="I194" t="s">
        <v>11</v>
      </c>
    </row>
    <row r="195" spans="1:9" x14ac:dyDescent="0.45">
      <c r="A195" t="s">
        <v>1148</v>
      </c>
      <c r="B195" t="s">
        <v>175</v>
      </c>
      <c r="C195" t="s">
        <v>47</v>
      </c>
      <c r="D195" t="s">
        <v>3307</v>
      </c>
      <c r="E195" t="s">
        <v>419</v>
      </c>
      <c r="F195" t="s">
        <v>0</v>
      </c>
      <c r="G195" t="s">
        <v>0</v>
      </c>
      <c r="H195" t="s">
        <v>0</v>
      </c>
      <c r="I195" t="s">
        <v>1</v>
      </c>
    </row>
    <row r="196" spans="1:9" x14ac:dyDescent="0.45">
      <c r="A196" t="s">
        <v>19</v>
      </c>
      <c r="B196" t="s">
        <v>2301</v>
      </c>
      <c r="C196" t="s">
        <v>17</v>
      </c>
      <c r="D196" t="s">
        <v>16</v>
      </c>
      <c r="E196" t="s">
        <v>15</v>
      </c>
      <c r="F196" t="s">
        <v>14</v>
      </c>
      <c r="G196" t="s">
        <v>13</v>
      </c>
      <c r="H196" t="s">
        <v>12</v>
      </c>
      <c r="I196" t="s">
        <v>11</v>
      </c>
    </row>
    <row r="197" spans="1:9" x14ac:dyDescent="0.45">
      <c r="A197" t="s">
        <v>1148</v>
      </c>
      <c r="B197" t="s">
        <v>175</v>
      </c>
      <c r="C197" t="s">
        <v>47</v>
      </c>
      <c r="D197" t="s">
        <v>1594</v>
      </c>
      <c r="E197" t="s">
        <v>419</v>
      </c>
      <c r="F197" t="s">
        <v>0</v>
      </c>
      <c r="G197" t="s">
        <v>0</v>
      </c>
      <c r="H197" t="s">
        <v>0</v>
      </c>
      <c r="I197" t="s">
        <v>1</v>
      </c>
    </row>
    <row r="198" spans="1:9" x14ac:dyDescent="0.45">
      <c r="A198" t="s">
        <v>19</v>
      </c>
      <c r="B198" t="s">
        <v>2299</v>
      </c>
      <c r="C198" t="s">
        <v>17</v>
      </c>
      <c r="D198" t="s">
        <v>16</v>
      </c>
      <c r="E198" t="s">
        <v>15</v>
      </c>
      <c r="F198" t="s">
        <v>14</v>
      </c>
      <c r="G198" t="s">
        <v>13</v>
      </c>
      <c r="H198" t="s">
        <v>12</v>
      </c>
      <c r="I198" t="s">
        <v>11</v>
      </c>
    </row>
    <row r="199" spans="1:9" x14ac:dyDescent="0.45">
      <c r="A199" t="s">
        <v>1148</v>
      </c>
      <c r="B199" t="s">
        <v>175</v>
      </c>
      <c r="C199" t="s">
        <v>47</v>
      </c>
      <c r="D199" t="s">
        <v>734</v>
      </c>
      <c r="E199" t="s">
        <v>419</v>
      </c>
      <c r="F199" t="s">
        <v>0</v>
      </c>
      <c r="G199" t="s">
        <v>0</v>
      </c>
      <c r="H199" t="s">
        <v>0</v>
      </c>
      <c r="I199" t="s">
        <v>1</v>
      </c>
    </row>
    <row r="200" spans="1:9" x14ac:dyDescent="0.45">
      <c r="A200" t="s">
        <v>1453</v>
      </c>
      <c r="B200" t="s">
        <v>36</v>
      </c>
      <c r="C200" t="s">
        <v>56</v>
      </c>
      <c r="D200" t="s">
        <v>257</v>
      </c>
      <c r="E200" t="s">
        <v>20</v>
      </c>
      <c r="F200" t="s">
        <v>1</v>
      </c>
      <c r="G200" t="s">
        <v>0</v>
      </c>
      <c r="H200" t="s">
        <v>1</v>
      </c>
    </row>
    <row r="201" spans="1:9" x14ac:dyDescent="0.45">
      <c r="A201" t="s">
        <v>19</v>
      </c>
      <c r="B201" t="s">
        <v>2297</v>
      </c>
      <c r="C201" t="s">
        <v>17</v>
      </c>
      <c r="D201" t="s">
        <v>16</v>
      </c>
      <c r="E201" t="s">
        <v>15</v>
      </c>
      <c r="F201" t="s">
        <v>14</v>
      </c>
      <c r="G201" t="s">
        <v>13</v>
      </c>
      <c r="H201" t="s">
        <v>12</v>
      </c>
      <c r="I201" t="s">
        <v>11</v>
      </c>
    </row>
    <row r="202" spans="1:9" x14ac:dyDescent="0.45">
      <c r="A202" t="s">
        <v>3306</v>
      </c>
      <c r="B202" t="s">
        <v>72</v>
      </c>
      <c r="C202" t="s">
        <v>829</v>
      </c>
      <c r="D202" t="s">
        <v>4</v>
      </c>
      <c r="E202" t="s">
        <v>46</v>
      </c>
      <c r="F202" t="s">
        <v>0</v>
      </c>
      <c r="G202" t="s">
        <v>0</v>
      </c>
      <c r="H202" t="s">
        <v>0</v>
      </c>
    </row>
    <row r="203" spans="1:9" x14ac:dyDescent="0.45">
      <c r="A203" t="s">
        <v>3305</v>
      </c>
      <c r="B203" t="s">
        <v>89</v>
      </c>
      <c r="C203" t="s">
        <v>619</v>
      </c>
      <c r="D203" t="s">
        <v>79</v>
      </c>
      <c r="E203" t="s">
        <v>2</v>
      </c>
      <c r="F203" t="s">
        <v>0</v>
      </c>
      <c r="G203" t="s">
        <v>1</v>
      </c>
      <c r="H203" t="s">
        <v>0</v>
      </c>
    </row>
    <row r="204" spans="1:9" x14ac:dyDescent="0.45">
      <c r="A204" t="s">
        <v>1148</v>
      </c>
      <c r="B204" t="s">
        <v>175</v>
      </c>
      <c r="C204" t="s">
        <v>47</v>
      </c>
      <c r="D204" t="s">
        <v>2705</v>
      </c>
      <c r="E204" t="s">
        <v>419</v>
      </c>
      <c r="F204" t="s">
        <v>0</v>
      </c>
      <c r="G204" t="s">
        <v>0</v>
      </c>
      <c r="H204" t="s">
        <v>0</v>
      </c>
      <c r="I204" t="s">
        <v>1</v>
      </c>
    </row>
    <row r="205" spans="1:9" x14ac:dyDescent="0.45">
      <c r="A205" t="s">
        <v>3304</v>
      </c>
      <c r="B205" t="s">
        <v>48</v>
      </c>
      <c r="C205" t="s">
        <v>35</v>
      </c>
      <c r="D205" t="s">
        <v>34</v>
      </c>
      <c r="E205" t="s">
        <v>138</v>
      </c>
      <c r="F205" t="s">
        <v>0</v>
      </c>
      <c r="G205" t="s">
        <v>0</v>
      </c>
      <c r="H205" t="s">
        <v>0</v>
      </c>
    </row>
    <row r="206" spans="1:9" x14ac:dyDescent="0.45">
      <c r="A206" t="s">
        <v>3303</v>
      </c>
      <c r="B206" t="s">
        <v>31</v>
      </c>
      <c r="C206" t="s">
        <v>234</v>
      </c>
      <c r="D206" t="s">
        <v>34</v>
      </c>
      <c r="E206" t="s">
        <v>95</v>
      </c>
      <c r="F206" t="s">
        <v>0</v>
      </c>
      <c r="G206" t="s">
        <v>0</v>
      </c>
      <c r="H206" t="s">
        <v>0</v>
      </c>
    </row>
    <row r="207" spans="1:9" x14ac:dyDescent="0.45">
      <c r="A207" t="s">
        <v>19</v>
      </c>
      <c r="B207" t="s">
        <v>2295</v>
      </c>
      <c r="C207" t="s">
        <v>17</v>
      </c>
      <c r="D207" t="s">
        <v>16</v>
      </c>
      <c r="E207" t="s">
        <v>15</v>
      </c>
      <c r="F207" t="s">
        <v>14</v>
      </c>
      <c r="G207" t="s">
        <v>13</v>
      </c>
      <c r="H207" t="s">
        <v>12</v>
      </c>
      <c r="I207" t="s">
        <v>11</v>
      </c>
    </row>
    <row r="208" spans="1:9" x14ac:dyDescent="0.45">
      <c r="A208" t="s">
        <v>3302</v>
      </c>
      <c r="B208" t="s">
        <v>89</v>
      </c>
      <c r="C208" t="s">
        <v>47</v>
      </c>
      <c r="D208" t="s">
        <v>34</v>
      </c>
      <c r="E208" t="s">
        <v>91</v>
      </c>
      <c r="F208" t="s">
        <v>0</v>
      </c>
      <c r="G208" t="s">
        <v>0</v>
      </c>
      <c r="H208" t="s">
        <v>0</v>
      </c>
    </row>
    <row r="209" spans="1:9" x14ac:dyDescent="0.45">
      <c r="A209" t="s">
        <v>3301</v>
      </c>
      <c r="B209" t="s">
        <v>28</v>
      </c>
      <c r="C209" t="s">
        <v>47</v>
      </c>
      <c r="D209" t="s">
        <v>34</v>
      </c>
      <c r="E209" t="s">
        <v>114</v>
      </c>
      <c r="F209" t="s">
        <v>0</v>
      </c>
      <c r="G209" t="s">
        <v>0</v>
      </c>
      <c r="H209" t="s">
        <v>0</v>
      </c>
    </row>
    <row r="210" spans="1:9" x14ac:dyDescent="0.45">
      <c r="A210" t="s">
        <v>3300</v>
      </c>
      <c r="B210" t="s">
        <v>115</v>
      </c>
      <c r="C210" t="s">
        <v>47</v>
      </c>
      <c r="D210" t="s">
        <v>34</v>
      </c>
      <c r="E210" t="s">
        <v>53</v>
      </c>
      <c r="F210" t="s">
        <v>0</v>
      </c>
      <c r="G210" t="s">
        <v>0</v>
      </c>
      <c r="H210" t="s">
        <v>0</v>
      </c>
    </row>
    <row r="211" spans="1:9" x14ac:dyDescent="0.45">
      <c r="A211" t="s">
        <v>3299</v>
      </c>
      <c r="B211" t="s">
        <v>89</v>
      </c>
      <c r="C211" t="s">
        <v>148</v>
      </c>
      <c r="D211" t="s">
        <v>79</v>
      </c>
      <c r="E211" t="s">
        <v>91</v>
      </c>
      <c r="F211" t="s">
        <v>0</v>
      </c>
      <c r="G211" t="s">
        <v>0</v>
      </c>
      <c r="H211" t="s">
        <v>0</v>
      </c>
    </row>
    <row r="212" spans="1:9" x14ac:dyDescent="0.45">
      <c r="A212" t="s">
        <v>19</v>
      </c>
      <c r="B212" t="s">
        <v>2292</v>
      </c>
      <c r="C212" t="s">
        <v>17</v>
      </c>
      <c r="D212" t="s">
        <v>16</v>
      </c>
      <c r="E212" t="s">
        <v>15</v>
      </c>
      <c r="F212" t="s">
        <v>14</v>
      </c>
      <c r="G212" t="s">
        <v>13</v>
      </c>
      <c r="H212" t="s">
        <v>12</v>
      </c>
      <c r="I212" t="s">
        <v>11</v>
      </c>
    </row>
    <row r="213" spans="1:9" x14ac:dyDescent="0.45">
      <c r="A213" t="s">
        <v>3298</v>
      </c>
      <c r="B213" t="s">
        <v>72</v>
      </c>
      <c r="C213" t="s">
        <v>34</v>
      </c>
      <c r="D213" t="s">
        <v>34</v>
      </c>
      <c r="E213" t="s">
        <v>107</v>
      </c>
      <c r="F213" t="s">
        <v>0</v>
      </c>
      <c r="G213" t="s">
        <v>0</v>
      </c>
      <c r="H213" t="s">
        <v>0</v>
      </c>
    </row>
    <row r="214" spans="1:9" x14ac:dyDescent="0.45">
      <c r="A214" t="s">
        <v>2214</v>
      </c>
      <c r="B214" t="s">
        <v>200</v>
      </c>
      <c r="C214" t="s">
        <v>56</v>
      </c>
      <c r="D214" t="s">
        <v>79</v>
      </c>
      <c r="E214" t="s">
        <v>114</v>
      </c>
      <c r="F214" t="s">
        <v>0</v>
      </c>
      <c r="G214" t="s">
        <v>0</v>
      </c>
      <c r="H214" t="s">
        <v>0</v>
      </c>
    </row>
    <row r="215" spans="1:9" x14ac:dyDescent="0.45">
      <c r="A215" t="s">
        <v>3297</v>
      </c>
      <c r="B215" t="s">
        <v>21</v>
      </c>
      <c r="C215" t="s">
        <v>148</v>
      </c>
      <c r="D215" t="s">
        <v>79</v>
      </c>
      <c r="E215" t="s">
        <v>397</v>
      </c>
      <c r="F215" t="s">
        <v>0</v>
      </c>
      <c r="G215" t="s">
        <v>0</v>
      </c>
      <c r="H215" t="s">
        <v>0</v>
      </c>
    </row>
    <row r="216" spans="1:9" x14ac:dyDescent="0.45">
      <c r="A216" t="s">
        <v>1148</v>
      </c>
      <c r="B216" t="s">
        <v>175</v>
      </c>
      <c r="C216" t="s">
        <v>47</v>
      </c>
      <c r="D216" t="s">
        <v>35</v>
      </c>
      <c r="E216" t="s">
        <v>419</v>
      </c>
      <c r="F216" t="s">
        <v>0</v>
      </c>
      <c r="G216" t="s">
        <v>0</v>
      </c>
      <c r="H216" t="s">
        <v>0</v>
      </c>
      <c r="I216" t="s">
        <v>1</v>
      </c>
    </row>
    <row r="217" spans="1:9" x14ac:dyDescent="0.45">
      <c r="A217" t="s">
        <v>3296</v>
      </c>
      <c r="B217" t="s">
        <v>21</v>
      </c>
      <c r="C217" t="s">
        <v>56</v>
      </c>
      <c r="D217" t="s">
        <v>56</v>
      </c>
      <c r="E217" t="s">
        <v>58</v>
      </c>
      <c r="F217" t="s">
        <v>1</v>
      </c>
      <c r="G217" t="s">
        <v>0</v>
      </c>
      <c r="H217" t="s">
        <v>1</v>
      </c>
    </row>
    <row r="218" spans="1:9" x14ac:dyDescent="0.45">
      <c r="A218" t="s">
        <v>3295</v>
      </c>
      <c r="B218" t="s">
        <v>36</v>
      </c>
      <c r="C218" t="s">
        <v>79</v>
      </c>
      <c r="D218" t="s">
        <v>34</v>
      </c>
      <c r="E218" t="s">
        <v>20</v>
      </c>
      <c r="F218" t="s">
        <v>1</v>
      </c>
      <c r="G218" t="s">
        <v>0</v>
      </c>
      <c r="H218" t="s">
        <v>1</v>
      </c>
    </row>
    <row r="219" spans="1:9" x14ac:dyDescent="0.45">
      <c r="A219" t="s">
        <v>3294</v>
      </c>
      <c r="B219" t="s">
        <v>72</v>
      </c>
      <c r="C219" t="s">
        <v>47</v>
      </c>
      <c r="D219" t="s">
        <v>34</v>
      </c>
      <c r="E219" t="s">
        <v>138</v>
      </c>
      <c r="F219" t="s">
        <v>0</v>
      </c>
      <c r="G219" t="s">
        <v>0</v>
      </c>
      <c r="H219" t="s">
        <v>0</v>
      </c>
    </row>
    <row r="220" spans="1:9" x14ac:dyDescent="0.45">
      <c r="A220" t="s">
        <v>3293</v>
      </c>
      <c r="B220" t="s">
        <v>115</v>
      </c>
      <c r="C220" t="s">
        <v>43</v>
      </c>
      <c r="D220" t="s">
        <v>34</v>
      </c>
      <c r="E220" t="s">
        <v>65</v>
      </c>
      <c r="F220" t="s">
        <v>0</v>
      </c>
      <c r="G220" t="s">
        <v>0</v>
      </c>
      <c r="H220" t="s">
        <v>0</v>
      </c>
    </row>
    <row r="221" spans="1:9" x14ac:dyDescent="0.45">
      <c r="A221" t="s">
        <v>3292</v>
      </c>
      <c r="B221" t="s">
        <v>115</v>
      </c>
      <c r="C221" t="s">
        <v>67</v>
      </c>
      <c r="D221" t="s">
        <v>34</v>
      </c>
      <c r="E221" t="s">
        <v>65</v>
      </c>
      <c r="F221" t="s">
        <v>0</v>
      </c>
      <c r="G221" t="s">
        <v>0</v>
      </c>
      <c r="H221" t="s">
        <v>0</v>
      </c>
    </row>
    <row r="222" spans="1:9" x14ac:dyDescent="0.45">
      <c r="A222" t="s">
        <v>19</v>
      </c>
      <c r="B222" t="s">
        <v>2288</v>
      </c>
      <c r="C222" t="s">
        <v>17</v>
      </c>
      <c r="D222" t="s">
        <v>16</v>
      </c>
      <c r="E222" t="s">
        <v>15</v>
      </c>
      <c r="F222" t="s">
        <v>14</v>
      </c>
      <c r="G222" t="s">
        <v>13</v>
      </c>
      <c r="H222" t="s">
        <v>12</v>
      </c>
      <c r="I222" t="s">
        <v>11</v>
      </c>
    </row>
    <row r="223" spans="1:9" x14ac:dyDescent="0.45">
      <c r="A223" t="s">
        <v>3291</v>
      </c>
      <c r="B223" t="s">
        <v>21</v>
      </c>
      <c r="C223" t="s">
        <v>148</v>
      </c>
      <c r="D223" t="s">
        <v>3</v>
      </c>
      <c r="E223" t="s">
        <v>203</v>
      </c>
      <c r="F223" t="s">
        <v>0</v>
      </c>
      <c r="G223" t="s">
        <v>0</v>
      </c>
      <c r="H223" t="s">
        <v>0</v>
      </c>
    </row>
    <row r="224" spans="1:9" x14ac:dyDescent="0.45">
      <c r="A224" t="s">
        <v>3290</v>
      </c>
      <c r="B224" t="s">
        <v>89</v>
      </c>
      <c r="C224" t="s">
        <v>79</v>
      </c>
      <c r="D224" t="s">
        <v>3</v>
      </c>
      <c r="E224" t="s">
        <v>399</v>
      </c>
      <c r="F224" t="s">
        <v>0</v>
      </c>
      <c r="G224" t="s">
        <v>0</v>
      </c>
      <c r="H224" t="s">
        <v>0</v>
      </c>
    </row>
    <row r="225" spans="1:9" x14ac:dyDescent="0.45">
      <c r="A225" t="s">
        <v>1148</v>
      </c>
      <c r="B225" t="s">
        <v>175</v>
      </c>
      <c r="C225" t="s">
        <v>47</v>
      </c>
      <c r="D225" t="s">
        <v>82</v>
      </c>
      <c r="E225" t="s">
        <v>419</v>
      </c>
      <c r="F225" t="s">
        <v>0</v>
      </c>
      <c r="G225" t="s">
        <v>0</v>
      </c>
      <c r="H225" t="s">
        <v>0</v>
      </c>
      <c r="I225" t="s">
        <v>1</v>
      </c>
    </row>
    <row r="226" spans="1:9" x14ac:dyDescent="0.45">
      <c r="A226" t="s">
        <v>1152</v>
      </c>
      <c r="B226" t="s">
        <v>115</v>
      </c>
      <c r="C226" t="s">
        <v>34</v>
      </c>
      <c r="D226" t="s">
        <v>3</v>
      </c>
      <c r="E226" t="s">
        <v>53</v>
      </c>
      <c r="F226" t="s">
        <v>0</v>
      </c>
      <c r="G226" t="s">
        <v>0</v>
      </c>
      <c r="H226" t="s">
        <v>0</v>
      </c>
    </row>
    <row r="227" spans="1:9" x14ac:dyDescent="0.45">
      <c r="A227" t="s">
        <v>3289</v>
      </c>
      <c r="B227" t="s">
        <v>28</v>
      </c>
      <c r="C227" t="s">
        <v>47</v>
      </c>
      <c r="D227" t="s">
        <v>3</v>
      </c>
      <c r="E227" t="s">
        <v>223</v>
      </c>
      <c r="F227" t="s">
        <v>0</v>
      </c>
      <c r="G227" t="s">
        <v>1</v>
      </c>
      <c r="H227" t="s">
        <v>0</v>
      </c>
    </row>
    <row r="228" spans="1:9" x14ac:dyDescent="0.45">
      <c r="A228" t="s">
        <v>1232</v>
      </c>
      <c r="B228" t="s">
        <v>3288</v>
      </c>
      <c r="C228" t="s">
        <v>3</v>
      </c>
      <c r="D228" t="s">
        <v>34</v>
      </c>
      <c r="E228" t="s">
        <v>178</v>
      </c>
      <c r="F228" t="s">
        <v>174</v>
      </c>
      <c r="G228" t="s">
        <v>174</v>
      </c>
      <c r="H228" t="s">
        <v>174</v>
      </c>
    </row>
    <row r="229" spans="1:9" x14ac:dyDescent="0.45">
      <c r="A229" t="s">
        <v>3287</v>
      </c>
      <c r="B229" t="s">
        <v>189</v>
      </c>
      <c r="C229" t="s">
        <v>47</v>
      </c>
      <c r="D229" t="s">
        <v>34</v>
      </c>
      <c r="E229" t="s">
        <v>917</v>
      </c>
      <c r="F229" t="s">
        <v>0</v>
      </c>
      <c r="G229" t="s">
        <v>0</v>
      </c>
      <c r="H229" t="s">
        <v>0</v>
      </c>
    </row>
    <row r="230" spans="1:9" x14ac:dyDescent="0.45">
      <c r="A230" t="s">
        <v>3286</v>
      </c>
      <c r="B230" t="s">
        <v>5</v>
      </c>
      <c r="C230" t="s">
        <v>47</v>
      </c>
      <c r="D230" t="s">
        <v>34</v>
      </c>
      <c r="E230" t="s">
        <v>585</v>
      </c>
      <c r="F230" t="s">
        <v>0</v>
      </c>
      <c r="G230" t="s">
        <v>1</v>
      </c>
      <c r="H230" t="s">
        <v>0</v>
      </c>
    </row>
    <row r="231" spans="1:9" x14ac:dyDescent="0.45">
      <c r="A231" t="s">
        <v>19</v>
      </c>
      <c r="B231" t="s">
        <v>2283</v>
      </c>
      <c r="C231" t="s">
        <v>17</v>
      </c>
      <c r="D231" t="s">
        <v>16</v>
      </c>
      <c r="E231" t="s">
        <v>15</v>
      </c>
      <c r="F231" t="s">
        <v>14</v>
      </c>
      <c r="G231" t="s">
        <v>13</v>
      </c>
      <c r="H231" t="s">
        <v>12</v>
      </c>
      <c r="I231" t="s">
        <v>11</v>
      </c>
    </row>
    <row r="232" spans="1:9" x14ac:dyDescent="0.45">
      <c r="A232" t="s">
        <v>3285</v>
      </c>
      <c r="B232" t="s">
        <v>89</v>
      </c>
      <c r="C232" t="s">
        <v>69</v>
      </c>
      <c r="D232" t="s">
        <v>79</v>
      </c>
      <c r="E232" t="s">
        <v>88</v>
      </c>
      <c r="F232" t="s">
        <v>0</v>
      </c>
      <c r="G232" t="s">
        <v>1</v>
      </c>
      <c r="H232" t="s">
        <v>0</v>
      </c>
    </row>
    <row r="233" spans="1:9" x14ac:dyDescent="0.45">
      <c r="A233" t="s">
        <v>1148</v>
      </c>
      <c r="B233" t="s">
        <v>175</v>
      </c>
      <c r="C233" t="s">
        <v>47</v>
      </c>
      <c r="D233" t="s">
        <v>100</v>
      </c>
      <c r="E233" t="s">
        <v>419</v>
      </c>
      <c r="F233" t="s">
        <v>0</v>
      </c>
      <c r="G233" t="s">
        <v>0</v>
      </c>
      <c r="H233" t="s">
        <v>0</v>
      </c>
      <c r="I233" t="s">
        <v>1</v>
      </c>
    </row>
    <row r="234" spans="1:9" x14ac:dyDescent="0.45">
      <c r="A234" t="s">
        <v>3284</v>
      </c>
      <c r="B234" t="s">
        <v>48</v>
      </c>
      <c r="C234" t="s">
        <v>47</v>
      </c>
      <c r="D234" t="s">
        <v>3</v>
      </c>
      <c r="E234" t="s">
        <v>42</v>
      </c>
      <c r="F234" t="s">
        <v>1</v>
      </c>
      <c r="G234" t="s">
        <v>0</v>
      </c>
      <c r="H234" t="s">
        <v>1</v>
      </c>
    </row>
    <row r="235" spans="1:9" x14ac:dyDescent="0.45">
      <c r="A235" t="s">
        <v>19</v>
      </c>
      <c r="B235" t="s">
        <v>2282</v>
      </c>
      <c r="C235" t="s">
        <v>17</v>
      </c>
      <c r="D235" t="s">
        <v>16</v>
      </c>
      <c r="E235" t="s">
        <v>15</v>
      </c>
      <c r="F235" t="s">
        <v>14</v>
      </c>
      <c r="G235" t="s">
        <v>13</v>
      </c>
      <c r="H235" t="s">
        <v>12</v>
      </c>
      <c r="I235" t="s">
        <v>11</v>
      </c>
    </row>
    <row r="236" spans="1:9" x14ac:dyDescent="0.45">
      <c r="A236" t="s">
        <v>1148</v>
      </c>
      <c r="B236" t="s">
        <v>28</v>
      </c>
      <c r="C236" t="s">
        <v>47</v>
      </c>
      <c r="D236" t="s">
        <v>3</v>
      </c>
      <c r="E236" t="s">
        <v>419</v>
      </c>
      <c r="F236" t="s">
        <v>0</v>
      </c>
      <c r="G236" t="s">
        <v>0</v>
      </c>
      <c r="H236" t="s">
        <v>0</v>
      </c>
      <c r="I236" t="s">
        <v>1</v>
      </c>
    </row>
    <row r="237" spans="1:9" x14ac:dyDescent="0.45">
      <c r="A237" t="s">
        <v>3283</v>
      </c>
      <c r="B237" t="s">
        <v>48</v>
      </c>
      <c r="C237" t="s">
        <v>4</v>
      </c>
      <c r="D237" t="s">
        <v>3</v>
      </c>
      <c r="E237" t="s">
        <v>138</v>
      </c>
      <c r="F237" t="s">
        <v>0</v>
      </c>
      <c r="G237" t="s">
        <v>0</v>
      </c>
      <c r="H237" t="s">
        <v>0</v>
      </c>
    </row>
    <row r="238" spans="1:9" x14ac:dyDescent="0.45">
      <c r="A238" t="s">
        <v>19</v>
      </c>
      <c r="B238" t="s">
        <v>2277</v>
      </c>
      <c r="C238" t="s">
        <v>17</v>
      </c>
      <c r="D238" t="s">
        <v>16</v>
      </c>
      <c r="E238" t="s">
        <v>15</v>
      </c>
      <c r="F238" t="s">
        <v>14</v>
      </c>
      <c r="G238" t="s">
        <v>13</v>
      </c>
      <c r="H238" t="s">
        <v>12</v>
      </c>
      <c r="I238" t="s">
        <v>11</v>
      </c>
    </row>
    <row r="239" spans="1:9" x14ac:dyDescent="0.45">
      <c r="A239" t="s">
        <v>3282</v>
      </c>
      <c r="B239" t="s">
        <v>44</v>
      </c>
      <c r="C239" t="s">
        <v>8</v>
      </c>
      <c r="D239" t="s">
        <v>3</v>
      </c>
      <c r="E239" t="s">
        <v>178</v>
      </c>
      <c r="F239" t="s">
        <v>1</v>
      </c>
      <c r="G239" t="s">
        <v>1</v>
      </c>
      <c r="H239" t="s">
        <v>0</v>
      </c>
    </row>
    <row r="240" spans="1:9" x14ac:dyDescent="0.45">
      <c r="A240" t="s">
        <v>1148</v>
      </c>
      <c r="B240" t="s">
        <v>28</v>
      </c>
      <c r="C240" t="s">
        <v>47</v>
      </c>
      <c r="D240" t="s">
        <v>34</v>
      </c>
      <c r="E240" t="s">
        <v>419</v>
      </c>
      <c r="F240" t="s">
        <v>0</v>
      </c>
      <c r="G240" t="s">
        <v>0</v>
      </c>
      <c r="H240" t="s">
        <v>0</v>
      </c>
      <c r="I240" t="s">
        <v>1</v>
      </c>
    </row>
    <row r="241" spans="1:9" x14ac:dyDescent="0.45">
      <c r="A241" t="s">
        <v>3281</v>
      </c>
      <c r="B241" t="s">
        <v>21</v>
      </c>
      <c r="C241" t="s">
        <v>47</v>
      </c>
      <c r="D241" t="s">
        <v>34</v>
      </c>
      <c r="E241" t="s">
        <v>33</v>
      </c>
      <c r="F241" t="s">
        <v>0</v>
      </c>
      <c r="G241" t="s">
        <v>0</v>
      </c>
      <c r="H241" t="s">
        <v>0</v>
      </c>
    </row>
    <row r="242" spans="1:9" x14ac:dyDescent="0.45">
      <c r="A242" t="s">
        <v>3280</v>
      </c>
      <c r="B242" t="s">
        <v>72</v>
      </c>
      <c r="C242" t="s">
        <v>4</v>
      </c>
      <c r="D242" t="s">
        <v>3</v>
      </c>
      <c r="E242" t="s">
        <v>138</v>
      </c>
      <c r="F242" t="s">
        <v>0</v>
      </c>
      <c r="G242" t="s">
        <v>0</v>
      </c>
      <c r="H242" t="s">
        <v>0</v>
      </c>
    </row>
    <row r="243" spans="1:9" x14ac:dyDescent="0.45">
      <c r="A243" t="s">
        <v>19</v>
      </c>
      <c r="B243" t="s">
        <v>2276</v>
      </c>
      <c r="C243" t="s">
        <v>17</v>
      </c>
      <c r="D243" t="s">
        <v>16</v>
      </c>
      <c r="E243" t="s">
        <v>15</v>
      </c>
      <c r="F243" t="s">
        <v>14</v>
      </c>
      <c r="G243" t="s">
        <v>13</v>
      </c>
      <c r="H243" t="s">
        <v>12</v>
      </c>
      <c r="I243" t="s">
        <v>11</v>
      </c>
    </row>
    <row r="244" spans="1:9" x14ac:dyDescent="0.45">
      <c r="A244" t="s">
        <v>3279</v>
      </c>
      <c r="B244" t="s">
        <v>21</v>
      </c>
      <c r="C244" t="s">
        <v>234</v>
      </c>
      <c r="D244" t="s">
        <v>3</v>
      </c>
      <c r="E244" t="s">
        <v>20</v>
      </c>
      <c r="F244" t="s">
        <v>1</v>
      </c>
      <c r="G244" t="s">
        <v>0</v>
      </c>
      <c r="H244" t="s">
        <v>1</v>
      </c>
    </row>
    <row r="245" spans="1:9" x14ac:dyDescent="0.45">
      <c r="A245" t="s">
        <v>1148</v>
      </c>
      <c r="B245" t="s">
        <v>175</v>
      </c>
      <c r="C245" t="s">
        <v>47</v>
      </c>
      <c r="D245" t="s">
        <v>270</v>
      </c>
      <c r="E245" t="s">
        <v>419</v>
      </c>
      <c r="F245" t="s">
        <v>0</v>
      </c>
      <c r="G245" t="s">
        <v>0</v>
      </c>
      <c r="H245" t="s">
        <v>0</v>
      </c>
      <c r="I245" t="s">
        <v>1</v>
      </c>
    </row>
    <row r="246" spans="1:9" x14ac:dyDescent="0.45">
      <c r="A246" t="s">
        <v>3278</v>
      </c>
      <c r="B246" t="s">
        <v>21</v>
      </c>
      <c r="C246" t="s">
        <v>8</v>
      </c>
      <c r="D246" t="s">
        <v>3</v>
      </c>
      <c r="E246" t="s">
        <v>131</v>
      </c>
      <c r="F246" t="s">
        <v>0</v>
      </c>
      <c r="G246" t="s">
        <v>0</v>
      </c>
      <c r="H246" t="s">
        <v>0</v>
      </c>
    </row>
    <row r="247" spans="1:9" x14ac:dyDescent="0.45">
      <c r="A247" t="s">
        <v>1237</v>
      </c>
      <c r="B247" t="s">
        <v>72</v>
      </c>
      <c r="C247" t="s">
        <v>69</v>
      </c>
      <c r="D247" t="s">
        <v>3</v>
      </c>
      <c r="E247" t="s">
        <v>68</v>
      </c>
      <c r="F247" t="s">
        <v>0</v>
      </c>
      <c r="G247" t="s">
        <v>0</v>
      </c>
      <c r="H247" t="s">
        <v>0</v>
      </c>
    </row>
    <row r="248" spans="1:9" x14ac:dyDescent="0.45">
      <c r="A248" t="s">
        <v>3277</v>
      </c>
      <c r="B248" t="s">
        <v>72</v>
      </c>
      <c r="C248" t="s">
        <v>71</v>
      </c>
      <c r="D248" t="s">
        <v>3</v>
      </c>
      <c r="E248" t="s">
        <v>68</v>
      </c>
      <c r="F248" t="s">
        <v>0</v>
      </c>
      <c r="G248" t="s">
        <v>0</v>
      </c>
      <c r="H248" t="s">
        <v>0</v>
      </c>
    </row>
    <row r="249" spans="1:9" x14ac:dyDescent="0.45">
      <c r="A249" t="s">
        <v>19</v>
      </c>
      <c r="B249" t="s">
        <v>2273</v>
      </c>
      <c r="C249" t="s">
        <v>17</v>
      </c>
      <c r="D249" t="s">
        <v>16</v>
      </c>
      <c r="E249" t="s">
        <v>15</v>
      </c>
      <c r="F249" t="s">
        <v>14</v>
      </c>
      <c r="G249" t="s">
        <v>13</v>
      </c>
      <c r="H249" t="s">
        <v>12</v>
      </c>
      <c r="I249" t="s">
        <v>11</v>
      </c>
    </row>
    <row r="250" spans="1:9" x14ac:dyDescent="0.45">
      <c r="A250" t="s">
        <v>1148</v>
      </c>
      <c r="B250" t="s">
        <v>175</v>
      </c>
      <c r="C250" t="s">
        <v>47</v>
      </c>
      <c r="D250" t="s">
        <v>940</v>
      </c>
      <c r="E250" t="s">
        <v>419</v>
      </c>
      <c r="F250" t="s">
        <v>0</v>
      </c>
      <c r="G250" t="s">
        <v>0</v>
      </c>
      <c r="H250" t="s">
        <v>0</v>
      </c>
      <c r="I250" t="s">
        <v>1</v>
      </c>
    </row>
    <row r="251" spans="1:9" x14ac:dyDescent="0.45">
      <c r="A251" t="s">
        <v>19</v>
      </c>
      <c r="B251" t="s">
        <v>2270</v>
      </c>
      <c r="C251" t="s">
        <v>17</v>
      </c>
      <c r="D251" t="s">
        <v>16</v>
      </c>
      <c r="E251" t="s">
        <v>15</v>
      </c>
      <c r="F251" t="s">
        <v>14</v>
      </c>
      <c r="G251" t="s">
        <v>13</v>
      </c>
      <c r="H251" t="s">
        <v>12</v>
      </c>
      <c r="I251" t="s">
        <v>11</v>
      </c>
    </row>
    <row r="252" spans="1:9" x14ac:dyDescent="0.45">
      <c r="A252" t="s">
        <v>1148</v>
      </c>
      <c r="B252" t="s">
        <v>175</v>
      </c>
      <c r="C252" t="s">
        <v>47</v>
      </c>
      <c r="D252" t="s">
        <v>2781</v>
      </c>
      <c r="E252" t="s">
        <v>419</v>
      </c>
      <c r="F252" t="s">
        <v>0</v>
      </c>
      <c r="G252" t="s">
        <v>0</v>
      </c>
      <c r="H252" t="s">
        <v>0</v>
      </c>
      <c r="I252" t="s">
        <v>1</v>
      </c>
    </row>
    <row r="253" spans="1:9" x14ac:dyDescent="0.45">
      <c r="A253" t="s">
        <v>3276</v>
      </c>
      <c r="B253" t="s">
        <v>21</v>
      </c>
      <c r="C253" t="s">
        <v>2524</v>
      </c>
      <c r="D253" t="s">
        <v>79</v>
      </c>
      <c r="E253" t="s">
        <v>20</v>
      </c>
      <c r="F253" t="s">
        <v>1</v>
      </c>
      <c r="G253" t="s">
        <v>0</v>
      </c>
      <c r="H253" t="s">
        <v>1</v>
      </c>
    </row>
    <row r="254" spans="1:9" x14ac:dyDescent="0.45">
      <c r="A254" t="s">
        <v>19</v>
      </c>
      <c r="B254" t="s">
        <v>2265</v>
      </c>
      <c r="C254" t="s">
        <v>17</v>
      </c>
      <c r="D254" t="s">
        <v>16</v>
      </c>
      <c r="E254" t="s">
        <v>15</v>
      </c>
      <c r="F254" t="s">
        <v>14</v>
      </c>
      <c r="G254" t="s">
        <v>13</v>
      </c>
      <c r="H254" t="s">
        <v>12</v>
      </c>
      <c r="I254" t="s">
        <v>11</v>
      </c>
    </row>
    <row r="255" spans="1:9" x14ac:dyDescent="0.45">
      <c r="A255" t="s">
        <v>3275</v>
      </c>
      <c r="B255" t="s">
        <v>21</v>
      </c>
      <c r="C255" t="s">
        <v>61</v>
      </c>
      <c r="D255" t="s">
        <v>34</v>
      </c>
      <c r="E255" t="s">
        <v>99</v>
      </c>
      <c r="F255" t="s">
        <v>0</v>
      </c>
      <c r="G255" t="s">
        <v>0</v>
      </c>
      <c r="H255" t="s">
        <v>0</v>
      </c>
    </row>
    <row r="256" spans="1:9" x14ac:dyDescent="0.45">
      <c r="A256" t="s">
        <v>3274</v>
      </c>
      <c r="B256" t="s">
        <v>72</v>
      </c>
      <c r="C256" t="s">
        <v>56</v>
      </c>
      <c r="D256" t="s">
        <v>100</v>
      </c>
      <c r="E256" t="s">
        <v>55</v>
      </c>
      <c r="F256" t="s">
        <v>0</v>
      </c>
      <c r="G256" t="s">
        <v>0</v>
      </c>
      <c r="H256" t="s">
        <v>0</v>
      </c>
    </row>
    <row r="257" spans="1:9" x14ac:dyDescent="0.45">
      <c r="A257" t="s">
        <v>1148</v>
      </c>
      <c r="B257" t="s">
        <v>175</v>
      </c>
      <c r="C257" t="s">
        <v>47</v>
      </c>
      <c r="D257" t="s">
        <v>100</v>
      </c>
      <c r="E257" t="s">
        <v>419</v>
      </c>
      <c r="F257" t="s">
        <v>0</v>
      </c>
      <c r="G257" t="s">
        <v>0</v>
      </c>
      <c r="H257" t="s">
        <v>0</v>
      </c>
      <c r="I257" t="s">
        <v>1</v>
      </c>
    </row>
    <row r="258" spans="1:9" x14ac:dyDescent="0.45">
      <c r="A258" t="s">
        <v>3273</v>
      </c>
      <c r="B258" t="s">
        <v>48</v>
      </c>
      <c r="C258" t="s">
        <v>160</v>
      </c>
      <c r="D258" t="s">
        <v>34</v>
      </c>
      <c r="E258" t="s">
        <v>68</v>
      </c>
      <c r="F258" t="s">
        <v>0</v>
      </c>
      <c r="G258" t="s">
        <v>0</v>
      </c>
      <c r="H258" t="s">
        <v>0</v>
      </c>
    </row>
    <row r="259" spans="1:9" x14ac:dyDescent="0.45">
      <c r="A259" t="s">
        <v>3272</v>
      </c>
      <c r="B259" t="s">
        <v>72</v>
      </c>
      <c r="C259" t="s">
        <v>71</v>
      </c>
      <c r="D259" t="s">
        <v>34</v>
      </c>
      <c r="E259" t="s">
        <v>111</v>
      </c>
      <c r="F259" t="s">
        <v>1</v>
      </c>
      <c r="G259" t="s">
        <v>0</v>
      </c>
      <c r="H259" t="s">
        <v>1</v>
      </c>
    </row>
    <row r="260" spans="1:9" x14ac:dyDescent="0.45">
      <c r="A260" t="s">
        <v>2229</v>
      </c>
      <c r="B260" t="s">
        <v>21</v>
      </c>
      <c r="C260" t="s">
        <v>234</v>
      </c>
      <c r="D260" t="s">
        <v>3</v>
      </c>
      <c r="E260" t="s">
        <v>188</v>
      </c>
      <c r="F260" t="s">
        <v>1</v>
      </c>
      <c r="G260" t="s">
        <v>0</v>
      </c>
      <c r="H260" t="s">
        <v>1</v>
      </c>
    </row>
    <row r="261" spans="1:9" x14ac:dyDescent="0.45">
      <c r="A261" t="s">
        <v>3271</v>
      </c>
      <c r="B261" t="s">
        <v>21</v>
      </c>
      <c r="C261" t="s">
        <v>170</v>
      </c>
      <c r="D261" t="s">
        <v>56</v>
      </c>
      <c r="E261" t="s">
        <v>203</v>
      </c>
      <c r="F261" t="s">
        <v>0</v>
      </c>
      <c r="G261" t="s">
        <v>0</v>
      </c>
      <c r="H261" t="s">
        <v>0</v>
      </c>
    </row>
    <row r="262" spans="1:9" x14ac:dyDescent="0.45">
      <c r="A262" t="s">
        <v>1215</v>
      </c>
      <c r="B262" t="s">
        <v>5</v>
      </c>
      <c r="C262" t="s">
        <v>199</v>
      </c>
      <c r="D262" t="s">
        <v>56</v>
      </c>
      <c r="E262" t="s">
        <v>408</v>
      </c>
      <c r="F262" t="s">
        <v>0</v>
      </c>
      <c r="G262" t="s">
        <v>0</v>
      </c>
      <c r="H262" t="s">
        <v>0</v>
      </c>
    </row>
  </sheetData>
  <conditionalFormatting sqref="F1:I50">
    <cfRule type="cellIs" dxfId="14" priority="14" operator="equal">
      <formula>"Y"</formula>
    </cfRule>
    <cfRule type="cellIs" dxfId="13" priority="15" operator="equal">
      <formula>"N"</formula>
    </cfRule>
  </conditionalFormatting>
  <conditionalFormatting sqref="F1:I50">
    <cfRule type="cellIs" dxfId="12" priority="12" operator="equal">
      <formula>"Y"</formula>
    </cfRule>
    <cfRule type="cellIs" dxfId="11" priority="13" operator="equal">
      <formula>"N"</formula>
    </cfRule>
  </conditionalFormatting>
  <conditionalFormatting sqref="F1:I50">
    <cfRule type="cellIs" dxfId="10" priority="10" operator="equal">
      <formula>"Y"</formula>
    </cfRule>
    <cfRule type="cellIs" dxfId="9" priority="11" operator="equal">
      <formula>"N"</formula>
    </cfRule>
  </conditionalFormatting>
  <conditionalFormatting sqref="F1:I50">
    <cfRule type="cellIs" dxfId="8" priority="8" operator="equal">
      <formula>"Y"</formula>
    </cfRule>
    <cfRule type="cellIs" dxfId="7" priority="9" operator="equal">
      <formula>"N"</formula>
    </cfRule>
  </conditionalFormatting>
  <conditionalFormatting sqref="F1:I50">
    <cfRule type="cellIs" dxfId="6" priority="6" operator="equal">
      <formula>"Y"</formula>
    </cfRule>
    <cfRule type="cellIs" dxfId="5" priority="7" operator="equal">
      <formula>"N"</formula>
    </cfRule>
  </conditionalFormatting>
  <conditionalFormatting sqref="A1:A1048576">
    <cfRule type="duplicateValues" dxfId="4" priority="5"/>
  </conditionalFormatting>
  <conditionalFormatting sqref="F1:I1048576">
    <cfRule type="cellIs" dxfId="3" priority="3" operator="equal">
      <formula>"Y"</formula>
    </cfRule>
    <cfRule type="cellIs" dxfId="2" priority="4" operator="equal">
      <formula>"N"</formula>
    </cfRule>
  </conditionalFormatting>
  <conditionalFormatting sqref="J1:J2">
    <cfRule type="cellIs" dxfId="1" priority="1" operator="equal">
      <formula>"Y"</formula>
    </cfRule>
    <cfRule type="cellIs" dxfId="0" priority="2" operator="equal">
      <formula>"N"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5"/>
  <sheetViews>
    <sheetView workbookViewId="0">
      <selection activeCell="K10" sqref="K10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105</v>
      </c>
    </row>
    <row r="2" spans="1:11" x14ac:dyDescent="0.45">
      <c r="A2" t="s">
        <v>728</v>
      </c>
      <c r="B2" t="s">
        <v>115</v>
      </c>
      <c r="C2" t="s">
        <v>967</v>
      </c>
      <c r="D2" t="s">
        <v>446</v>
      </c>
      <c r="E2" t="s">
        <v>182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26</v>
      </c>
    </row>
    <row r="3" spans="1:11" x14ac:dyDescent="0.45">
      <c r="A3" t="s">
        <v>966</v>
      </c>
      <c r="B3" t="s">
        <v>31</v>
      </c>
      <c r="C3" t="s">
        <v>965</v>
      </c>
      <c r="D3" t="s">
        <v>4</v>
      </c>
      <c r="E3" t="s">
        <v>188</v>
      </c>
      <c r="F3" t="s">
        <v>1</v>
      </c>
      <c r="G3" t="s">
        <v>1</v>
      </c>
      <c r="H3" t="s">
        <v>0</v>
      </c>
    </row>
    <row r="4" spans="1:11" x14ac:dyDescent="0.45">
      <c r="A4" t="s">
        <v>702</v>
      </c>
      <c r="B4" t="s">
        <v>28</v>
      </c>
      <c r="C4" t="s">
        <v>964</v>
      </c>
      <c r="D4" t="s">
        <v>27</v>
      </c>
      <c r="E4" t="s">
        <v>114</v>
      </c>
      <c r="F4" t="s">
        <v>0</v>
      </c>
      <c r="G4" t="s">
        <v>0</v>
      </c>
      <c r="H4" t="s">
        <v>0</v>
      </c>
    </row>
    <row r="5" spans="1:11" x14ac:dyDescent="0.45">
      <c r="A5" t="s">
        <v>742</v>
      </c>
      <c r="B5" t="s">
        <v>5</v>
      </c>
      <c r="C5" t="s">
        <v>198</v>
      </c>
      <c r="D5" t="s">
        <v>446</v>
      </c>
      <c r="E5" t="s">
        <v>88</v>
      </c>
      <c r="F5" t="s">
        <v>0</v>
      </c>
      <c r="G5" t="s">
        <v>0</v>
      </c>
      <c r="H5" t="s">
        <v>0</v>
      </c>
    </row>
    <row r="6" spans="1:11" x14ac:dyDescent="0.45">
      <c r="A6" t="s">
        <v>19</v>
      </c>
      <c r="B6" t="s">
        <v>213</v>
      </c>
      <c r="C6" t="s">
        <v>17</v>
      </c>
      <c r="D6" t="s">
        <v>16</v>
      </c>
      <c r="E6" t="s">
        <v>15</v>
      </c>
      <c r="F6" s="1" t="s">
        <v>14</v>
      </c>
      <c r="G6" t="s">
        <v>13</v>
      </c>
      <c r="H6" t="s">
        <v>12</v>
      </c>
      <c r="I6" t="s">
        <v>11</v>
      </c>
    </row>
    <row r="7" spans="1:11" x14ac:dyDescent="0.45">
      <c r="A7" t="s">
        <v>926</v>
      </c>
      <c r="B7" t="s">
        <v>72</v>
      </c>
      <c r="C7" t="s">
        <v>160</v>
      </c>
      <c r="D7" t="s">
        <v>34</v>
      </c>
      <c r="E7" t="s">
        <v>178</v>
      </c>
      <c r="F7" t="s">
        <v>1</v>
      </c>
      <c r="G7" t="s">
        <v>0</v>
      </c>
      <c r="H7" t="s">
        <v>1</v>
      </c>
    </row>
    <row r="8" spans="1:11" x14ac:dyDescent="0.45">
      <c r="A8" t="s">
        <v>963</v>
      </c>
      <c r="B8" t="s">
        <v>21</v>
      </c>
      <c r="C8" t="s">
        <v>170</v>
      </c>
      <c r="D8" t="s">
        <v>3</v>
      </c>
      <c r="E8" t="s">
        <v>188</v>
      </c>
      <c r="F8" t="s">
        <v>1</v>
      </c>
      <c r="G8" t="s">
        <v>0</v>
      </c>
      <c r="H8" t="s">
        <v>1</v>
      </c>
    </row>
    <row r="9" spans="1:11" x14ac:dyDescent="0.45">
      <c r="A9" t="s">
        <v>962</v>
      </c>
      <c r="B9" t="s">
        <v>31</v>
      </c>
      <c r="C9" t="s">
        <v>35</v>
      </c>
      <c r="D9" t="s">
        <v>34</v>
      </c>
      <c r="E9" t="s">
        <v>188</v>
      </c>
      <c r="F9" t="s">
        <v>1</v>
      </c>
      <c r="G9" t="s">
        <v>1</v>
      </c>
      <c r="H9" t="s">
        <v>0</v>
      </c>
    </row>
    <row r="10" spans="1:11" x14ac:dyDescent="0.45">
      <c r="A10" t="s">
        <v>961</v>
      </c>
      <c r="B10" t="s">
        <v>5</v>
      </c>
      <c r="C10" t="s">
        <v>112</v>
      </c>
      <c r="D10" t="s">
        <v>3</v>
      </c>
      <c r="E10" t="s">
        <v>574</v>
      </c>
      <c r="F10" t="s">
        <v>0</v>
      </c>
      <c r="G10" t="s">
        <v>0</v>
      </c>
      <c r="H10" t="s">
        <v>0</v>
      </c>
    </row>
    <row r="11" spans="1:11" x14ac:dyDescent="0.45">
      <c r="A11" t="s">
        <v>960</v>
      </c>
      <c r="B11" t="s">
        <v>72</v>
      </c>
      <c r="C11" t="s">
        <v>170</v>
      </c>
      <c r="D11" t="s">
        <v>34</v>
      </c>
      <c r="E11" t="s">
        <v>107</v>
      </c>
      <c r="F11" t="s">
        <v>0</v>
      </c>
      <c r="G11" t="s">
        <v>0</v>
      </c>
      <c r="H11" t="s">
        <v>0</v>
      </c>
    </row>
    <row r="12" spans="1:11" x14ac:dyDescent="0.45">
      <c r="A12" t="s">
        <v>699</v>
      </c>
      <c r="B12" t="s">
        <v>28</v>
      </c>
      <c r="C12" t="s">
        <v>40</v>
      </c>
      <c r="D12" t="s">
        <v>79</v>
      </c>
      <c r="E12" t="s">
        <v>324</v>
      </c>
      <c r="F12" t="s">
        <v>0</v>
      </c>
      <c r="G12" t="s">
        <v>0</v>
      </c>
      <c r="H12" t="s">
        <v>0</v>
      </c>
    </row>
    <row r="13" spans="1:11" x14ac:dyDescent="0.45">
      <c r="A13" t="s">
        <v>959</v>
      </c>
      <c r="B13" t="s">
        <v>44</v>
      </c>
      <c r="C13" t="s">
        <v>61</v>
      </c>
      <c r="D13" t="s">
        <v>34</v>
      </c>
      <c r="E13" t="s">
        <v>178</v>
      </c>
      <c r="F13" t="s">
        <v>1</v>
      </c>
      <c r="G13" t="s">
        <v>1</v>
      </c>
      <c r="H13" t="s">
        <v>0</v>
      </c>
    </row>
    <row r="14" spans="1:11" x14ac:dyDescent="0.45">
      <c r="A14" t="s">
        <v>958</v>
      </c>
      <c r="B14" t="s">
        <v>72</v>
      </c>
      <c r="C14" t="s">
        <v>92</v>
      </c>
      <c r="D14" t="s">
        <v>34</v>
      </c>
      <c r="E14" t="s">
        <v>216</v>
      </c>
      <c r="F14" t="s">
        <v>0</v>
      </c>
      <c r="G14" t="s">
        <v>0</v>
      </c>
      <c r="H14" t="s">
        <v>0</v>
      </c>
    </row>
    <row r="15" spans="1:11" x14ac:dyDescent="0.45">
      <c r="A15" t="s">
        <v>957</v>
      </c>
      <c r="B15" t="s">
        <v>36</v>
      </c>
      <c r="C15" t="s">
        <v>35</v>
      </c>
      <c r="D15" t="s">
        <v>34</v>
      </c>
      <c r="E15" t="s">
        <v>58</v>
      </c>
      <c r="F15" t="s">
        <v>1</v>
      </c>
      <c r="G15" t="s">
        <v>0</v>
      </c>
      <c r="H15" t="s">
        <v>1</v>
      </c>
    </row>
    <row r="16" spans="1:11" x14ac:dyDescent="0.45">
      <c r="A16" t="s">
        <v>19</v>
      </c>
      <c r="B16" t="s">
        <v>210</v>
      </c>
      <c r="C16" t="s">
        <v>17</v>
      </c>
      <c r="D16" t="s">
        <v>16</v>
      </c>
      <c r="E16" t="s">
        <v>15</v>
      </c>
      <c r="F16" s="1" t="s">
        <v>14</v>
      </c>
      <c r="G16" t="s">
        <v>13</v>
      </c>
      <c r="H16" t="s">
        <v>12</v>
      </c>
      <c r="I16" t="s">
        <v>11</v>
      </c>
    </row>
    <row r="17" spans="1:9" x14ac:dyDescent="0.45">
      <c r="A17" t="s">
        <v>956</v>
      </c>
      <c r="B17" t="s">
        <v>48</v>
      </c>
      <c r="C17" t="s">
        <v>199</v>
      </c>
      <c r="D17" t="s">
        <v>3</v>
      </c>
      <c r="E17" t="s">
        <v>46</v>
      </c>
      <c r="F17" t="s">
        <v>0</v>
      </c>
      <c r="G17" t="s">
        <v>0</v>
      </c>
      <c r="H17" t="s">
        <v>0</v>
      </c>
    </row>
    <row r="18" spans="1:9" x14ac:dyDescent="0.45">
      <c r="A18" t="s">
        <v>955</v>
      </c>
      <c r="B18" t="s">
        <v>31</v>
      </c>
      <c r="C18" t="s">
        <v>61</v>
      </c>
      <c r="D18" t="s">
        <v>3</v>
      </c>
      <c r="E18" t="s">
        <v>103</v>
      </c>
      <c r="F18" t="s">
        <v>0</v>
      </c>
      <c r="G18" t="s">
        <v>0</v>
      </c>
      <c r="H18" t="s">
        <v>0</v>
      </c>
    </row>
    <row r="19" spans="1:9" x14ac:dyDescent="0.45">
      <c r="A19" t="s">
        <v>691</v>
      </c>
      <c r="B19" t="s">
        <v>115</v>
      </c>
      <c r="C19" t="s">
        <v>507</v>
      </c>
      <c r="D19" t="s">
        <v>56</v>
      </c>
      <c r="E19" t="s">
        <v>53</v>
      </c>
      <c r="F19" t="s">
        <v>0</v>
      </c>
      <c r="G19" t="s">
        <v>0</v>
      </c>
      <c r="H19" t="s">
        <v>0</v>
      </c>
    </row>
    <row r="20" spans="1:9" x14ac:dyDescent="0.45">
      <c r="A20" t="s">
        <v>954</v>
      </c>
      <c r="B20" t="s">
        <v>21</v>
      </c>
      <c r="C20" t="s">
        <v>8</v>
      </c>
      <c r="D20" t="s">
        <v>34</v>
      </c>
      <c r="E20" t="s">
        <v>103</v>
      </c>
      <c r="F20" t="s">
        <v>0</v>
      </c>
      <c r="G20" t="s">
        <v>0</v>
      </c>
      <c r="H20" t="s">
        <v>0</v>
      </c>
    </row>
    <row r="21" spans="1:9" x14ac:dyDescent="0.45">
      <c r="A21" t="s">
        <v>701</v>
      </c>
      <c r="B21" t="s">
        <v>28</v>
      </c>
      <c r="C21" t="s">
        <v>67</v>
      </c>
      <c r="D21" t="s">
        <v>34</v>
      </c>
      <c r="E21" t="s">
        <v>114</v>
      </c>
      <c r="F21" t="s">
        <v>0</v>
      </c>
      <c r="G21" t="s">
        <v>0</v>
      </c>
      <c r="H21" t="s">
        <v>0</v>
      </c>
    </row>
    <row r="22" spans="1:9" x14ac:dyDescent="0.45">
      <c r="A22" t="s">
        <v>718</v>
      </c>
      <c r="B22" t="s">
        <v>89</v>
      </c>
      <c r="C22" t="s">
        <v>43</v>
      </c>
      <c r="D22" t="s">
        <v>79</v>
      </c>
      <c r="E22" t="s">
        <v>585</v>
      </c>
      <c r="F22" t="s">
        <v>0</v>
      </c>
      <c r="G22" t="s">
        <v>0</v>
      </c>
      <c r="H22" t="s">
        <v>0</v>
      </c>
    </row>
    <row r="23" spans="1:9" x14ac:dyDescent="0.45">
      <c r="A23" t="s">
        <v>690</v>
      </c>
      <c r="B23" t="s">
        <v>28</v>
      </c>
      <c r="C23" t="s">
        <v>27</v>
      </c>
      <c r="D23" t="s">
        <v>79</v>
      </c>
      <c r="E23" t="s">
        <v>114</v>
      </c>
      <c r="F23" t="s">
        <v>0</v>
      </c>
      <c r="G23" t="s">
        <v>0</v>
      </c>
      <c r="H23" t="s">
        <v>0</v>
      </c>
    </row>
    <row r="24" spans="1:9" x14ac:dyDescent="0.45">
      <c r="A24" t="s">
        <v>953</v>
      </c>
      <c r="B24" t="s">
        <v>72</v>
      </c>
      <c r="C24" t="s">
        <v>27</v>
      </c>
      <c r="D24" t="s">
        <v>3</v>
      </c>
      <c r="E24" t="s">
        <v>185</v>
      </c>
      <c r="F24" t="s">
        <v>1</v>
      </c>
      <c r="G24" t="s">
        <v>0</v>
      </c>
      <c r="H24" t="s">
        <v>1</v>
      </c>
    </row>
    <row r="25" spans="1:9" x14ac:dyDescent="0.45">
      <c r="A25" t="s">
        <v>952</v>
      </c>
      <c r="B25" t="s">
        <v>44</v>
      </c>
      <c r="C25" t="s">
        <v>40</v>
      </c>
      <c r="D25" t="s">
        <v>34</v>
      </c>
      <c r="E25" t="s">
        <v>178</v>
      </c>
      <c r="F25" t="s">
        <v>1</v>
      </c>
      <c r="G25" t="s">
        <v>1</v>
      </c>
      <c r="H25" t="s">
        <v>0</v>
      </c>
    </row>
    <row r="26" spans="1:9" x14ac:dyDescent="0.45">
      <c r="A26" t="s">
        <v>951</v>
      </c>
      <c r="B26" t="s">
        <v>28</v>
      </c>
      <c r="C26" t="s">
        <v>199</v>
      </c>
      <c r="D26" t="s">
        <v>92</v>
      </c>
      <c r="E26" t="s">
        <v>114</v>
      </c>
      <c r="F26" t="s">
        <v>0</v>
      </c>
      <c r="G26" t="s">
        <v>0</v>
      </c>
      <c r="H26" t="s">
        <v>0</v>
      </c>
    </row>
    <row r="27" spans="1:9" x14ac:dyDescent="0.45">
      <c r="A27" t="s">
        <v>950</v>
      </c>
      <c r="B27" t="s">
        <v>115</v>
      </c>
      <c r="C27" t="s">
        <v>864</v>
      </c>
      <c r="D27" t="s">
        <v>79</v>
      </c>
      <c r="E27" t="s">
        <v>53</v>
      </c>
      <c r="F27" t="s">
        <v>0</v>
      </c>
      <c r="G27" t="s">
        <v>0</v>
      </c>
      <c r="H27" t="s">
        <v>0</v>
      </c>
    </row>
    <row r="28" spans="1:9" x14ac:dyDescent="0.45">
      <c r="A28" t="s">
        <v>949</v>
      </c>
      <c r="B28" t="s">
        <v>21</v>
      </c>
      <c r="C28" t="s">
        <v>446</v>
      </c>
      <c r="D28" t="s">
        <v>34</v>
      </c>
      <c r="E28" t="s">
        <v>58</v>
      </c>
      <c r="F28" t="s">
        <v>1</v>
      </c>
      <c r="G28" t="s">
        <v>0</v>
      </c>
      <c r="H28" t="s">
        <v>1</v>
      </c>
    </row>
    <row r="29" spans="1:9" x14ac:dyDescent="0.45">
      <c r="A29" t="s">
        <v>19</v>
      </c>
      <c r="B29" t="s">
        <v>207</v>
      </c>
      <c r="C29" t="s">
        <v>17</v>
      </c>
      <c r="D29" t="s">
        <v>16</v>
      </c>
      <c r="E29" t="s">
        <v>15</v>
      </c>
      <c r="F29" s="1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948</v>
      </c>
      <c r="B30" t="s">
        <v>44</v>
      </c>
      <c r="C30" t="s">
        <v>234</v>
      </c>
      <c r="D30" t="s">
        <v>3</v>
      </c>
      <c r="E30" t="s">
        <v>366</v>
      </c>
      <c r="F30" t="s">
        <v>0</v>
      </c>
      <c r="G30" t="s">
        <v>0</v>
      </c>
      <c r="H30" t="s">
        <v>0</v>
      </c>
    </row>
    <row r="31" spans="1:9" x14ac:dyDescent="0.45">
      <c r="A31" t="s">
        <v>947</v>
      </c>
      <c r="B31" t="s">
        <v>28</v>
      </c>
      <c r="C31" t="s">
        <v>946</v>
      </c>
      <c r="D31" t="s">
        <v>79</v>
      </c>
      <c r="E31" t="s">
        <v>496</v>
      </c>
      <c r="F31" t="s">
        <v>0</v>
      </c>
      <c r="G31" t="s">
        <v>0</v>
      </c>
      <c r="H31" t="s">
        <v>0</v>
      </c>
    </row>
    <row r="32" spans="1:9" x14ac:dyDescent="0.45">
      <c r="A32" t="s">
        <v>945</v>
      </c>
      <c r="B32" t="s">
        <v>44</v>
      </c>
      <c r="C32" t="s">
        <v>67</v>
      </c>
      <c r="D32" t="s">
        <v>79</v>
      </c>
      <c r="E32" t="s">
        <v>185</v>
      </c>
      <c r="F32" t="s">
        <v>1</v>
      </c>
      <c r="G32" t="s">
        <v>0</v>
      </c>
      <c r="H32" t="s">
        <v>1</v>
      </c>
    </row>
    <row r="33" spans="1:9" x14ac:dyDescent="0.45">
      <c r="A33" t="s">
        <v>871</v>
      </c>
      <c r="B33" t="s">
        <v>115</v>
      </c>
      <c r="C33" t="s">
        <v>3</v>
      </c>
      <c r="D33" t="s">
        <v>27</v>
      </c>
      <c r="E33" t="s">
        <v>26</v>
      </c>
      <c r="F33" t="s">
        <v>0</v>
      </c>
      <c r="G33" t="s">
        <v>0</v>
      </c>
      <c r="H33" t="s">
        <v>0</v>
      </c>
    </row>
    <row r="34" spans="1:9" x14ac:dyDescent="0.45">
      <c r="A34" t="s">
        <v>702</v>
      </c>
      <c r="B34" t="s">
        <v>28</v>
      </c>
      <c r="C34" t="s">
        <v>4</v>
      </c>
      <c r="D34" t="s">
        <v>27</v>
      </c>
      <c r="E34" t="s">
        <v>114</v>
      </c>
      <c r="F34" t="s">
        <v>0</v>
      </c>
      <c r="G34" t="s">
        <v>0</v>
      </c>
      <c r="H34" t="s">
        <v>0</v>
      </c>
    </row>
    <row r="35" spans="1:9" x14ac:dyDescent="0.45">
      <c r="A35" t="s">
        <v>944</v>
      </c>
      <c r="B35" t="s">
        <v>31</v>
      </c>
      <c r="C35" t="s">
        <v>112</v>
      </c>
      <c r="D35" t="s">
        <v>34</v>
      </c>
      <c r="E35" t="s">
        <v>203</v>
      </c>
      <c r="F35" t="s">
        <v>0</v>
      </c>
      <c r="G35" t="s">
        <v>1</v>
      </c>
      <c r="H35" t="s">
        <v>0</v>
      </c>
    </row>
    <row r="36" spans="1:9" x14ac:dyDescent="0.45">
      <c r="A36" t="s">
        <v>943</v>
      </c>
      <c r="B36" t="s">
        <v>28</v>
      </c>
      <c r="C36" t="s">
        <v>67</v>
      </c>
      <c r="D36" t="s">
        <v>3</v>
      </c>
      <c r="E36" t="s">
        <v>496</v>
      </c>
      <c r="F36" t="s">
        <v>0</v>
      </c>
      <c r="G36" t="s">
        <v>0</v>
      </c>
      <c r="H36" t="s">
        <v>0</v>
      </c>
    </row>
    <row r="37" spans="1:9" x14ac:dyDescent="0.45">
      <c r="A37" t="s">
        <v>699</v>
      </c>
      <c r="B37" t="s">
        <v>28</v>
      </c>
      <c r="C37" t="s">
        <v>40</v>
      </c>
      <c r="D37" t="s">
        <v>79</v>
      </c>
      <c r="E37" t="s">
        <v>324</v>
      </c>
      <c r="F37" t="s">
        <v>0</v>
      </c>
      <c r="G37" t="s">
        <v>0</v>
      </c>
      <c r="H37" t="s">
        <v>0</v>
      </c>
    </row>
    <row r="38" spans="1:9" x14ac:dyDescent="0.45">
      <c r="A38" t="s">
        <v>742</v>
      </c>
      <c r="B38" t="s">
        <v>5</v>
      </c>
      <c r="C38" t="s">
        <v>69</v>
      </c>
      <c r="D38" t="s">
        <v>56</v>
      </c>
      <c r="E38" t="s">
        <v>88</v>
      </c>
      <c r="F38" t="s">
        <v>0</v>
      </c>
      <c r="G38" t="s">
        <v>0</v>
      </c>
      <c r="H38" t="s">
        <v>0</v>
      </c>
    </row>
    <row r="39" spans="1:9" x14ac:dyDescent="0.45">
      <c r="A39" t="s">
        <v>942</v>
      </c>
      <c r="B39" t="s">
        <v>5</v>
      </c>
      <c r="C39" t="s">
        <v>69</v>
      </c>
      <c r="D39" t="s">
        <v>8</v>
      </c>
      <c r="E39" t="s">
        <v>88</v>
      </c>
      <c r="F39" t="s">
        <v>0</v>
      </c>
      <c r="G39" t="s">
        <v>0</v>
      </c>
      <c r="H39" t="s">
        <v>0</v>
      </c>
    </row>
    <row r="40" spans="1:9" x14ac:dyDescent="0.45">
      <c r="A40" t="s">
        <v>941</v>
      </c>
      <c r="B40" t="s">
        <v>21</v>
      </c>
      <c r="C40" t="s">
        <v>43</v>
      </c>
      <c r="D40" t="s">
        <v>3</v>
      </c>
      <c r="E40" t="s">
        <v>155</v>
      </c>
      <c r="F40" t="s">
        <v>0</v>
      </c>
      <c r="G40" t="s">
        <v>0</v>
      </c>
      <c r="H40" t="s">
        <v>0</v>
      </c>
    </row>
    <row r="41" spans="1:9" x14ac:dyDescent="0.45">
      <c r="A41" t="s">
        <v>19</v>
      </c>
      <c r="B41" t="s">
        <v>201</v>
      </c>
      <c r="C41" t="s">
        <v>17</v>
      </c>
      <c r="D41" t="s">
        <v>16</v>
      </c>
      <c r="E41" t="s">
        <v>15</v>
      </c>
      <c r="F41" s="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683</v>
      </c>
      <c r="B42" t="s">
        <v>72</v>
      </c>
      <c r="C42" t="s">
        <v>802</v>
      </c>
      <c r="D42" t="s">
        <v>940</v>
      </c>
      <c r="E42" t="s">
        <v>178</v>
      </c>
      <c r="F42" t="s">
        <v>1</v>
      </c>
      <c r="G42" t="s">
        <v>0</v>
      </c>
      <c r="H42" t="s">
        <v>1</v>
      </c>
      <c r="I42" t="s">
        <v>1</v>
      </c>
    </row>
    <row r="43" spans="1:9" x14ac:dyDescent="0.45">
      <c r="A43" t="s">
        <v>939</v>
      </c>
      <c r="B43" t="s">
        <v>44</v>
      </c>
      <c r="C43" t="s">
        <v>938</v>
      </c>
      <c r="D43" t="s">
        <v>92</v>
      </c>
      <c r="E43" t="s">
        <v>55</v>
      </c>
      <c r="F43" t="s">
        <v>0</v>
      </c>
      <c r="G43" t="s">
        <v>0</v>
      </c>
      <c r="H43" t="s">
        <v>0</v>
      </c>
    </row>
    <row r="44" spans="1:9" x14ac:dyDescent="0.45">
      <c r="A44" t="s">
        <v>875</v>
      </c>
      <c r="B44" t="s">
        <v>72</v>
      </c>
      <c r="C44" t="s">
        <v>937</v>
      </c>
      <c r="D44" t="s">
        <v>100</v>
      </c>
      <c r="E44" t="s">
        <v>178</v>
      </c>
      <c r="F44" t="s">
        <v>1</v>
      </c>
      <c r="G44" t="s">
        <v>0</v>
      </c>
      <c r="H44" t="s">
        <v>1</v>
      </c>
    </row>
    <row r="45" spans="1:9" x14ac:dyDescent="0.45">
      <c r="A45" t="s">
        <v>936</v>
      </c>
      <c r="B45" t="s">
        <v>28</v>
      </c>
      <c r="C45" t="s">
        <v>935</v>
      </c>
      <c r="D45" t="s">
        <v>148</v>
      </c>
      <c r="E45" t="s">
        <v>53</v>
      </c>
      <c r="F45" t="s">
        <v>0</v>
      </c>
      <c r="G45" t="s">
        <v>0</v>
      </c>
      <c r="H45" t="s">
        <v>0</v>
      </c>
    </row>
    <row r="46" spans="1:9" x14ac:dyDescent="0.45">
      <c r="A46" t="s">
        <v>767</v>
      </c>
      <c r="B46" t="s">
        <v>89</v>
      </c>
      <c r="C46" t="s">
        <v>934</v>
      </c>
      <c r="D46" t="s">
        <v>27</v>
      </c>
      <c r="E46" t="s">
        <v>7</v>
      </c>
      <c r="F46" t="s">
        <v>0</v>
      </c>
      <c r="G46" t="s">
        <v>0</v>
      </c>
      <c r="H46" t="s">
        <v>0</v>
      </c>
    </row>
    <row r="47" spans="1:9" x14ac:dyDescent="0.45">
      <c r="A47" t="s">
        <v>844</v>
      </c>
      <c r="B47" t="s">
        <v>5</v>
      </c>
      <c r="C47" t="s">
        <v>933</v>
      </c>
      <c r="D47" t="s">
        <v>170</v>
      </c>
      <c r="E47" t="s">
        <v>408</v>
      </c>
      <c r="F47" t="s">
        <v>0</v>
      </c>
      <c r="G47" t="s">
        <v>0</v>
      </c>
      <c r="H47" t="s">
        <v>0</v>
      </c>
    </row>
    <row r="48" spans="1:9" x14ac:dyDescent="0.45">
      <c r="A48" t="s">
        <v>702</v>
      </c>
      <c r="B48" t="s">
        <v>28</v>
      </c>
      <c r="C48" t="s">
        <v>932</v>
      </c>
      <c r="D48" t="s">
        <v>931</v>
      </c>
      <c r="E48" t="s">
        <v>114</v>
      </c>
      <c r="F48" t="s">
        <v>0</v>
      </c>
      <c r="G48" t="s">
        <v>0</v>
      </c>
      <c r="H48" t="s">
        <v>0</v>
      </c>
    </row>
    <row r="49" spans="1:9" x14ac:dyDescent="0.45">
      <c r="A49" t="s">
        <v>19</v>
      </c>
      <c r="B49" t="s">
        <v>195</v>
      </c>
      <c r="C49" t="s">
        <v>17</v>
      </c>
      <c r="D49" t="s">
        <v>16</v>
      </c>
      <c r="E49" t="s">
        <v>15</v>
      </c>
      <c r="F49" s="1" t="s">
        <v>14</v>
      </c>
      <c r="G49" t="s">
        <v>13</v>
      </c>
      <c r="H49" t="s">
        <v>12</v>
      </c>
      <c r="I49" t="s">
        <v>11</v>
      </c>
    </row>
    <row r="50" spans="1:9" x14ac:dyDescent="0.45">
      <c r="A50" t="s">
        <v>683</v>
      </c>
      <c r="B50" t="s">
        <v>72</v>
      </c>
      <c r="C50" t="s">
        <v>265</v>
      </c>
      <c r="D50" t="s">
        <v>8</v>
      </c>
      <c r="E50" t="s">
        <v>178</v>
      </c>
      <c r="F50" t="s">
        <v>1</v>
      </c>
      <c r="G50" t="s">
        <v>0</v>
      </c>
      <c r="H50" t="s">
        <v>1</v>
      </c>
      <c r="I50" t="s">
        <v>1</v>
      </c>
    </row>
    <row r="51" spans="1:9" x14ac:dyDescent="0.45">
      <c r="A51" t="s">
        <v>729</v>
      </c>
      <c r="B51" t="s">
        <v>5</v>
      </c>
      <c r="C51" t="s">
        <v>40</v>
      </c>
      <c r="D51" t="s">
        <v>56</v>
      </c>
      <c r="E51" t="s">
        <v>88</v>
      </c>
      <c r="F51" t="s">
        <v>0</v>
      </c>
      <c r="G51" t="s">
        <v>0</v>
      </c>
      <c r="H51" t="s">
        <v>0</v>
      </c>
    </row>
    <row r="52" spans="1:9" x14ac:dyDescent="0.45">
      <c r="A52" t="s">
        <v>699</v>
      </c>
      <c r="B52" t="s">
        <v>28</v>
      </c>
      <c r="C52" t="s">
        <v>69</v>
      </c>
      <c r="D52" t="s">
        <v>79</v>
      </c>
      <c r="E52" t="s">
        <v>324</v>
      </c>
      <c r="F52" t="s">
        <v>0</v>
      </c>
      <c r="G52" t="s">
        <v>0</v>
      </c>
      <c r="H52" t="s">
        <v>0</v>
      </c>
    </row>
    <row r="53" spans="1:9" x14ac:dyDescent="0.45">
      <c r="A53" t="s">
        <v>930</v>
      </c>
      <c r="B53" t="s">
        <v>89</v>
      </c>
      <c r="C53" t="s">
        <v>160</v>
      </c>
      <c r="D53" t="s">
        <v>34</v>
      </c>
      <c r="E53" t="s">
        <v>399</v>
      </c>
      <c r="F53" t="s">
        <v>0</v>
      </c>
      <c r="G53" t="s">
        <v>0</v>
      </c>
      <c r="H53" t="s">
        <v>0</v>
      </c>
    </row>
    <row r="54" spans="1:9" x14ac:dyDescent="0.45">
      <c r="A54" t="s">
        <v>929</v>
      </c>
      <c r="B54" t="s">
        <v>21</v>
      </c>
      <c r="C54" t="s">
        <v>40</v>
      </c>
      <c r="D54" t="s">
        <v>34</v>
      </c>
      <c r="E54" t="s">
        <v>188</v>
      </c>
      <c r="F54" t="s">
        <v>1</v>
      </c>
      <c r="G54" t="s">
        <v>0</v>
      </c>
      <c r="H54" t="s">
        <v>1</v>
      </c>
    </row>
    <row r="55" spans="1:9" x14ac:dyDescent="0.45">
      <c r="A55" t="s">
        <v>19</v>
      </c>
      <c r="B55" t="s">
        <v>192</v>
      </c>
      <c r="C55" t="s">
        <v>17</v>
      </c>
      <c r="D55" t="s">
        <v>16</v>
      </c>
      <c r="E55" t="s">
        <v>15</v>
      </c>
      <c r="F55" s="1" t="s">
        <v>14</v>
      </c>
      <c r="G55" t="s">
        <v>13</v>
      </c>
      <c r="H55" t="s">
        <v>12</v>
      </c>
      <c r="I55" t="s">
        <v>11</v>
      </c>
    </row>
    <row r="56" spans="1:9" x14ac:dyDescent="0.45">
      <c r="A56" t="s">
        <v>928</v>
      </c>
      <c r="B56" t="s">
        <v>72</v>
      </c>
      <c r="C56" t="s">
        <v>47</v>
      </c>
      <c r="D56" t="s">
        <v>34</v>
      </c>
      <c r="E56" t="s">
        <v>138</v>
      </c>
      <c r="F56" t="s">
        <v>0</v>
      </c>
      <c r="G56" t="s">
        <v>0</v>
      </c>
      <c r="H56" t="s">
        <v>0</v>
      </c>
    </row>
    <row r="57" spans="1:9" x14ac:dyDescent="0.45">
      <c r="A57" t="s">
        <v>19</v>
      </c>
      <c r="B57" t="s">
        <v>191</v>
      </c>
      <c r="C57" t="s">
        <v>17</v>
      </c>
      <c r="D57" t="s">
        <v>16</v>
      </c>
      <c r="E57" t="s">
        <v>15</v>
      </c>
      <c r="F57" s="1" t="s">
        <v>14</v>
      </c>
      <c r="G57" t="s">
        <v>13</v>
      </c>
      <c r="H57" t="s">
        <v>12</v>
      </c>
      <c r="I57" t="s">
        <v>11</v>
      </c>
    </row>
    <row r="58" spans="1:9" x14ac:dyDescent="0.45">
      <c r="A58" t="s">
        <v>927</v>
      </c>
      <c r="B58" t="s">
        <v>44</v>
      </c>
      <c r="C58" t="s">
        <v>148</v>
      </c>
      <c r="D58" t="s">
        <v>4</v>
      </c>
      <c r="E58" t="s">
        <v>185</v>
      </c>
      <c r="F58" t="s">
        <v>1</v>
      </c>
      <c r="G58" t="s">
        <v>0</v>
      </c>
      <c r="H58" t="s">
        <v>1</v>
      </c>
    </row>
    <row r="59" spans="1:9" x14ac:dyDescent="0.45">
      <c r="A59" t="s">
        <v>875</v>
      </c>
      <c r="B59" t="s">
        <v>72</v>
      </c>
      <c r="C59" t="s">
        <v>56</v>
      </c>
      <c r="D59" t="s">
        <v>3</v>
      </c>
      <c r="E59" t="s">
        <v>178</v>
      </c>
      <c r="F59" t="s">
        <v>1</v>
      </c>
      <c r="G59" t="s">
        <v>0</v>
      </c>
      <c r="H59" t="s">
        <v>1</v>
      </c>
    </row>
    <row r="60" spans="1:9" x14ac:dyDescent="0.45">
      <c r="A60" t="s">
        <v>926</v>
      </c>
      <c r="B60" t="s">
        <v>44</v>
      </c>
      <c r="C60" t="s">
        <v>40</v>
      </c>
      <c r="D60" t="s">
        <v>3</v>
      </c>
      <c r="E60" t="s">
        <v>178</v>
      </c>
      <c r="F60" t="s">
        <v>1</v>
      </c>
      <c r="G60" t="s">
        <v>1</v>
      </c>
      <c r="H60" t="s">
        <v>0</v>
      </c>
    </row>
    <row r="61" spans="1:9" x14ac:dyDescent="0.45">
      <c r="A61" t="s">
        <v>925</v>
      </c>
      <c r="B61" t="s">
        <v>72</v>
      </c>
      <c r="C61" t="s">
        <v>3</v>
      </c>
      <c r="D61" t="s">
        <v>3</v>
      </c>
      <c r="E61" t="s">
        <v>77</v>
      </c>
      <c r="F61" t="s">
        <v>0</v>
      </c>
      <c r="G61" t="s">
        <v>0</v>
      </c>
      <c r="H61" t="s">
        <v>0</v>
      </c>
    </row>
    <row r="62" spans="1:9" x14ac:dyDescent="0.45">
      <c r="A62" t="s">
        <v>924</v>
      </c>
      <c r="B62" t="s">
        <v>72</v>
      </c>
      <c r="C62" t="s">
        <v>3</v>
      </c>
      <c r="D62" t="s">
        <v>3</v>
      </c>
      <c r="E62" t="s">
        <v>68</v>
      </c>
      <c r="F62" t="s">
        <v>0</v>
      </c>
      <c r="G62" t="s">
        <v>0</v>
      </c>
      <c r="H62" t="s">
        <v>0</v>
      </c>
    </row>
    <row r="63" spans="1:9" x14ac:dyDescent="0.45">
      <c r="A63" t="s">
        <v>923</v>
      </c>
      <c r="B63" t="s">
        <v>28</v>
      </c>
      <c r="C63" t="s">
        <v>3</v>
      </c>
      <c r="D63" t="s">
        <v>3</v>
      </c>
      <c r="E63" t="s">
        <v>223</v>
      </c>
      <c r="F63" t="s">
        <v>0</v>
      </c>
      <c r="G63" t="s">
        <v>1</v>
      </c>
      <c r="H63" t="s">
        <v>0</v>
      </c>
    </row>
    <row r="64" spans="1:9" x14ac:dyDescent="0.45">
      <c r="A64" t="s">
        <v>922</v>
      </c>
      <c r="B64" t="s">
        <v>36</v>
      </c>
      <c r="C64" t="s">
        <v>148</v>
      </c>
      <c r="D64" t="s">
        <v>3</v>
      </c>
      <c r="E64" t="s">
        <v>188</v>
      </c>
      <c r="F64" t="s">
        <v>1</v>
      </c>
      <c r="G64" t="s">
        <v>0</v>
      </c>
      <c r="H64" t="s">
        <v>1</v>
      </c>
    </row>
    <row r="65" spans="1:9" x14ac:dyDescent="0.45">
      <c r="A65" t="s">
        <v>921</v>
      </c>
      <c r="B65" t="s">
        <v>72</v>
      </c>
      <c r="C65" t="s">
        <v>4</v>
      </c>
      <c r="D65" t="s">
        <v>3</v>
      </c>
      <c r="E65" t="s">
        <v>178</v>
      </c>
      <c r="F65" t="s">
        <v>1</v>
      </c>
      <c r="G65" t="s">
        <v>0</v>
      </c>
      <c r="H65" t="s">
        <v>1</v>
      </c>
    </row>
    <row r="66" spans="1:9" x14ac:dyDescent="0.45">
      <c r="A66" t="s">
        <v>920</v>
      </c>
      <c r="B66" t="s">
        <v>31</v>
      </c>
      <c r="C66" t="s">
        <v>79</v>
      </c>
      <c r="D66" t="s">
        <v>34</v>
      </c>
      <c r="E66" t="s">
        <v>278</v>
      </c>
      <c r="F66" t="s">
        <v>1</v>
      </c>
      <c r="G66" t="s">
        <v>0</v>
      </c>
      <c r="H66" t="s">
        <v>1</v>
      </c>
    </row>
    <row r="67" spans="1:9" x14ac:dyDescent="0.45">
      <c r="A67" t="s">
        <v>919</v>
      </c>
      <c r="B67" t="s">
        <v>21</v>
      </c>
      <c r="C67" t="s">
        <v>43</v>
      </c>
      <c r="D67" t="s">
        <v>34</v>
      </c>
      <c r="E67" t="s">
        <v>58</v>
      </c>
      <c r="F67" t="s">
        <v>1</v>
      </c>
      <c r="G67" t="s">
        <v>0</v>
      </c>
      <c r="H67" t="s">
        <v>1</v>
      </c>
    </row>
    <row r="68" spans="1:9" x14ac:dyDescent="0.45">
      <c r="A68" t="s">
        <v>699</v>
      </c>
      <c r="B68" t="s">
        <v>28</v>
      </c>
      <c r="C68" t="s">
        <v>8</v>
      </c>
      <c r="D68" t="s">
        <v>79</v>
      </c>
      <c r="E68" t="s">
        <v>324</v>
      </c>
      <c r="F68" t="s">
        <v>0</v>
      </c>
      <c r="G68" t="s">
        <v>0</v>
      </c>
      <c r="H68" t="s">
        <v>0</v>
      </c>
    </row>
    <row r="69" spans="1:9" x14ac:dyDescent="0.45">
      <c r="A69" t="s">
        <v>688</v>
      </c>
      <c r="B69" t="s">
        <v>200</v>
      </c>
      <c r="C69" t="s">
        <v>79</v>
      </c>
      <c r="D69" t="s">
        <v>100</v>
      </c>
      <c r="E69" t="s">
        <v>65</v>
      </c>
      <c r="F69" t="s">
        <v>0</v>
      </c>
      <c r="G69" t="s">
        <v>0</v>
      </c>
      <c r="H69" t="s">
        <v>0</v>
      </c>
      <c r="I69" t="s">
        <v>1</v>
      </c>
    </row>
    <row r="70" spans="1:9" x14ac:dyDescent="0.45">
      <c r="A70" t="s">
        <v>687</v>
      </c>
      <c r="B70" t="s">
        <v>36</v>
      </c>
      <c r="C70" t="s">
        <v>34</v>
      </c>
      <c r="D70" t="s">
        <v>79</v>
      </c>
      <c r="E70" t="s">
        <v>188</v>
      </c>
      <c r="F70" t="s">
        <v>1</v>
      </c>
      <c r="G70" t="s">
        <v>0</v>
      </c>
      <c r="H70" t="s">
        <v>1</v>
      </c>
      <c r="I70" t="s">
        <v>1</v>
      </c>
    </row>
    <row r="71" spans="1:9" x14ac:dyDescent="0.45">
      <c r="A71" t="s">
        <v>918</v>
      </c>
      <c r="B71" t="s">
        <v>115</v>
      </c>
      <c r="C71" t="s">
        <v>4</v>
      </c>
      <c r="D71" t="s">
        <v>34</v>
      </c>
      <c r="E71" t="s">
        <v>917</v>
      </c>
      <c r="F71" t="s">
        <v>0</v>
      </c>
      <c r="G71" t="s">
        <v>0</v>
      </c>
      <c r="H71" t="s">
        <v>0</v>
      </c>
    </row>
    <row r="72" spans="1:9" x14ac:dyDescent="0.45">
      <c r="A72" t="s">
        <v>19</v>
      </c>
      <c r="B72" t="s">
        <v>187</v>
      </c>
      <c r="C72" t="s">
        <v>17</v>
      </c>
      <c r="D72" t="s">
        <v>16</v>
      </c>
      <c r="E72" t="s">
        <v>15</v>
      </c>
      <c r="F72" s="1" t="s">
        <v>14</v>
      </c>
      <c r="G72" t="s">
        <v>13</v>
      </c>
      <c r="H72" t="s">
        <v>12</v>
      </c>
      <c r="I72" t="s">
        <v>11</v>
      </c>
    </row>
    <row r="73" spans="1:9" x14ac:dyDescent="0.45">
      <c r="A73" t="s">
        <v>916</v>
      </c>
      <c r="B73" t="s">
        <v>44</v>
      </c>
      <c r="C73" t="s">
        <v>8</v>
      </c>
      <c r="D73" t="s">
        <v>3</v>
      </c>
      <c r="E73" t="s">
        <v>366</v>
      </c>
      <c r="F73" t="s">
        <v>0</v>
      </c>
      <c r="G73" t="s">
        <v>0</v>
      </c>
      <c r="H73" t="s">
        <v>0</v>
      </c>
    </row>
    <row r="74" spans="1:9" x14ac:dyDescent="0.45">
      <c r="A74" t="s">
        <v>702</v>
      </c>
      <c r="B74" t="s">
        <v>28</v>
      </c>
      <c r="C74" t="s">
        <v>148</v>
      </c>
      <c r="D74" t="s">
        <v>27</v>
      </c>
      <c r="E74" t="s">
        <v>114</v>
      </c>
      <c r="F74" t="s">
        <v>0</v>
      </c>
      <c r="G74" t="s">
        <v>0</v>
      </c>
      <c r="H74" t="s">
        <v>0</v>
      </c>
    </row>
    <row r="75" spans="1:9" x14ac:dyDescent="0.45">
      <c r="A75" t="s">
        <v>915</v>
      </c>
      <c r="B75" t="s">
        <v>89</v>
      </c>
      <c r="C75" t="s">
        <v>61</v>
      </c>
      <c r="D75" t="s">
        <v>79</v>
      </c>
      <c r="E75" t="s">
        <v>867</v>
      </c>
      <c r="F75" t="s">
        <v>0</v>
      </c>
      <c r="G75" t="s">
        <v>0</v>
      </c>
      <c r="H75" t="s">
        <v>0</v>
      </c>
    </row>
    <row r="76" spans="1:9" x14ac:dyDescent="0.45">
      <c r="A76" t="s">
        <v>720</v>
      </c>
      <c r="B76" t="s">
        <v>36</v>
      </c>
      <c r="C76" t="s">
        <v>234</v>
      </c>
      <c r="D76" t="s">
        <v>3</v>
      </c>
      <c r="E76" t="s">
        <v>58</v>
      </c>
      <c r="F76" t="s">
        <v>1</v>
      </c>
      <c r="G76" t="s">
        <v>0</v>
      </c>
      <c r="H76" t="s">
        <v>1</v>
      </c>
    </row>
    <row r="77" spans="1:9" x14ac:dyDescent="0.45">
      <c r="A77" t="s">
        <v>914</v>
      </c>
      <c r="B77" t="s">
        <v>48</v>
      </c>
      <c r="C77" t="s">
        <v>79</v>
      </c>
      <c r="D77" t="s">
        <v>3</v>
      </c>
      <c r="E77" t="s">
        <v>185</v>
      </c>
      <c r="F77" t="s">
        <v>1</v>
      </c>
      <c r="G77" t="s">
        <v>0</v>
      </c>
      <c r="H77" t="s">
        <v>1</v>
      </c>
    </row>
    <row r="78" spans="1:9" x14ac:dyDescent="0.45">
      <c r="A78" t="s">
        <v>688</v>
      </c>
      <c r="B78" t="s">
        <v>200</v>
      </c>
      <c r="C78" t="s">
        <v>3</v>
      </c>
      <c r="D78" t="s">
        <v>8</v>
      </c>
      <c r="E78" t="s">
        <v>65</v>
      </c>
      <c r="F78" t="s">
        <v>0</v>
      </c>
      <c r="G78" t="s">
        <v>0</v>
      </c>
      <c r="H78" t="s">
        <v>0</v>
      </c>
      <c r="I78" t="s">
        <v>1</v>
      </c>
    </row>
    <row r="79" spans="1:9" x14ac:dyDescent="0.45">
      <c r="A79" t="s">
        <v>913</v>
      </c>
      <c r="B79" t="s">
        <v>36</v>
      </c>
      <c r="C79" t="s">
        <v>79</v>
      </c>
      <c r="D79" t="s">
        <v>3</v>
      </c>
      <c r="E79" t="s">
        <v>188</v>
      </c>
      <c r="F79" t="s">
        <v>1</v>
      </c>
      <c r="G79" t="s">
        <v>0</v>
      </c>
      <c r="H79" t="s">
        <v>1</v>
      </c>
    </row>
    <row r="80" spans="1:9" x14ac:dyDescent="0.45">
      <c r="A80" t="s">
        <v>912</v>
      </c>
      <c r="B80" t="s">
        <v>21</v>
      </c>
      <c r="C80" t="s">
        <v>8</v>
      </c>
      <c r="D80" t="s">
        <v>34</v>
      </c>
      <c r="E80" t="s">
        <v>155</v>
      </c>
      <c r="F80" t="s">
        <v>0</v>
      </c>
      <c r="G80" t="s">
        <v>0</v>
      </c>
      <c r="H80" t="s">
        <v>0</v>
      </c>
    </row>
    <row r="81" spans="1:9" x14ac:dyDescent="0.45">
      <c r="A81" t="s">
        <v>911</v>
      </c>
      <c r="B81" t="s">
        <v>89</v>
      </c>
      <c r="C81" t="s">
        <v>8</v>
      </c>
      <c r="D81" t="s">
        <v>34</v>
      </c>
      <c r="E81" t="s">
        <v>2</v>
      </c>
      <c r="F81" t="s">
        <v>0</v>
      </c>
      <c r="G81" t="s">
        <v>1</v>
      </c>
      <c r="H81" t="s">
        <v>0</v>
      </c>
    </row>
    <row r="82" spans="1:9" x14ac:dyDescent="0.45">
      <c r="A82" t="s">
        <v>910</v>
      </c>
      <c r="B82" t="s">
        <v>21</v>
      </c>
      <c r="C82" t="s">
        <v>79</v>
      </c>
      <c r="D82" t="s">
        <v>34</v>
      </c>
      <c r="E82" t="s">
        <v>155</v>
      </c>
      <c r="F82" t="s">
        <v>0</v>
      </c>
      <c r="G82" t="s">
        <v>0</v>
      </c>
      <c r="H82" t="s">
        <v>0</v>
      </c>
    </row>
    <row r="83" spans="1:9" x14ac:dyDescent="0.45">
      <c r="A83" t="s">
        <v>670</v>
      </c>
      <c r="B83" t="s">
        <v>48</v>
      </c>
      <c r="C83" t="s">
        <v>700</v>
      </c>
      <c r="D83" t="s">
        <v>4</v>
      </c>
      <c r="E83" t="s">
        <v>185</v>
      </c>
      <c r="F83" t="s">
        <v>1</v>
      </c>
      <c r="G83" t="s">
        <v>0</v>
      </c>
      <c r="H83" t="s">
        <v>1</v>
      </c>
      <c r="I83" t="s">
        <v>1</v>
      </c>
    </row>
    <row r="84" spans="1:9" x14ac:dyDescent="0.45">
      <c r="A84" t="s">
        <v>19</v>
      </c>
      <c r="B84" t="s">
        <v>184</v>
      </c>
      <c r="C84" t="s">
        <v>17</v>
      </c>
      <c r="D84" t="s">
        <v>16</v>
      </c>
      <c r="E84" t="s">
        <v>15</v>
      </c>
      <c r="F84" s="1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691</v>
      </c>
      <c r="B85" t="s">
        <v>115</v>
      </c>
      <c r="C85" t="s">
        <v>43</v>
      </c>
      <c r="D85" t="s">
        <v>8</v>
      </c>
      <c r="E85" t="s">
        <v>53</v>
      </c>
      <c r="F85" t="s">
        <v>0</v>
      </c>
      <c r="G85" t="s">
        <v>0</v>
      </c>
      <c r="H85" t="s">
        <v>0</v>
      </c>
    </row>
    <row r="86" spans="1:9" x14ac:dyDescent="0.45">
      <c r="A86" t="s">
        <v>909</v>
      </c>
      <c r="B86" t="s">
        <v>72</v>
      </c>
      <c r="C86" t="s">
        <v>3</v>
      </c>
      <c r="D86" t="s">
        <v>3</v>
      </c>
      <c r="E86" t="s">
        <v>138</v>
      </c>
      <c r="F86" t="s">
        <v>0</v>
      </c>
      <c r="G86" t="s">
        <v>0</v>
      </c>
      <c r="H86" t="s">
        <v>0</v>
      </c>
    </row>
    <row r="87" spans="1:9" x14ac:dyDescent="0.45">
      <c r="A87" t="s">
        <v>908</v>
      </c>
      <c r="B87" t="s">
        <v>48</v>
      </c>
      <c r="C87" t="s">
        <v>71</v>
      </c>
      <c r="D87" t="s">
        <v>34</v>
      </c>
      <c r="E87" t="s">
        <v>111</v>
      </c>
      <c r="F87" t="s">
        <v>1</v>
      </c>
      <c r="G87" t="s">
        <v>0</v>
      </c>
      <c r="H87" t="s">
        <v>1</v>
      </c>
    </row>
    <row r="88" spans="1:9" x14ac:dyDescent="0.45">
      <c r="A88" t="s">
        <v>907</v>
      </c>
      <c r="B88" t="s">
        <v>48</v>
      </c>
      <c r="C88" t="s">
        <v>906</v>
      </c>
      <c r="D88" t="s">
        <v>56</v>
      </c>
      <c r="E88" t="s">
        <v>107</v>
      </c>
      <c r="F88" t="s">
        <v>0</v>
      </c>
      <c r="G88" t="s">
        <v>0</v>
      </c>
      <c r="H88" t="s">
        <v>0</v>
      </c>
    </row>
    <row r="89" spans="1:9" x14ac:dyDescent="0.45">
      <c r="A89" t="s">
        <v>905</v>
      </c>
      <c r="B89" t="s">
        <v>72</v>
      </c>
      <c r="C89" t="s">
        <v>71</v>
      </c>
      <c r="D89" t="s">
        <v>34</v>
      </c>
      <c r="E89" t="s">
        <v>185</v>
      </c>
      <c r="F89" t="s">
        <v>1</v>
      </c>
      <c r="G89" t="s">
        <v>0</v>
      </c>
      <c r="H89" t="s">
        <v>1</v>
      </c>
    </row>
    <row r="90" spans="1:9" x14ac:dyDescent="0.45">
      <c r="A90" t="s">
        <v>19</v>
      </c>
      <c r="B90" t="s">
        <v>177</v>
      </c>
      <c r="C90" t="s">
        <v>17</v>
      </c>
      <c r="D90" t="s">
        <v>16</v>
      </c>
      <c r="E90" t="s">
        <v>15</v>
      </c>
      <c r="F90" s="1" t="s">
        <v>14</v>
      </c>
      <c r="G90" t="s">
        <v>13</v>
      </c>
      <c r="H90" t="s">
        <v>12</v>
      </c>
      <c r="I90" t="s">
        <v>11</v>
      </c>
    </row>
    <row r="91" spans="1:9" x14ac:dyDescent="0.45">
      <c r="A91" t="s">
        <v>767</v>
      </c>
      <c r="B91" t="s">
        <v>89</v>
      </c>
      <c r="C91" t="s">
        <v>292</v>
      </c>
      <c r="D91" t="s">
        <v>126</v>
      </c>
      <c r="E91" t="s">
        <v>7</v>
      </c>
      <c r="F91" t="s">
        <v>0</v>
      </c>
      <c r="G91" t="s">
        <v>0</v>
      </c>
      <c r="H91" t="s">
        <v>0</v>
      </c>
    </row>
    <row r="92" spans="1:9" x14ac:dyDescent="0.45">
      <c r="A92" t="s">
        <v>881</v>
      </c>
      <c r="B92" t="s">
        <v>89</v>
      </c>
      <c r="C92" t="s">
        <v>340</v>
      </c>
      <c r="D92" t="s">
        <v>92</v>
      </c>
      <c r="E92" t="s">
        <v>91</v>
      </c>
      <c r="F92" t="s">
        <v>0</v>
      </c>
      <c r="G92" t="s">
        <v>0</v>
      </c>
      <c r="H92" t="s">
        <v>0</v>
      </c>
    </row>
    <row r="93" spans="1:9" x14ac:dyDescent="0.45">
      <c r="A93" t="s">
        <v>904</v>
      </c>
      <c r="B93" t="s">
        <v>115</v>
      </c>
      <c r="C93" t="s">
        <v>903</v>
      </c>
      <c r="D93" t="s">
        <v>56</v>
      </c>
      <c r="E93" t="s">
        <v>223</v>
      </c>
      <c r="F93" t="s">
        <v>0</v>
      </c>
      <c r="G93" t="s">
        <v>1</v>
      </c>
      <c r="H93" t="s">
        <v>0</v>
      </c>
    </row>
    <row r="94" spans="1:9" x14ac:dyDescent="0.45">
      <c r="A94" t="s">
        <v>902</v>
      </c>
      <c r="B94" t="s">
        <v>28</v>
      </c>
      <c r="C94" t="s">
        <v>199</v>
      </c>
      <c r="D94" t="s">
        <v>79</v>
      </c>
      <c r="E94" t="s">
        <v>114</v>
      </c>
      <c r="F94" t="s">
        <v>0</v>
      </c>
      <c r="G94" t="s">
        <v>0</v>
      </c>
      <c r="H94" t="s">
        <v>0</v>
      </c>
    </row>
    <row r="95" spans="1:9" x14ac:dyDescent="0.45">
      <c r="A95" t="s">
        <v>901</v>
      </c>
      <c r="B95" t="s">
        <v>48</v>
      </c>
      <c r="C95" t="s">
        <v>82</v>
      </c>
      <c r="D95" t="s">
        <v>34</v>
      </c>
      <c r="E95" t="s">
        <v>366</v>
      </c>
      <c r="F95" t="s">
        <v>0</v>
      </c>
      <c r="G95" t="s">
        <v>0</v>
      </c>
      <c r="H95" t="s">
        <v>0</v>
      </c>
    </row>
    <row r="96" spans="1:9" x14ac:dyDescent="0.45">
      <c r="A96" t="s">
        <v>699</v>
      </c>
      <c r="B96" t="s">
        <v>28</v>
      </c>
      <c r="C96" t="s">
        <v>160</v>
      </c>
      <c r="D96" t="s">
        <v>92</v>
      </c>
      <c r="E96" t="s">
        <v>324</v>
      </c>
      <c r="F96" t="s">
        <v>0</v>
      </c>
      <c r="G96" t="s">
        <v>0</v>
      </c>
      <c r="H96" t="s">
        <v>0</v>
      </c>
    </row>
    <row r="97" spans="1:9" x14ac:dyDescent="0.45">
      <c r="A97" t="s">
        <v>900</v>
      </c>
      <c r="B97" t="s">
        <v>36</v>
      </c>
      <c r="C97" t="s">
        <v>35</v>
      </c>
      <c r="D97" t="s">
        <v>40</v>
      </c>
      <c r="E97" t="s">
        <v>131</v>
      </c>
      <c r="F97" t="s">
        <v>0</v>
      </c>
      <c r="G97" t="s">
        <v>0</v>
      </c>
      <c r="H97" t="s">
        <v>0</v>
      </c>
    </row>
    <row r="98" spans="1:9" x14ac:dyDescent="0.45">
      <c r="A98" t="s">
        <v>781</v>
      </c>
      <c r="B98" t="s">
        <v>5</v>
      </c>
      <c r="C98" t="s">
        <v>96</v>
      </c>
      <c r="D98" t="s">
        <v>56</v>
      </c>
      <c r="E98" t="s">
        <v>88</v>
      </c>
      <c r="F98" t="s">
        <v>0</v>
      </c>
      <c r="G98" t="s">
        <v>0</v>
      </c>
      <c r="H98" t="s">
        <v>0</v>
      </c>
    </row>
    <row r="99" spans="1:9" x14ac:dyDescent="0.45">
      <c r="A99" t="s">
        <v>742</v>
      </c>
      <c r="B99" t="s">
        <v>5</v>
      </c>
      <c r="C99" t="s">
        <v>270</v>
      </c>
      <c r="D99" t="s">
        <v>59</v>
      </c>
      <c r="E99" t="s">
        <v>88</v>
      </c>
      <c r="F99" t="s">
        <v>0</v>
      </c>
      <c r="G99" t="s">
        <v>0</v>
      </c>
      <c r="H99" t="s">
        <v>0</v>
      </c>
    </row>
    <row r="100" spans="1:9" x14ac:dyDescent="0.45">
      <c r="A100" t="s">
        <v>19</v>
      </c>
      <c r="B100" t="s">
        <v>173</v>
      </c>
      <c r="C100" t="s">
        <v>17</v>
      </c>
      <c r="D100" t="s">
        <v>16</v>
      </c>
      <c r="E100" t="s">
        <v>15</v>
      </c>
      <c r="F100" s="1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899</v>
      </c>
      <c r="B101" t="s">
        <v>28</v>
      </c>
      <c r="C101" t="s">
        <v>59</v>
      </c>
      <c r="D101" t="s">
        <v>4</v>
      </c>
      <c r="E101" t="s">
        <v>114</v>
      </c>
      <c r="F101" t="s">
        <v>0</v>
      </c>
      <c r="G101" t="s">
        <v>0</v>
      </c>
      <c r="H101" t="s">
        <v>0</v>
      </c>
    </row>
    <row r="102" spans="1:9" x14ac:dyDescent="0.45">
      <c r="A102" t="s">
        <v>898</v>
      </c>
      <c r="B102" t="s">
        <v>72</v>
      </c>
      <c r="C102" t="s">
        <v>47</v>
      </c>
      <c r="D102" t="s">
        <v>34</v>
      </c>
      <c r="E102" t="s">
        <v>216</v>
      </c>
      <c r="F102" t="s">
        <v>0</v>
      </c>
      <c r="G102" t="s">
        <v>0</v>
      </c>
      <c r="H102" t="s">
        <v>0</v>
      </c>
    </row>
    <row r="103" spans="1:9" x14ac:dyDescent="0.45">
      <c r="A103" t="s">
        <v>731</v>
      </c>
      <c r="B103" t="s">
        <v>44</v>
      </c>
      <c r="C103" t="s">
        <v>47</v>
      </c>
      <c r="D103" t="s">
        <v>3</v>
      </c>
      <c r="E103" t="s">
        <v>55</v>
      </c>
      <c r="F103" t="s">
        <v>0</v>
      </c>
      <c r="G103" t="s">
        <v>0</v>
      </c>
      <c r="H103" t="s">
        <v>0</v>
      </c>
    </row>
    <row r="104" spans="1:9" x14ac:dyDescent="0.45">
      <c r="A104" t="s">
        <v>897</v>
      </c>
      <c r="B104" t="s">
        <v>36</v>
      </c>
      <c r="C104" t="s">
        <v>34</v>
      </c>
      <c r="D104" t="s">
        <v>35</v>
      </c>
      <c r="E104" t="s">
        <v>39</v>
      </c>
      <c r="F104" t="s">
        <v>0</v>
      </c>
      <c r="G104" t="s">
        <v>0</v>
      </c>
      <c r="H104" t="s">
        <v>0</v>
      </c>
    </row>
    <row r="105" spans="1:9" x14ac:dyDescent="0.45">
      <c r="A105" t="s">
        <v>896</v>
      </c>
      <c r="B105" t="s">
        <v>21</v>
      </c>
      <c r="C105" t="s">
        <v>27</v>
      </c>
      <c r="D105" t="s">
        <v>34</v>
      </c>
      <c r="E105" t="s">
        <v>99</v>
      </c>
      <c r="F105" t="s">
        <v>0</v>
      </c>
      <c r="G105" t="s">
        <v>0</v>
      </c>
      <c r="H105" t="s">
        <v>0</v>
      </c>
    </row>
    <row r="106" spans="1:9" x14ac:dyDescent="0.45">
      <c r="A106" t="s">
        <v>895</v>
      </c>
      <c r="B106" t="s">
        <v>36</v>
      </c>
      <c r="C106" t="s">
        <v>112</v>
      </c>
      <c r="D106" t="s">
        <v>34</v>
      </c>
      <c r="E106" t="s">
        <v>39</v>
      </c>
      <c r="F106" t="s">
        <v>0</v>
      </c>
      <c r="G106" t="s">
        <v>0</v>
      </c>
      <c r="H106" t="s">
        <v>0</v>
      </c>
    </row>
    <row r="107" spans="1:9" x14ac:dyDescent="0.45">
      <c r="A107" t="s">
        <v>894</v>
      </c>
      <c r="B107" t="s">
        <v>89</v>
      </c>
      <c r="C107" t="s">
        <v>61</v>
      </c>
      <c r="D107" t="s">
        <v>34</v>
      </c>
      <c r="E107" t="s">
        <v>91</v>
      </c>
      <c r="F107" t="s">
        <v>0</v>
      </c>
      <c r="G107" t="s">
        <v>0</v>
      </c>
      <c r="H107" t="s">
        <v>0</v>
      </c>
    </row>
    <row r="108" spans="1:9" x14ac:dyDescent="0.45">
      <c r="A108" t="s">
        <v>893</v>
      </c>
      <c r="B108" t="s">
        <v>48</v>
      </c>
      <c r="C108" t="s">
        <v>3</v>
      </c>
      <c r="D108" t="s">
        <v>34</v>
      </c>
      <c r="E108" t="s">
        <v>111</v>
      </c>
      <c r="F108" t="s">
        <v>1</v>
      </c>
      <c r="G108" t="s">
        <v>0</v>
      </c>
      <c r="H108" t="s">
        <v>1</v>
      </c>
    </row>
    <row r="109" spans="1:9" x14ac:dyDescent="0.45">
      <c r="A109" t="s">
        <v>892</v>
      </c>
      <c r="B109" t="s">
        <v>72</v>
      </c>
      <c r="C109" t="s">
        <v>4</v>
      </c>
      <c r="D109" t="s">
        <v>3</v>
      </c>
      <c r="E109" t="s">
        <v>648</v>
      </c>
      <c r="F109" t="s">
        <v>0</v>
      </c>
      <c r="G109" t="s">
        <v>0</v>
      </c>
      <c r="H109" t="s">
        <v>0</v>
      </c>
    </row>
    <row r="110" spans="1:9" x14ac:dyDescent="0.45">
      <c r="A110" t="s">
        <v>891</v>
      </c>
      <c r="B110" t="s">
        <v>9</v>
      </c>
      <c r="C110" t="s">
        <v>112</v>
      </c>
      <c r="D110" t="s">
        <v>34</v>
      </c>
      <c r="E110" t="s">
        <v>141</v>
      </c>
      <c r="F110" t="s">
        <v>0</v>
      </c>
      <c r="G110" t="s">
        <v>0</v>
      </c>
      <c r="H110" t="s">
        <v>0</v>
      </c>
    </row>
    <row r="111" spans="1:9" x14ac:dyDescent="0.45">
      <c r="A111" t="s">
        <v>890</v>
      </c>
      <c r="B111" t="s">
        <v>89</v>
      </c>
      <c r="C111" t="s">
        <v>234</v>
      </c>
      <c r="D111" t="s">
        <v>34</v>
      </c>
      <c r="E111" t="s">
        <v>81</v>
      </c>
      <c r="F111" t="s">
        <v>0</v>
      </c>
      <c r="G111" t="s">
        <v>0</v>
      </c>
      <c r="H111" t="s">
        <v>0</v>
      </c>
    </row>
    <row r="112" spans="1:9" x14ac:dyDescent="0.45">
      <c r="A112" t="s">
        <v>889</v>
      </c>
      <c r="B112" t="s">
        <v>72</v>
      </c>
      <c r="C112" t="s">
        <v>4</v>
      </c>
      <c r="D112" t="s">
        <v>3</v>
      </c>
      <c r="E112" t="s">
        <v>159</v>
      </c>
      <c r="F112" t="s">
        <v>0</v>
      </c>
      <c r="G112" t="s">
        <v>0</v>
      </c>
      <c r="H112" t="s">
        <v>0</v>
      </c>
    </row>
    <row r="113" spans="1:9" x14ac:dyDescent="0.45">
      <c r="A113" t="s">
        <v>688</v>
      </c>
      <c r="B113" t="s">
        <v>200</v>
      </c>
      <c r="C113" t="s">
        <v>79</v>
      </c>
      <c r="D113" t="s">
        <v>8</v>
      </c>
      <c r="E113" t="s">
        <v>65</v>
      </c>
      <c r="F113" t="s">
        <v>0</v>
      </c>
      <c r="G113" t="s">
        <v>0</v>
      </c>
      <c r="H113" t="s">
        <v>0</v>
      </c>
      <c r="I113" t="s">
        <v>1</v>
      </c>
    </row>
    <row r="114" spans="1:9" x14ac:dyDescent="0.45">
      <c r="A114" t="s">
        <v>687</v>
      </c>
      <c r="B114" t="s">
        <v>36</v>
      </c>
      <c r="C114" t="s">
        <v>56</v>
      </c>
      <c r="D114" t="s">
        <v>79</v>
      </c>
      <c r="E114" t="s">
        <v>188</v>
      </c>
      <c r="F114" t="s">
        <v>1</v>
      </c>
      <c r="G114" t="s">
        <v>0</v>
      </c>
      <c r="H114" t="s">
        <v>1</v>
      </c>
      <c r="I114" t="s">
        <v>1</v>
      </c>
    </row>
    <row r="115" spans="1:9" x14ac:dyDescent="0.45">
      <c r="A115" t="s">
        <v>888</v>
      </c>
      <c r="B115" t="s">
        <v>115</v>
      </c>
      <c r="C115" t="s">
        <v>112</v>
      </c>
      <c r="D115" t="s">
        <v>100</v>
      </c>
      <c r="E115" t="s">
        <v>26</v>
      </c>
      <c r="F115" t="s">
        <v>0</v>
      </c>
      <c r="G115" t="s">
        <v>0</v>
      </c>
      <c r="H115" t="s">
        <v>0</v>
      </c>
    </row>
    <row r="116" spans="1:9" x14ac:dyDescent="0.45">
      <c r="A116" t="s">
        <v>686</v>
      </c>
      <c r="B116" t="s">
        <v>175</v>
      </c>
      <c r="C116" t="s">
        <v>47</v>
      </c>
      <c r="D116" t="s">
        <v>40</v>
      </c>
      <c r="E116" t="s">
        <v>58</v>
      </c>
      <c r="F116" t="s">
        <v>1</v>
      </c>
      <c r="G116" t="s">
        <v>0</v>
      </c>
      <c r="H116" t="s">
        <v>1</v>
      </c>
      <c r="I116" t="s">
        <v>1</v>
      </c>
    </row>
    <row r="117" spans="1:9" x14ac:dyDescent="0.45">
      <c r="A117" t="s">
        <v>887</v>
      </c>
      <c r="B117" t="s">
        <v>31</v>
      </c>
      <c r="C117" t="s">
        <v>67</v>
      </c>
      <c r="D117" t="s">
        <v>34</v>
      </c>
      <c r="E117" t="s">
        <v>99</v>
      </c>
      <c r="F117" t="s">
        <v>0</v>
      </c>
      <c r="G117" t="s">
        <v>1</v>
      </c>
      <c r="H117" t="s">
        <v>0</v>
      </c>
    </row>
    <row r="118" spans="1:9" x14ac:dyDescent="0.45">
      <c r="A118" t="s">
        <v>886</v>
      </c>
      <c r="B118" t="s">
        <v>115</v>
      </c>
      <c r="C118" t="s">
        <v>79</v>
      </c>
      <c r="D118" t="s">
        <v>3</v>
      </c>
      <c r="E118" t="s">
        <v>182</v>
      </c>
      <c r="F118" t="s">
        <v>0</v>
      </c>
      <c r="G118" t="s">
        <v>0</v>
      </c>
      <c r="H118" t="s">
        <v>0</v>
      </c>
    </row>
    <row r="119" spans="1:9" x14ac:dyDescent="0.45">
      <c r="A119" t="s">
        <v>885</v>
      </c>
      <c r="B119" t="s">
        <v>48</v>
      </c>
      <c r="C119" t="s">
        <v>40</v>
      </c>
      <c r="D119" t="s">
        <v>34</v>
      </c>
      <c r="E119" t="s">
        <v>55</v>
      </c>
      <c r="F119" t="s">
        <v>0</v>
      </c>
      <c r="G119" t="s">
        <v>0</v>
      </c>
      <c r="H119" t="s">
        <v>0</v>
      </c>
    </row>
    <row r="120" spans="1:9" x14ac:dyDescent="0.45">
      <c r="A120" t="s">
        <v>884</v>
      </c>
      <c r="B120" t="s">
        <v>48</v>
      </c>
      <c r="C120" t="s">
        <v>67</v>
      </c>
      <c r="D120" t="s">
        <v>3</v>
      </c>
      <c r="E120" t="s">
        <v>107</v>
      </c>
      <c r="F120" t="s">
        <v>0</v>
      </c>
      <c r="G120" t="s">
        <v>0</v>
      </c>
      <c r="H120" t="s">
        <v>0</v>
      </c>
    </row>
    <row r="121" spans="1:9" x14ac:dyDescent="0.45">
      <c r="A121" t="s">
        <v>883</v>
      </c>
      <c r="B121" t="s">
        <v>21</v>
      </c>
      <c r="C121" t="s">
        <v>43</v>
      </c>
      <c r="D121" t="s">
        <v>3</v>
      </c>
      <c r="E121" t="s">
        <v>99</v>
      </c>
      <c r="F121" t="s">
        <v>0</v>
      </c>
      <c r="G121" t="s">
        <v>0</v>
      </c>
      <c r="H121" t="s">
        <v>0</v>
      </c>
    </row>
    <row r="122" spans="1:9" x14ac:dyDescent="0.45">
      <c r="A122" t="s">
        <v>19</v>
      </c>
      <c r="B122" t="s">
        <v>172</v>
      </c>
      <c r="C122" t="s">
        <v>17</v>
      </c>
      <c r="D122" t="s">
        <v>16</v>
      </c>
      <c r="E122" t="s">
        <v>15</v>
      </c>
      <c r="F122" s="1" t="s">
        <v>14</v>
      </c>
      <c r="G122" t="s">
        <v>13</v>
      </c>
      <c r="H122" t="s">
        <v>12</v>
      </c>
      <c r="I122" t="s">
        <v>11</v>
      </c>
    </row>
    <row r="123" spans="1:9" x14ac:dyDescent="0.45">
      <c r="A123" t="s">
        <v>882</v>
      </c>
      <c r="B123" t="s">
        <v>72</v>
      </c>
      <c r="C123" t="s">
        <v>61</v>
      </c>
      <c r="D123" t="s">
        <v>34</v>
      </c>
      <c r="E123" t="s">
        <v>138</v>
      </c>
      <c r="F123" t="s">
        <v>0</v>
      </c>
      <c r="G123" t="s">
        <v>0</v>
      </c>
      <c r="H123" t="s">
        <v>0</v>
      </c>
    </row>
    <row r="124" spans="1:9" x14ac:dyDescent="0.45">
      <c r="A124" t="s">
        <v>881</v>
      </c>
      <c r="B124" t="s">
        <v>89</v>
      </c>
      <c r="C124" t="s">
        <v>112</v>
      </c>
      <c r="D124" t="s">
        <v>4</v>
      </c>
      <c r="E124" t="s">
        <v>91</v>
      </c>
      <c r="F124" t="s">
        <v>0</v>
      </c>
      <c r="G124" t="s">
        <v>0</v>
      </c>
      <c r="H124" t="s">
        <v>0</v>
      </c>
    </row>
    <row r="125" spans="1:9" x14ac:dyDescent="0.45">
      <c r="A125" t="s">
        <v>880</v>
      </c>
      <c r="B125" t="s">
        <v>44</v>
      </c>
      <c r="C125" t="s">
        <v>56</v>
      </c>
      <c r="D125" t="s">
        <v>3</v>
      </c>
      <c r="E125" t="s">
        <v>159</v>
      </c>
      <c r="F125" t="s">
        <v>0</v>
      </c>
      <c r="G125" t="s">
        <v>0</v>
      </c>
      <c r="H125" t="s">
        <v>0</v>
      </c>
    </row>
    <row r="126" spans="1:9" x14ac:dyDescent="0.45">
      <c r="A126" t="s">
        <v>879</v>
      </c>
      <c r="B126" t="s">
        <v>31</v>
      </c>
      <c r="C126" t="s">
        <v>35</v>
      </c>
      <c r="D126" t="s">
        <v>34</v>
      </c>
      <c r="E126" t="s">
        <v>103</v>
      </c>
      <c r="F126" t="s">
        <v>0</v>
      </c>
      <c r="G126" t="s">
        <v>0</v>
      </c>
      <c r="H126" t="s">
        <v>0</v>
      </c>
    </row>
    <row r="127" spans="1:9" x14ac:dyDescent="0.45">
      <c r="A127" t="s">
        <v>878</v>
      </c>
      <c r="B127" t="s">
        <v>28</v>
      </c>
      <c r="C127" t="s">
        <v>112</v>
      </c>
      <c r="D127" t="s">
        <v>3</v>
      </c>
      <c r="E127" t="s">
        <v>65</v>
      </c>
      <c r="F127" t="s">
        <v>0</v>
      </c>
      <c r="G127" t="s">
        <v>0</v>
      </c>
      <c r="H127" t="s">
        <v>0</v>
      </c>
    </row>
    <row r="128" spans="1:9" x14ac:dyDescent="0.45">
      <c r="A128" t="s">
        <v>877</v>
      </c>
      <c r="B128" t="s">
        <v>72</v>
      </c>
      <c r="C128" t="s">
        <v>47</v>
      </c>
      <c r="D128" t="s">
        <v>34</v>
      </c>
      <c r="E128" t="s">
        <v>185</v>
      </c>
      <c r="F128" t="s">
        <v>1</v>
      </c>
      <c r="G128" t="s">
        <v>0</v>
      </c>
      <c r="H128" t="s">
        <v>1</v>
      </c>
    </row>
    <row r="129" spans="1:9" x14ac:dyDescent="0.45">
      <c r="A129" t="s">
        <v>876</v>
      </c>
      <c r="B129" t="s">
        <v>31</v>
      </c>
      <c r="C129" t="s">
        <v>148</v>
      </c>
      <c r="D129" t="s">
        <v>34</v>
      </c>
      <c r="E129" t="s">
        <v>99</v>
      </c>
      <c r="F129" t="s">
        <v>0</v>
      </c>
      <c r="G129" t="s">
        <v>1</v>
      </c>
      <c r="H129" t="s">
        <v>0</v>
      </c>
    </row>
    <row r="130" spans="1:9" x14ac:dyDescent="0.45">
      <c r="A130" t="s">
        <v>19</v>
      </c>
      <c r="B130" t="s">
        <v>166</v>
      </c>
      <c r="C130" t="s">
        <v>17</v>
      </c>
      <c r="D130" t="s">
        <v>16</v>
      </c>
      <c r="E130" t="s">
        <v>15</v>
      </c>
      <c r="F130" s="1" t="s">
        <v>14</v>
      </c>
      <c r="G130" t="s">
        <v>13</v>
      </c>
      <c r="H130" t="s">
        <v>12</v>
      </c>
      <c r="I130" t="s">
        <v>11</v>
      </c>
    </row>
    <row r="131" spans="1:9" x14ac:dyDescent="0.45">
      <c r="A131" t="s">
        <v>875</v>
      </c>
      <c r="B131" t="s">
        <v>72</v>
      </c>
      <c r="C131" t="s">
        <v>234</v>
      </c>
      <c r="D131" t="s">
        <v>34</v>
      </c>
      <c r="E131" t="s">
        <v>178</v>
      </c>
      <c r="F131" t="s">
        <v>1</v>
      </c>
      <c r="G131" t="s">
        <v>0</v>
      </c>
      <c r="H131" t="s">
        <v>1</v>
      </c>
    </row>
    <row r="132" spans="1:9" x14ac:dyDescent="0.45">
      <c r="A132" t="s">
        <v>874</v>
      </c>
      <c r="B132" t="s">
        <v>72</v>
      </c>
      <c r="C132" t="s">
        <v>67</v>
      </c>
      <c r="D132" t="s">
        <v>3</v>
      </c>
      <c r="E132" t="s">
        <v>185</v>
      </c>
      <c r="F132" t="s">
        <v>1</v>
      </c>
      <c r="G132" t="s">
        <v>0</v>
      </c>
      <c r="H132" t="s">
        <v>1</v>
      </c>
    </row>
    <row r="133" spans="1:9" x14ac:dyDescent="0.45">
      <c r="A133" t="s">
        <v>873</v>
      </c>
      <c r="B133" t="s">
        <v>36</v>
      </c>
      <c r="C133" t="s">
        <v>67</v>
      </c>
      <c r="D133" t="s">
        <v>3</v>
      </c>
      <c r="E133" t="s">
        <v>143</v>
      </c>
      <c r="F133" t="s">
        <v>0</v>
      </c>
      <c r="G133" t="s">
        <v>0</v>
      </c>
      <c r="H133" t="s">
        <v>0</v>
      </c>
    </row>
    <row r="134" spans="1:9" x14ac:dyDescent="0.45">
      <c r="A134" t="s">
        <v>872</v>
      </c>
      <c r="B134" t="s">
        <v>72</v>
      </c>
      <c r="C134" t="s">
        <v>40</v>
      </c>
      <c r="D134" t="s">
        <v>3</v>
      </c>
      <c r="E134" t="s">
        <v>111</v>
      </c>
      <c r="F134" t="s">
        <v>1</v>
      </c>
      <c r="G134" t="s">
        <v>0</v>
      </c>
      <c r="H134" t="s">
        <v>1</v>
      </c>
    </row>
    <row r="135" spans="1:9" x14ac:dyDescent="0.45">
      <c r="A135" t="s">
        <v>871</v>
      </c>
      <c r="B135" t="s">
        <v>115</v>
      </c>
      <c r="C135" t="s">
        <v>71</v>
      </c>
      <c r="D135" t="s">
        <v>79</v>
      </c>
      <c r="E135" t="s">
        <v>26</v>
      </c>
      <c r="F135" t="s">
        <v>0</v>
      </c>
      <c r="G135" t="s">
        <v>0</v>
      </c>
      <c r="H135" t="s">
        <v>0</v>
      </c>
    </row>
    <row r="136" spans="1:9" x14ac:dyDescent="0.45">
      <c r="A136" t="s">
        <v>702</v>
      </c>
      <c r="B136" t="s">
        <v>28</v>
      </c>
      <c r="C136" t="s">
        <v>61</v>
      </c>
      <c r="D136" t="s">
        <v>27</v>
      </c>
      <c r="E136" t="s">
        <v>114</v>
      </c>
      <c r="F136" t="s">
        <v>0</v>
      </c>
      <c r="G136" t="s">
        <v>0</v>
      </c>
      <c r="H136" t="s">
        <v>0</v>
      </c>
    </row>
    <row r="137" spans="1:9" x14ac:dyDescent="0.45">
      <c r="A137" t="s">
        <v>870</v>
      </c>
      <c r="B137" t="s">
        <v>28</v>
      </c>
      <c r="C137" t="s">
        <v>79</v>
      </c>
      <c r="D137" t="s">
        <v>56</v>
      </c>
      <c r="E137" t="s">
        <v>65</v>
      </c>
      <c r="F137" t="s">
        <v>0</v>
      </c>
      <c r="G137" t="s">
        <v>0</v>
      </c>
      <c r="H137" t="s">
        <v>0</v>
      </c>
    </row>
    <row r="138" spans="1:9" x14ac:dyDescent="0.45">
      <c r="A138" t="s">
        <v>688</v>
      </c>
      <c r="B138" t="s">
        <v>200</v>
      </c>
      <c r="C138" t="s">
        <v>3</v>
      </c>
      <c r="D138" t="s">
        <v>34</v>
      </c>
      <c r="E138" t="s">
        <v>65</v>
      </c>
      <c r="F138" t="s">
        <v>0</v>
      </c>
      <c r="G138" t="s">
        <v>0</v>
      </c>
      <c r="H138" t="s">
        <v>0</v>
      </c>
      <c r="I138" t="s">
        <v>1</v>
      </c>
    </row>
    <row r="139" spans="1:9" x14ac:dyDescent="0.45">
      <c r="A139" t="s">
        <v>687</v>
      </c>
      <c r="B139" t="s">
        <v>36</v>
      </c>
      <c r="C139" t="s">
        <v>34</v>
      </c>
      <c r="D139" t="s">
        <v>3</v>
      </c>
      <c r="E139" t="s">
        <v>188</v>
      </c>
      <c r="F139" t="s">
        <v>1</v>
      </c>
      <c r="G139" t="s">
        <v>0</v>
      </c>
      <c r="H139" t="s">
        <v>1</v>
      </c>
      <c r="I139" t="s">
        <v>1</v>
      </c>
    </row>
    <row r="140" spans="1:9" x14ac:dyDescent="0.45">
      <c r="A140" t="s">
        <v>686</v>
      </c>
      <c r="B140" t="s">
        <v>31</v>
      </c>
      <c r="C140" t="s">
        <v>47</v>
      </c>
      <c r="D140" t="s">
        <v>34</v>
      </c>
      <c r="E140" t="s">
        <v>58</v>
      </c>
      <c r="F140" t="s">
        <v>1</v>
      </c>
      <c r="G140" t="s">
        <v>0</v>
      </c>
      <c r="H140" t="s">
        <v>1</v>
      </c>
      <c r="I140" t="s">
        <v>1</v>
      </c>
    </row>
    <row r="141" spans="1:9" x14ac:dyDescent="0.45">
      <c r="A141" t="s">
        <v>869</v>
      </c>
      <c r="B141" t="s">
        <v>72</v>
      </c>
      <c r="C141" t="s">
        <v>160</v>
      </c>
      <c r="D141" t="s">
        <v>3</v>
      </c>
      <c r="E141" t="s">
        <v>366</v>
      </c>
      <c r="F141" t="s">
        <v>0</v>
      </c>
      <c r="G141" t="s">
        <v>0</v>
      </c>
      <c r="H141" t="s">
        <v>0</v>
      </c>
    </row>
    <row r="142" spans="1:9" x14ac:dyDescent="0.45">
      <c r="A142" t="s">
        <v>19</v>
      </c>
      <c r="B142" t="s">
        <v>164</v>
      </c>
      <c r="C142" t="s">
        <v>17</v>
      </c>
      <c r="D142" t="s">
        <v>16</v>
      </c>
      <c r="E142" t="s">
        <v>15</v>
      </c>
      <c r="F142" s="1" t="s">
        <v>14</v>
      </c>
      <c r="G142" t="s">
        <v>13</v>
      </c>
      <c r="H142" t="s">
        <v>12</v>
      </c>
      <c r="I142" t="s">
        <v>11</v>
      </c>
    </row>
    <row r="143" spans="1:9" x14ac:dyDescent="0.45">
      <c r="A143" t="s">
        <v>868</v>
      </c>
      <c r="B143" t="s">
        <v>5</v>
      </c>
      <c r="C143" t="s">
        <v>127</v>
      </c>
      <c r="D143" t="s">
        <v>67</v>
      </c>
      <c r="E143" t="s">
        <v>867</v>
      </c>
      <c r="F143" t="s">
        <v>0</v>
      </c>
      <c r="G143" t="s">
        <v>0</v>
      </c>
      <c r="H143" t="s">
        <v>0</v>
      </c>
    </row>
    <row r="144" spans="1:9" x14ac:dyDescent="0.45">
      <c r="A144" t="s">
        <v>866</v>
      </c>
      <c r="B144" t="s">
        <v>115</v>
      </c>
      <c r="C144" t="s">
        <v>865</v>
      </c>
      <c r="D144" t="s">
        <v>4</v>
      </c>
      <c r="E144" t="s">
        <v>26</v>
      </c>
      <c r="F144" t="s">
        <v>0</v>
      </c>
      <c r="G144" t="s">
        <v>0</v>
      </c>
      <c r="H144" t="s">
        <v>0</v>
      </c>
    </row>
    <row r="145" spans="1:9" x14ac:dyDescent="0.45">
      <c r="A145" t="s">
        <v>792</v>
      </c>
      <c r="B145" t="s">
        <v>89</v>
      </c>
      <c r="C145" t="s">
        <v>43</v>
      </c>
      <c r="D145" t="s">
        <v>56</v>
      </c>
      <c r="E145" t="s">
        <v>91</v>
      </c>
      <c r="F145" t="s">
        <v>0</v>
      </c>
      <c r="G145" t="s">
        <v>0</v>
      </c>
      <c r="H145" t="s">
        <v>0</v>
      </c>
    </row>
    <row r="146" spans="1:9" x14ac:dyDescent="0.45">
      <c r="A146" t="s">
        <v>677</v>
      </c>
      <c r="B146" t="s">
        <v>31</v>
      </c>
      <c r="C146" t="s">
        <v>507</v>
      </c>
      <c r="D146" t="s">
        <v>864</v>
      </c>
      <c r="E146" t="s">
        <v>39</v>
      </c>
      <c r="F146" t="s">
        <v>0</v>
      </c>
      <c r="G146" t="s">
        <v>0</v>
      </c>
      <c r="H146" t="s">
        <v>0</v>
      </c>
    </row>
    <row r="147" spans="1:9" x14ac:dyDescent="0.45">
      <c r="A147" t="s">
        <v>701</v>
      </c>
      <c r="B147" t="s">
        <v>28</v>
      </c>
      <c r="C147" t="s">
        <v>863</v>
      </c>
      <c r="D147" t="s">
        <v>56</v>
      </c>
      <c r="E147" t="s">
        <v>114</v>
      </c>
      <c r="F147" t="s">
        <v>0</v>
      </c>
      <c r="G147" t="s">
        <v>0</v>
      </c>
      <c r="H147" t="s">
        <v>0</v>
      </c>
    </row>
    <row r="148" spans="1:9" x14ac:dyDescent="0.45">
      <c r="A148" t="s">
        <v>862</v>
      </c>
      <c r="B148" t="s">
        <v>5</v>
      </c>
      <c r="C148" t="s">
        <v>40</v>
      </c>
      <c r="D148" t="s">
        <v>79</v>
      </c>
      <c r="E148" t="s">
        <v>2</v>
      </c>
      <c r="F148" t="s">
        <v>0</v>
      </c>
      <c r="G148" t="s">
        <v>1</v>
      </c>
      <c r="H148" t="s">
        <v>0</v>
      </c>
    </row>
    <row r="149" spans="1:9" x14ac:dyDescent="0.45">
      <c r="A149" t="s">
        <v>19</v>
      </c>
      <c r="B149" t="s">
        <v>158</v>
      </c>
      <c r="C149" t="s">
        <v>17</v>
      </c>
      <c r="D149" t="s">
        <v>16</v>
      </c>
      <c r="E149" t="s">
        <v>15</v>
      </c>
      <c r="F149" s="1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861</v>
      </c>
      <c r="B150" t="s">
        <v>28</v>
      </c>
      <c r="C150" t="s">
        <v>92</v>
      </c>
      <c r="D150" t="s">
        <v>34</v>
      </c>
      <c r="E150" t="s">
        <v>65</v>
      </c>
      <c r="F150" t="s">
        <v>0</v>
      </c>
      <c r="G150" t="s">
        <v>0</v>
      </c>
      <c r="H150" t="s">
        <v>0</v>
      </c>
    </row>
    <row r="151" spans="1:9" x14ac:dyDescent="0.45">
      <c r="A151" t="s">
        <v>860</v>
      </c>
      <c r="B151" t="s">
        <v>200</v>
      </c>
      <c r="C151" t="s">
        <v>3</v>
      </c>
      <c r="D151" t="s">
        <v>34</v>
      </c>
      <c r="E151" t="s">
        <v>65</v>
      </c>
      <c r="F151" t="s">
        <v>0</v>
      </c>
      <c r="G151" t="s">
        <v>0</v>
      </c>
      <c r="H151" t="s">
        <v>0</v>
      </c>
    </row>
    <row r="152" spans="1:9" x14ac:dyDescent="0.45">
      <c r="A152" t="s">
        <v>702</v>
      </c>
      <c r="B152" t="s">
        <v>28</v>
      </c>
      <c r="C152" t="s">
        <v>100</v>
      </c>
      <c r="D152" t="s">
        <v>79</v>
      </c>
      <c r="E152" t="s">
        <v>114</v>
      </c>
      <c r="F152" t="s">
        <v>0</v>
      </c>
      <c r="G152" t="s">
        <v>0</v>
      </c>
      <c r="H152" t="s">
        <v>0</v>
      </c>
    </row>
    <row r="153" spans="1:9" x14ac:dyDescent="0.45">
      <c r="A153" t="s">
        <v>690</v>
      </c>
      <c r="B153" t="s">
        <v>28</v>
      </c>
      <c r="C153" t="s">
        <v>3</v>
      </c>
      <c r="D153" t="s">
        <v>79</v>
      </c>
      <c r="E153" t="s">
        <v>114</v>
      </c>
      <c r="F153" t="s">
        <v>0</v>
      </c>
      <c r="G153" t="s">
        <v>0</v>
      </c>
      <c r="H153" t="s">
        <v>0</v>
      </c>
    </row>
    <row r="154" spans="1:9" x14ac:dyDescent="0.45">
      <c r="A154" t="s">
        <v>859</v>
      </c>
      <c r="B154" t="s">
        <v>28</v>
      </c>
      <c r="C154" t="s">
        <v>8</v>
      </c>
      <c r="D154" t="s">
        <v>3</v>
      </c>
      <c r="E154" t="s">
        <v>65</v>
      </c>
      <c r="F154" t="s">
        <v>0</v>
      </c>
      <c r="G154" t="s">
        <v>0</v>
      </c>
      <c r="H154" t="s">
        <v>0</v>
      </c>
    </row>
    <row r="155" spans="1:9" x14ac:dyDescent="0.45">
      <c r="A155" t="s">
        <v>858</v>
      </c>
      <c r="B155" t="s">
        <v>36</v>
      </c>
      <c r="C155" t="s">
        <v>47</v>
      </c>
      <c r="D155" t="s">
        <v>3</v>
      </c>
      <c r="E155" t="s">
        <v>58</v>
      </c>
      <c r="F155" t="s">
        <v>1</v>
      </c>
      <c r="G155" t="s">
        <v>0</v>
      </c>
      <c r="H155" t="s">
        <v>1</v>
      </c>
    </row>
    <row r="156" spans="1:9" x14ac:dyDescent="0.45">
      <c r="A156" t="s">
        <v>857</v>
      </c>
      <c r="B156" t="s">
        <v>28</v>
      </c>
      <c r="C156" t="s">
        <v>67</v>
      </c>
      <c r="D156" t="s">
        <v>56</v>
      </c>
      <c r="E156" t="s">
        <v>114</v>
      </c>
      <c r="F156" t="s">
        <v>0</v>
      </c>
      <c r="G156" t="s">
        <v>0</v>
      </c>
      <c r="H156" t="s">
        <v>0</v>
      </c>
    </row>
    <row r="157" spans="1:9" x14ac:dyDescent="0.45">
      <c r="A157" t="s">
        <v>19</v>
      </c>
      <c r="B157" t="s">
        <v>154</v>
      </c>
      <c r="C157" t="s">
        <v>17</v>
      </c>
      <c r="D157" t="s">
        <v>16</v>
      </c>
      <c r="E157" t="s">
        <v>15</v>
      </c>
      <c r="F157" s="1" t="s">
        <v>14</v>
      </c>
      <c r="G157" t="s">
        <v>13</v>
      </c>
      <c r="H157" t="s">
        <v>12</v>
      </c>
      <c r="I157" t="s">
        <v>11</v>
      </c>
    </row>
    <row r="158" spans="1:9" x14ac:dyDescent="0.45">
      <c r="A158" t="s">
        <v>767</v>
      </c>
      <c r="B158" t="s">
        <v>89</v>
      </c>
      <c r="C158" t="s">
        <v>619</v>
      </c>
      <c r="D158" t="s">
        <v>79</v>
      </c>
      <c r="E158" t="s">
        <v>7</v>
      </c>
      <c r="F158" t="s">
        <v>0</v>
      </c>
      <c r="G158" t="s">
        <v>0</v>
      </c>
      <c r="H158" t="s">
        <v>0</v>
      </c>
    </row>
    <row r="159" spans="1:9" x14ac:dyDescent="0.45">
      <c r="A159" t="s">
        <v>856</v>
      </c>
      <c r="B159" t="s">
        <v>36</v>
      </c>
      <c r="C159" t="s">
        <v>43</v>
      </c>
      <c r="D159" t="s">
        <v>34</v>
      </c>
      <c r="E159" t="s">
        <v>58</v>
      </c>
      <c r="F159" t="s">
        <v>1</v>
      </c>
      <c r="G159" t="s">
        <v>0</v>
      </c>
      <c r="H159" t="s">
        <v>1</v>
      </c>
      <c r="I159" t="s">
        <v>1</v>
      </c>
    </row>
    <row r="160" spans="1:9" x14ac:dyDescent="0.45">
      <c r="A160" t="s">
        <v>855</v>
      </c>
      <c r="B160" t="s">
        <v>72</v>
      </c>
      <c r="C160" t="s">
        <v>100</v>
      </c>
      <c r="D160" t="s">
        <v>4</v>
      </c>
      <c r="E160" t="s">
        <v>159</v>
      </c>
      <c r="F160" t="s">
        <v>0</v>
      </c>
      <c r="G160" t="s">
        <v>0</v>
      </c>
      <c r="H160" t="s">
        <v>0</v>
      </c>
      <c r="I160" t="s">
        <v>1</v>
      </c>
    </row>
    <row r="161" spans="1:9" x14ac:dyDescent="0.45">
      <c r="A161" t="s">
        <v>854</v>
      </c>
      <c r="B161" t="s">
        <v>31</v>
      </c>
      <c r="C161" t="s">
        <v>8</v>
      </c>
      <c r="D161" t="s">
        <v>265</v>
      </c>
      <c r="E161" t="s">
        <v>20</v>
      </c>
      <c r="F161" t="s">
        <v>1</v>
      </c>
      <c r="G161" t="s">
        <v>0</v>
      </c>
      <c r="H161" t="s">
        <v>1</v>
      </c>
    </row>
    <row r="162" spans="1:9" x14ac:dyDescent="0.45">
      <c r="A162" t="s">
        <v>825</v>
      </c>
      <c r="B162" t="s">
        <v>48</v>
      </c>
      <c r="C162" t="s">
        <v>96</v>
      </c>
      <c r="D162" t="s">
        <v>40</v>
      </c>
      <c r="E162" t="s">
        <v>178</v>
      </c>
      <c r="F162" t="s">
        <v>1</v>
      </c>
      <c r="G162" t="s">
        <v>0</v>
      </c>
      <c r="H162" t="s">
        <v>1</v>
      </c>
      <c r="I162" t="s">
        <v>1</v>
      </c>
    </row>
    <row r="163" spans="1:9" x14ac:dyDescent="0.45">
      <c r="A163" t="s">
        <v>699</v>
      </c>
      <c r="B163" t="s">
        <v>28</v>
      </c>
      <c r="C163" t="s">
        <v>59</v>
      </c>
      <c r="D163" t="s">
        <v>79</v>
      </c>
      <c r="E163" t="s">
        <v>324</v>
      </c>
      <c r="F163" t="s">
        <v>0</v>
      </c>
      <c r="G163" t="s">
        <v>0</v>
      </c>
      <c r="H163" t="s">
        <v>0</v>
      </c>
    </row>
    <row r="164" spans="1:9" x14ac:dyDescent="0.45">
      <c r="A164" t="s">
        <v>688</v>
      </c>
      <c r="B164" t="s">
        <v>200</v>
      </c>
      <c r="C164" t="s">
        <v>148</v>
      </c>
      <c r="D164" t="s">
        <v>4</v>
      </c>
      <c r="E164" t="s">
        <v>65</v>
      </c>
      <c r="F164" t="s">
        <v>0</v>
      </c>
      <c r="G164" t="s">
        <v>0</v>
      </c>
      <c r="H164" t="s">
        <v>0</v>
      </c>
      <c r="I164" t="s">
        <v>1</v>
      </c>
    </row>
    <row r="165" spans="1:9" x14ac:dyDescent="0.45">
      <c r="A165" t="s">
        <v>853</v>
      </c>
      <c r="B165" t="s">
        <v>48</v>
      </c>
      <c r="C165" t="s">
        <v>112</v>
      </c>
      <c r="D165" t="s">
        <v>3</v>
      </c>
      <c r="E165" t="s">
        <v>216</v>
      </c>
      <c r="F165" t="s">
        <v>0</v>
      </c>
      <c r="G165" t="s">
        <v>0</v>
      </c>
      <c r="H165" t="s">
        <v>0</v>
      </c>
    </row>
    <row r="166" spans="1:9" x14ac:dyDescent="0.45">
      <c r="A166" t="s">
        <v>852</v>
      </c>
      <c r="B166" t="s">
        <v>21</v>
      </c>
      <c r="C166" t="s">
        <v>4</v>
      </c>
      <c r="D166" t="s">
        <v>34</v>
      </c>
      <c r="E166" t="s">
        <v>188</v>
      </c>
      <c r="F166" t="s">
        <v>1</v>
      </c>
      <c r="G166" t="s">
        <v>0</v>
      </c>
      <c r="H166" t="s">
        <v>1</v>
      </c>
    </row>
    <row r="167" spans="1:9" x14ac:dyDescent="0.45">
      <c r="A167" t="s">
        <v>851</v>
      </c>
      <c r="B167" t="s">
        <v>44</v>
      </c>
      <c r="C167" t="s">
        <v>69</v>
      </c>
      <c r="D167" t="s">
        <v>34</v>
      </c>
      <c r="E167" t="s">
        <v>216</v>
      </c>
      <c r="F167" t="s">
        <v>0</v>
      </c>
      <c r="G167" t="s">
        <v>1</v>
      </c>
      <c r="H167" t="s">
        <v>0</v>
      </c>
    </row>
    <row r="168" spans="1:9" x14ac:dyDescent="0.45">
      <c r="A168" t="s">
        <v>850</v>
      </c>
      <c r="B168" t="s">
        <v>44</v>
      </c>
      <c r="C168" t="s">
        <v>8</v>
      </c>
      <c r="D168" t="s">
        <v>34</v>
      </c>
      <c r="E168" t="s">
        <v>107</v>
      </c>
      <c r="F168" t="s">
        <v>0</v>
      </c>
      <c r="G168" t="s">
        <v>0</v>
      </c>
      <c r="H168" t="s">
        <v>0</v>
      </c>
    </row>
    <row r="169" spans="1:9" x14ac:dyDescent="0.45">
      <c r="A169" t="s">
        <v>19</v>
      </c>
      <c r="B169" t="s">
        <v>149</v>
      </c>
      <c r="C169" t="s">
        <v>17</v>
      </c>
      <c r="D169" t="s">
        <v>16</v>
      </c>
      <c r="E169" t="s">
        <v>15</v>
      </c>
      <c r="F169" s="1" t="s">
        <v>14</v>
      </c>
      <c r="G169" t="s">
        <v>13</v>
      </c>
      <c r="H169" t="s">
        <v>12</v>
      </c>
      <c r="I169" t="s">
        <v>11</v>
      </c>
    </row>
    <row r="170" spans="1:9" x14ac:dyDescent="0.45">
      <c r="A170" t="s">
        <v>849</v>
      </c>
      <c r="B170" t="s">
        <v>89</v>
      </c>
      <c r="C170" t="s">
        <v>35</v>
      </c>
      <c r="D170" t="s">
        <v>79</v>
      </c>
      <c r="E170" t="s">
        <v>574</v>
      </c>
      <c r="F170" t="s">
        <v>0</v>
      </c>
      <c r="G170" t="s">
        <v>1</v>
      </c>
      <c r="H170" t="s">
        <v>0</v>
      </c>
    </row>
    <row r="171" spans="1:9" x14ac:dyDescent="0.45">
      <c r="A171" t="s">
        <v>848</v>
      </c>
      <c r="B171" t="s">
        <v>21</v>
      </c>
      <c r="C171" t="s">
        <v>69</v>
      </c>
      <c r="D171" t="s">
        <v>34</v>
      </c>
      <c r="E171" t="s">
        <v>99</v>
      </c>
      <c r="F171" t="s">
        <v>0</v>
      </c>
      <c r="G171" t="s">
        <v>0</v>
      </c>
      <c r="H171" t="s">
        <v>0</v>
      </c>
    </row>
    <row r="172" spans="1:9" x14ac:dyDescent="0.45">
      <c r="A172" t="s">
        <v>847</v>
      </c>
      <c r="B172" t="s">
        <v>28</v>
      </c>
      <c r="C172" t="s">
        <v>508</v>
      </c>
      <c r="D172" t="s">
        <v>34</v>
      </c>
      <c r="E172" t="s">
        <v>53</v>
      </c>
      <c r="F172" t="s">
        <v>0</v>
      </c>
      <c r="G172" t="s">
        <v>0</v>
      </c>
      <c r="H172" t="s">
        <v>0</v>
      </c>
    </row>
    <row r="173" spans="1:9" x14ac:dyDescent="0.45">
      <c r="A173" t="s">
        <v>846</v>
      </c>
      <c r="B173" t="s">
        <v>5</v>
      </c>
      <c r="C173" t="s">
        <v>126</v>
      </c>
      <c r="D173" t="s">
        <v>79</v>
      </c>
      <c r="E173" t="s">
        <v>408</v>
      </c>
      <c r="F173" t="s">
        <v>0</v>
      </c>
      <c r="G173" t="s">
        <v>0</v>
      </c>
      <c r="H173" t="s">
        <v>0</v>
      </c>
    </row>
    <row r="174" spans="1:9" x14ac:dyDescent="0.45">
      <c r="A174" t="s">
        <v>797</v>
      </c>
      <c r="B174" t="s">
        <v>72</v>
      </c>
      <c r="C174" t="s">
        <v>71</v>
      </c>
      <c r="D174" t="s">
        <v>3</v>
      </c>
      <c r="E174" t="s">
        <v>185</v>
      </c>
      <c r="F174" t="s">
        <v>1</v>
      </c>
      <c r="G174" t="s">
        <v>0</v>
      </c>
      <c r="H174" t="s">
        <v>1</v>
      </c>
    </row>
    <row r="175" spans="1:9" x14ac:dyDescent="0.45">
      <c r="A175" t="s">
        <v>845</v>
      </c>
      <c r="B175" t="s">
        <v>21</v>
      </c>
      <c r="C175" t="s">
        <v>8</v>
      </c>
      <c r="D175" t="s">
        <v>3</v>
      </c>
      <c r="E175" t="s">
        <v>99</v>
      </c>
      <c r="F175" t="s">
        <v>0</v>
      </c>
      <c r="G175" t="s">
        <v>0</v>
      </c>
      <c r="H175" t="s">
        <v>0</v>
      </c>
    </row>
    <row r="176" spans="1:9" x14ac:dyDescent="0.45">
      <c r="A176" t="s">
        <v>844</v>
      </c>
      <c r="B176" t="s">
        <v>5</v>
      </c>
      <c r="C176" t="s">
        <v>4</v>
      </c>
      <c r="D176" t="s">
        <v>56</v>
      </c>
      <c r="E176" t="s">
        <v>408</v>
      </c>
      <c r="F176" t="s">
        <v>0</v>
      </c>
      <c r="G176" t="s">
        <v>0</v>
      </c>
      <c r="H176" t="s">
        <v>0</v>
      </c>
    </row>
    <row r="177" spans="1:9" x14ac:dyDescent="0.45">
      <c r="A177" t="s">
        <v>728</v>
      </c>
      <c r="B177" t="s">
        <v>115</v>
      </c>
      <c r="C177" t="s">
        <v>92</v>
      </c>
      <c r="D177" t="s">
        <v>56</v>
      </c>
      <c r="E177" t="s">
        <v>182</v>
      </c>
      <c r="F177" t="s">
        <v>0</v>
      </c>
      <c r="G177" t="s">
        <v>0</v>
      </c>
      <c r="H177" t="s">
        <v>0</v>
      </c>
    </row>
    <row r="178" spans="1:9" x14ac:dyDescent="0.45">
      <c r="A178" t="s">
        <v>771</v>
      </c>
      <c r="B178" t="s">
        <v>21</v>
      </c>
      <c r="C178" t="s">
        <v>119</v>
      </c>
      <c r="D178" t="s">
        <v>79</v>
      </c>
      <c r="E178" t="s">
        <v>131</v>
      </c>
      <c r="F178" t="s">
        <v>0</v>
      </c>
      <c r="G178" t="s">
        <v>0</v>
      </c>
      <c r="H178" t="s">
        <v>0</v>
      </c>
    </row>
    <row r="179" spans="1:9" x14ac:dyDescent="0.45">
      <c r="A179" t="s">
        <v>843</v>
      </c>
      <c r="B179" t="s">
        <v>89</v>
      </c>
      <c r="C179" t="s">
        <v>92</v>
      </c>
      <c r="D179" t="s">
        <v>79</v>
      </c>
      <c r="E179" t="s">
        <v>91</v>
      </c>
      <c r="F179" t="s">
        <v>0</v>
      </c>
      <c r="G179" t="s">
        <v>0</v>
      </c>
      <c r="H179" t="s">
        <v>0</v>
      </c>
    </row>
    <row r="180" spans="1:9" x14ac:dyDescent="0.45">
      <c r="A180" t="s">
        <v>699</v>
      </c>
      <c r="B180" t="s">
        <v>28</v>
      </c>
      <c r="C180" t="s">
        <v>67</v>
      </c>
      <c r="D180" t="s">
        <v>508</v>
      </c>
      <c r="E180" t="s">
        <v>324</v>
      </c>
      <c r="F180" t="s">
        <v>0</v>
      </c>
      <c r="G180" t="s">
        <v>0</v>
      </c>
      <c r="H180" t="s">
        <v>0</v>
      </c>
    </row>
    <row r="181" spans="1:9" x14ac:dyDescent="0.45">
      <c r="A181" t="s">
        <v>842</v>
      </c>
      <c r="B181" t="s">
        <v>89</v>
      </c>
      <c r="C181" t="s">
        <v>71</v>
      </c>
      <c r="D181" t="s">
        <v>92</v>
      </c>
      <c r="E181" t="s">
        <v>91</v>
      </c>
      <c r="F181" t="s">
        <v>0</v>
      </c>
      <c r="G181" t="s">
        <v>0</v>
      </c>
      <c r="H181" t="s">
        <v>0</v>
      </c>
    </row>
    <row r="182" spans="1:9" x14ac:dyDescent="0.45">
      <c r="A182" t="s">
        <v>841</v>
      </c>
      <c r="B182" t="s">
        <v>89</v>
      </c>
      <c r="C182" t="s">
        <v>71</v>
      </c>
      <c r="D182" t="s">
        <v>92</v>
      </c>
      <c r="E182" t="s">
        <v>91</v>
      </c>
      <c r="F182" t="s">
        <v>0</v>
      </c>
      <c r="G182" t="s">
        <v>0</v>
      </c>
      <c r="H182" t="s">
        <v>0</v>
      </c>
    </row>
    <row r="183" spans="1:9" x14ac:dyDescent="0.45">
      <c r="A183" t="s">
        <v>840</v>
      </c>
      <c r="B183" t="s">
        <v>31</v>
      </c>
      <c r="C183" t="s">
        <v>61</v>
      </c>
      <c r="D183" t="s">
        <v>92</v>
      </c>
      <c r="E183" t="s">
        <v>58</v>
      </c>
      <c r="F183" t="s">
        <v>1</v>
      </c>
      <c r="G183" t="s">
        <v>0</v>
      </c>
      <c r="H183" t="s">
        <v>1</v>
      </c>
    </row>
    <row r="184" spans="1:9" x14ac:dyDescent="0.45">
      <c r="A184" t="s">
        <v>839</v>
      </c>
      <c r="B184" t="s">
        <v>89</v>
      </c>
      <c r="C184" t="s">
        <v>69</v>
      </c>
      <c r="D184" t="s">
        <v>27</v>
      </c>
      <c r="E184" t="s">
        <v>91</v>
      </c>
      <c r="F184" t="s">
        <v>0</v>
      </c>
      <c r="G184" t="s">
        <v>0</v>
      </c>
      <c r="H184" t="s">
        <v>0</v>
      </c>
    </row>
    <row r="185" spans="1:9" x14ac:dyDescent="0.45">
      <c r="A185" t="s">
        <v>690</v>
      </c>
      <c r="B185" t="s">
        <v>28</v>
      </c>
      <c r="C185" t="s">
        <v>69</v>
      </c>
      <c r="D185" t="s">
        <v>126</v>
      </c>
      <c r="E185" t="s">
        <v>114</v>
      </c>
      <c r="F185" t="s">
        <v>0</v>
      </c>
      <c r="G185" t="s">
        <v>0</v>
      </c>
      <c r="H185" t="s">
        <v>0</v>
      </c>
    </row>
    <row r="186" spans="1:9" x14ac:dyDescent="0.45">
      <c r="A186" t="s">
        <v>838</v>
      </c>
      <c r="B186" t="s">
        <v>89</v>
      </c>
      <c r="C186" t="s">
        <v>500</v>
      </c>
      <c r="D186" t="s">
        <v>92</v>
      </c>
      <c r="E186" t="s">
        <v>7</v>
      </c>
      <c r="F186" t="s">
        <v>0</v>
      </c>
      <c r="G186" t="s">
        <v>0</v>
      </c>
      <c r="H186" t="s">
        <v>0</v>
      </c>
    </row>
    <row r="187" spans="1:9" x14ac:dyDescent="0.45">
      <c r="A187" t="s">
        <v>837</v>
      </c>
      <c r="B187" t="s">
        <v>31</v>
      </c>
      <c r="C187" t="s">
        <v>412</v>
      </c>
      <c r="D187" t="s">
        <v>92</v>
      </c>
      <c r="E187" t="s">
        <v>103</v>
      </c>
      <c r="F187" t="s">
        <v>0</v>
      </c>
      <c r="G187" t="s">
        <v>0</v>
      </c>
      <c r="H187" t="s">
        <v>0</v>
      </c>
    </row>
    <row r="188" spans="1:9" x14ac:dyDescent="0.45">
      <c r="A188" t="s">
        <v>836</v>
      </c>
      <c r="B188" t="s">
        <v>5</v>
      </c>
      <c r="C188" t="s">
        <v>269</v>
      </c>
      <c r="D188" t="s">
        <v>4</v>
      </c>
      <c r="E188" t="s">
        <v>88</v>
      </c>
      <c r="F188" t="s">
        <v>0</v>
      </c>
      <c r="G188" t="s">
        <v>0</v>
      </c>
      <c r="H188" t="s">
        <v>0</v>
      </c>
    </row>
    <row r="189" spans="1:9" x14ac:dyDescent="0.45">
      <c r="A189" t="s">
        <v>742</v>
      </c>
      <c r="B189" t="s">
        <v>5</v>
      </c>
      <c r="C189" t="s">
        <v>96</v>
      </c>
      <c r="D189" t="s">
        <v>59</v>
      </c>
      <c r="E189" t="s">
        <v>88</v>
      </c>
      <c r="F189" t="s">
        <v>0</v>
      </c>
      <c r="G189" t="s">
        <v>0</v>
      </c>
      <c r="H189" t="s">
        <v>0</v>
      </c>
    </row>
    <row r="190" spans="1:9" x14ac:dyDescent="0.45">
      <c r="A190" t="s">
        <v>19</v>
      </c>
      <c r="B190" t="s">
        <v>147</v>
      </c>
      <c r="C190" t="s">
        <v>17</v>
      </c>
      <c r="D190" t="s">
        <v>16</v>
      </c>
      <c r="E190" t="s">
        <v>15</v>
      </c>
      <c r="F190" s="1" t="s">
        <v>14</v>
      </c>
      <c r="G190" t="s">
        <v>13</v>
      </c>
      <c r="H190" t="s">
        <v>12</v>
      </c>
      <c r="I190" t="s">
        <v>11</v>
      </c>
    </row>
    <row r="191" spans="1:9" x14ac:dyDescent="0.45">
      <c r="A191" t="s">
        <v>835</v>
      </c>
      <c r="B191" t="s">
        <v>36</v>
      </c>
      <c r="C191" t="s">
        <v>834</v>
      </c>
      <c r="D191" t="s">
        <v>79</v>
      </c>
      <c r="E191" t="s">
        <v>188</v>
      </c>
      <c r="F191" t="s">
        <v>1</v>
      </c>
      <c r="G191" t="s">
        <v>0</v>
      </c>
      <c r="H191" t="s">
        <v>1</v>
      </c>
    </row>
    <row r="192" spans="1:9" x14ac:dyDescent="0.45">
      <c r="A192" t="s">
        <v>833</v>
      </c>
      <c r="B192" t="s">
        <v>21</v>
      </c>
      <c r="C192" t="s">
        <v>198</v>
      </c>
      <c r="D192" t="s">
        <v>67</v>
      </c>
      <c r="E192" t="s">
        <v>188</v>
      </c>
      <c r="F192" t="s">
        <v>1</v>
      </c>
      <c r="G192" t="s">
        <v>0</v>
      </c>
      <c r="H192" t="s">
        <v>1</v>
      </c>
    </row>
    <row r="193" spans="1:9" x14ac:dyDescent="0.45">
      <c r="A193" t="s">
        <v>702</v>
      </c>
      <c r="B193" t="s">
        <v>28</v>
      </c>
      <c r="C193" t="s">
        <v>196</v>
      </c>
      <c r="D193" t="s">
        <v>92</v>
      </c>
      <c r="E193" t="s">
        <v>114</v>
      </c>
      <c r="F193" t="s">
        <v>0</v>
      </c>
      <c r="G193" t="s">
        <v>0</v>
      </c>
      <c r="H193" t="s">
        <v>0</v>
      </c>
    </row>
    <row r="194" spans="1:9" x14ac:dyDescent="0.45">
      <c r="A194" t="s">
        <v>832</v>
      </c>
      <c r="B194" t="s">
        <v>44</v>
      </c>
      <c r="C194" t="s">
        <v>831</v>
      </c>
      <c r="D194" t="s">
        <v>56</v>
      </c>
      <c r="E194" t="s">
        <v>138</v>
      </c>
      <c r="F194" t="s">
        <v>0</v>
      </c>
      <c r="G194" t="s">
        <v>1</v>
      </c>
      <c r="H194" t="s">
        <v>0</v>
      </c>
    </row>
    <row r="195" spans="1:9" x14ac:dyDescent="0.45">
      <c r="A195" t="s">
        <v>699</v>
      </c>
      <c r="B195" t="s">
        <v>28</v>
      </c>
      <c r="C195" t="s">
        <v>734</v>
      </c>
      <c r="D195" t="s">
        <v>27</v>
      </c>
      <c r="E195" t="s">
        <v>324</v>
      </c>
      <c r="F195" t="s">
        <v>0</v>
      </c>
      <c r="G195" t="s">
        <v>0</v>
      </c>
      <c r="H195" t="s">
        <v>0</v>
      </c>
    </row>
    <row r="196" spans="1:9" x14ac:dyDescent="0.45">
      <c r="A196" t="s">
        <v>688</v>
      </c>
      <c r="B196" t="s">
        <v>200</v>
      </c>
      <c r="C196" t="s">
        <v>196</v>
      </c>
      <c r="D196" t="s">
        <v>500</v>
      </c>
      <c r="E196" t="s">
        <v>65</v>
      </c>
      <c r="F196" t="s">
        <v>0</v>
      </c>
      <c r="G196" t="s">
        <v>0</v>
      </c>
      <c r="H196" t="s">
        <v>0</v>
      </c>
      <c r="I196" t="s">
        <v>1</v>
      </c>
    </row>
    <row r="197" spans="1:9" x14ac:dyDescent="0.45">
      <c r="A197" t="s">
        <v>687</v>
      </c>
      <c r="B197" t="s">
        <v>36</v>
      </c>
      <c r="C197" t="s">
        <v>830</v>
      </c>
      <c r="D197" t="s">
        <v>61</v>
      </c>
      <c r="E197" t="s">
        <v>188</v>
      </c>
      <c r="F197" t="s">
        <v>1</v>
      </c>
      <c r="G197" t="s">
        <v>0</v>
      </c>
      <c r="H197" t="s">
        <v>1</v>
      </c>
      <c r="I197" t="s">
        <v>1</v>
      </c>
    </row>
    <row r="198" spans="1:9" x14ac:dyDescent="0.45">
      <c r="A198" t="s">
        <v>686</v>
      </c>
      <c r="B198" t="s">
        <v>31</v>
      </c>
      <c r="C198" t="s">
        <v>829</v>
      </c>
      <c r="D198" t="s">
        <v>412</v>
      </c>
      <c r="E198" t="s">
        <v>58</v>
      </c>
      <c r="F198" t="s">
        <v>1</v>
      </c>
      <c r="G198" t="s">
        <v>0</v>
      </c>
      <c r="H198" t="s">
        <v>1</v>
      </c>
      <c r="I198" t="s">
        <v>1</v>
      </c>
    </row>
    <row r="199" spans="1:9" x14ac:dyDescent="0.45">
      <c r="A199" t="s">
        <v>19</v>
      </c>
      <c r="B199" t="s">
        <v>145</v>
      </c>
      <c r="C199" t="s">
        <v>17</v>
      </c>
      <c r="D199" t="s">
        <v>16</v>
      </c>
      <c r="E199" t="s">
        <v>15</v>
      </c>
      <c r="F199" s="1" t="s">
        <v>14</v>
      </c>
      <c r="G199" t="s">
        <v>13</v>
      </c>
      <c r="H199" t="s">
        <v>12</v>
      </c>
      <c r="I199" t="s">
        <v>11</v>
      </c>
    </row>
    <row r="200" spans="1:9" x14ac:dyDescent="0.45">
      <c r="A200" t="s">
        <v>828</v>
      </c>
      <c r="B200" t="s">
        <v>48</v>
      </c>
      <c r="C200" t="s">
        <v>170</v>
      </c>
      <c r="D200" t="s">
        <v>3</v>
      </c>
      <c r="E200" t="s">
        <v>481</v>
      </c>
      <c r="F200" t="s">
        <v>0</v>
      </c>
      <c r="G200" t="s">
        <v>0</v>
      </c>
      <c r="H200" t="s">
        <v>0</v>
      </c>
    </row>
    <row r="201" spans="1:9" x14ac:dyDescent="0.45">
      <c r="A201" t="s">
        <v>827</v>
      </c>
      <c r="B201" t="s">
        <v>28</v>
      </c>
      <c r="C201" t="s">
        <v>47</v>
      </c>
      <c r="D201" t="s">
        <v>3</v>
      </c>
      <c r="E201" t="s">
        <v>114</v>
      </c>
      <c r="F201" t="s">
        <v>0</v>
      </c>
      <c r="G201" t="s">
        <v>0</v>
      </c>
      <c r="H201" t="s">
        <v>0</v>
      </c>
    </row>
    <row r="202" spans="1:9" x14ac:dyDescent="0.45">
      <c r="A202" t="s">
        <v>826</v>
      </c>
      <c r="B202" t="s">
        <v>72</v>
      </c>
      <c r="C202" t="s">
        <v>56</v>
      </c>
      <c r="D202" t="s">
        <v>3</v>
      </c>
      <c r="E202" t="s">
        <v>46</v>
      </c>
      <c r="F202" t="s">
        <v>0</v>
      </c>
      <c r="G202" t="s">
        <v>0</v>
      </c>
      <c r="H202" t="s">
        <v>0</v>
      </c>
    </row>
    <row r="203" spans="1:9" x14ac:dyDescent="0.45">
      <c r="A203" t="s">
        <v>825</v>
      </c>
      <c r="B203" t="s">
        <v>48</v>
      </c>
      <c r="C203" t="s">
        <v>82</v>
      </c>
      <c r="D203" t="s">
        <v>34</v>
      </c>
      <c r="E203" t="s">
        <v>178</v>
      </c>
      <c r="F203" t="s">
        <v>1</v>
      </c>
      <c r="G203" t="s">
        <v>0</v>
      </c>
      <c r="H203" t="s">
        <v>1</v>
      </c>
      <c r="I203" t="s">
        <v>1</v>
      </c>
    </row>
    <row r="204" spans="1:9" x14ac:dyDescent="0.45">
      <c r="A204" t="s">
        <v>701</v>
      </c>
      <c r="B204" t="s">
        <v>28</v>
      </c>
      <c r="C204" t="s">
        <v>82</v>
      </c>
      <c r="D204" t="s">
        <v>34</v>
      </c>
      <c r="E204" t="s">
        <v>114</v>
      </c>
      <c r="F204" t="s">
        <v>0</v>
      </c>
      <c r="G204" t="s">
        <v>0</v>
      </c>
      <c r="H204" t="s">
        <v>0</v>
      </c>
    </row>
    <row r="205" spans="1:9" x14ac:dyDescent="0.45">
      <c r="A205" t="s">
        <v>824</v>
      </c>
      <c r="B205" t="s">
        <v>89</v>
      </c>
      <c r="C205" t="s">
        <v>61</v>
      </c>
      <c r="D205" t="s">
        <v>4</v>
      </c>
      <c r="E205" t="s">
        <v>91</v>
      </c>
      <c r="F205" t="s">
        <v>0</v>
      </c>
      <c r="G205" t="s">
        <v>0</v>
      </c>
      <c r="H205" t="s">
        <v>0</v>
      </c>
    </row>
    <row r="206" spans="1:9" x14ac:dyDescent="0.45">
      <c r="A206" t="s">
        <v>823</v>
      </c>
      <c r="B206" t="s">
        <v>72</v>
      </c>
      <c r="C206" t="s">
        <v>67</v>
      </c>
      <c r="D206" t="s">
        <v>3</v>
      </c>
      <c r="E206" t="s">
        <v>68</v>
      </c>
      <c r="F206" t="s">
        <v>0</v>
      </c>
      <c r="G206" t="s">
        <v>0</v>
      </c>
      <c r="H206" t="s">
        <v>0</v>
      </c>
    </row>
    <row r="207" spans="1:9" x14ac:dyDescent="0.45">
      <c r="A207" t="s">
        <v>822</v>
      </c>
      <c r="B207" t="s">
        <v>72</v>
      </c>
      <c r="C207" t="s">
        <v>79</v>
      </c>
      <c r="D207" t="s">
        <v>3</v>
      </c>
      <c r="E207" t="s">
        <v>178</v>
      </c>
      <c r="F207" t="s">
        <v>1</v>
      </c>
      <c r="G207" t="s">
        <v>0</v>
      </c>
      <c r="H207" t="s">
        <v>1</v>
      </c>
    </row>
    <row r="208" spans="1:9" x14ac:dyDescent="0.45">
      <c r="A208" t="s">
        <v>821</v>
      </c>
      <c r="B208" t="s">
        <v>21</v>
      </c>
      <c r="C208" t="s">
        <v>69</v>
      </c>
      <c r="D208" t="s">
        <v>3</v>
      </c>
      <c r="E208" t="s">
        <v>103</v>
      </c>
      <c r="F208" t="s">
        <v>0</v>
      </c>
      <c r="G208" t="s">
        <v>0</v>
      </c>
      <c r="H208" t="s">
        <v>0</v>
      </c>
    </row>
    <row r="209" spans="1:9" x14ac:dyDescent="0.45">
      <c r="A209" t="s">
        <v>820</v>
      </c>
      <c r="B209" t="s">
        <v>31</v>
      </c>
      <c r="C209" t="s">
        <v>4</v>
      </c>
      <c r="D209" t="s">
        <v>34</v>
      </c>
      <c r="E209" t="s">
        <v>99</v>
      </c>
      <c r="F209" t="s">
        <v>0</v>
      </c>
      <c r="G209" t="s">
        <v>1</v>
      </c>
      <c r="H209" t="s">
        <v>0</v>
      </c>
    </row>
    <row r="210" spans="1:9" x14ac:dyDescent="0.45">
      <c r="A210" t="s">
        <v>819</v>
      </c>
      <c r="B210" t="s">
        <v>72</v>
      </c>
      <c r="C210" t="s">
        <v>71</v>
      </c>
      <c r="D210" t="s">
        <v>34</v>
      </c>
      <c r="E210" t="s">
        <v>107</v>
      </c>
      <c r="F210" t="s">
        <v>0</v>
      </c>
      <c r="G210" t="s">
        <v>0</v>
      </c>
      <c r="H210" t="s">
        <v>0</v>
      </c>
    </row>
    <row r="211" spans="1:9" x14ac:dyDescent="0.45">
      <c r="A211" t="s">
        <v>818</v>
      </c>
      <c r="B211" t="s">
        <v>31</v>
      </c>
      <c r="C211" t="s">
        <v>8</v>
      </c>
      <c r="D211" t="s">
        <v>34</v>
      </c>
      <c r="E211" t="s">
        <v>188</v>
      </c>
      <c r="F211" t="s">
        <v>1</v>
      </c>
      <c r="G211" t="s">
        <v>1</v>
      </c>
      <c r="H211" t="s">
        <v>0</v>
      </c>
    </row>
    <row r="212" spans="1:9" x14ac:dyDescent="0.45">
      <c r="A212" t="s">
        <v>19</v>
      </c>
      <c r="B212" t="s">
        <v>140</v>
      </c>
      <c r="C212" t="s">
        <v>17</v>
      </c>
      <c r="D212" t="s">
        <v>16</v>
      </c>
      <c r="E212" t="s">
        <v>15</v>
      </c>
      <c r="F212" s="1" t="s">
        <v>14</v>
      </c>
      <c r="G212" t="s">
        <v>13</v>
      </c>
      <c r="H212" t="s">
        <v>12</v>
      </c>
      <c r="I212" t="s">
        <v>11</v>
      </c>
    </row>
    <row r="213" spans="1:9" x14ac:dyDescent="0.45">
      <c r="A213" t="s">
        <v>817</v>
      </c>
      <c r="B213" t="s">
        <v>72</v>
      </c>
      <c r="C213" t="s">
        <v>3</v>
      </c>
      <c r="D213" t="s">
        <v>3</v>
      </c>
      <c r="E213" t="s">
        <v>68</v>
      </c>
      <c r="F213" t="s">
        <v>0</v>
      </c>
      <c r="G213" t="s">
        <v>0</v>
      </c>
      <c r="H213" t="s">
        <v>0</v>
      </c>
    </row>
    <row r="214" spans="1:9" x14ac:dyDescent="0.45">
      <c r="A214" t="s">
        <v>688</v>
      </c>
      <c r="B214" t="s">
        <v>200</v>
      </c>
      <c r="C214" t="s">
        <v>126</v>
      </c>
      <c r="D214" t="s">
        <v>79</v>
      </c>
      <c r="E214" t="s">
        <v>65</v>
      </c>
      <c r="F214" t="s">
        <v>0</v>
      </c>
      <c r="G214" t="s">
        <v>0</v>
      </c>
      <c r="H214" t="s">
        <v>0</v>
      </c>
      <c r="I214" t="s">
        <v>1</v>
      </c>
    </row>
    <row r="215" spans="1:9" x14ac:dyDescent="0.45">
      <c r="A215" t="s">
        <v>736</v>
      </c>
      <c r="B215" t="s">
        <v>36</v>
      </c>
      <c r="C215" t="s">
        <v>170</v>
      </c>
      <c r="D215" t="s">
        <v>79</v>
      </c>
      <c r="E215" t="s">
        <v>58</v>
      </c>
      <c r="F215" t="s">
        <v>1</v>
      </c>
      <c r="G215" t="s">
        <v>0</v>
      </c>
      <c r="H215" t="s">
        <v>1</v>
      </c>
      <c r="I215" t="s">
        <v>1</v>
      </c>
    </row>
    <row r="216" spans="1:9" x14ac:dyDescent="0.45">
      <c r="A216" t="s">
        <v>670</v>
      </c>
      <c r="B216" t="s">
        <v>48</v>
      </c>
      <c r="C216" t="s">
        <v>43</v>
      </c>
      <c r="D216" t="s">
        <v>27</v>
      </c>
      <c r="E216" t="s">
        <v>185</v>
      </c>
      <c r="F216" t="s">
        <v>1</v>
      </c>
      <c r="G216" t="s">
        <v>0</v>
      </c>
      <c r="H216" t="s">
        <v>1</v>
      </c>
      <c r="I216" t="s">
        <v>1</v>
      </c>
    </row>
    <row r="217" spans="1:9" x14ac:dyDescent="0.45">
      <c r="A217" t="s">
        <v>19</v>
      </c>
      <c r="B217" t="s">
        <v>137</v>
      </c>
      <c r="C217" t="s">
        <v>17</v>
      </c>
      <c r="D217" t="s">
        <v>16</v>
      </c>
      <c r="E217" t="s">
        <v>15</v>
      </c>
      <c r="F217" s="1" t="s">
        <v>14</v>
      </c>
      <c r="G217" t="s">
        <v>13</v>
      </c>
      <c r="H217" t="s">
        <v>12</v>
      </c>
      <c r="I217" t="s">
        <v>11</v>
      </c>
    </row>
    <row r="218" spans="1:9" x14ac:dyDescent="0.45">
      <c r="A218" t="s">
        <v>816</v>
      </c>
      <c r="B218" t="s">
        <v>5</v>
      </c>
      <c r="C218" t="s">
        <v>124</v>
      </c>
      <c r="D218" t="s">
        <v>56</v>
      </c>
      <c r="E218" t="s">
        <v>88</v>
      </c>
      <c r="F218" t="s">
        <v>0</v>
      </c>
      <c r="G218" t="s">
        <v>0</v>
      </c>
      <c r="H218" t="s">
        <v>0</v>
      </c>
    </row>
    <row r="219" spans="1:9" x14ac:dyDescent="0.45">
      <c r="A219" t="s">
        <v>815</v>
      </c>
      <c r="B219" t="s">
        <v>5</v>
      </c>
      <c r="C219" t="s">
        <v>35</v>
      </c>
      <c r="D219" t="s">
        <v>100</v>
      </c>
      <c r="E219" t="s">
        <v>88</v>
      </c>
      <c r="F219" t="s">
        <v>0</v>
      </c>
      <c r="G219" t="s">
        <v>0</v>
      </c>
      <c r="H219" t="s">
        <v>0</v>
      </c>
    </row>
    <row r="220" spans="1:9" x14ac:dyDescent="0.45">
      <c r="A220" t="s">
        <v>716</v>
      </c>
      <c r="B220" t="s">
        <v>28</v>
      </c>
      <c r="C220" t="s">
        <v>119</v>
      </c>
      <c r="D220" t="s">
        <v>79</v>
      </c>
      <c r="E220" t="s">
        <v>496</v>
      </c>
      <c r="F220" t="s">
        <v>0</v>
      </c>
      <c r="G220" t="s">
        <v>0</v>
      </c>
      <c r="H220" t="s">
        <v>0</v>
      </c>
    </row>
    <row r="221" spans="1:9" x14ac:dyDescent="0.45">
      <c r="A221" t="s">
        <v>687</v>
      </c>
      <c r="B221" t="s">
        <v>36</v>
      </c>
      <c r="C221" t="s">
        <v>119</v>
      </c>
      <c r="D221" t="s">
        <v>199</v>
      </c>
      <c r="E221" t="s">
        <v>188</v>
      </c>
      <c r="F221" t="s">
        <v>1</v>
      </c>
      <c r="G221" t="s">
        <v>0</v>
      </c>
      <c r="H221" t="s">
        <v>1</v>
      </c>
      <c r="I221" t="s">
        <v>1</v>
      </c>
    </row>
    <row r="222" spans="1:9" x14ac:dyDescent="0.45">
      <c r="A222" t="s">
        <v>744</v>
      </c>
      <c r="B222" t="s">
        <v>5</v>
      </c>
      <c r="C222" t="s">
        <v>112</v>
      </c>
      <c r="D222" t="s">
        <v>100</v>
      </c>
      <c r="E222" t="s">
        <v>88</v>
      </c>
      <c r="F222" t="s">
        <v>0</v>
      </c>
      <c r="G222" t="s">
        <v>0</v>
      </c>
      <c r="H222" t="s">
        <v>0</v>
      </c>
    </row>
    <row r="223" spans="1:9" x14ac:dyDescent="0.45">
      <c r="A223" t="s">
        <v>686</v>
      </c>
      <c r="B223" t="s">
        <v>31</v>
      </c>
      <c r="C223" t="s">
        <v>67</v>
      </c>
      <c r="D223" t="s">
        <v>96</v>
      </c>
      <c r="E223" t="s">
        <v>58</v>
      </c>
      <c r="F223" t="s">
        <v>1</v>
      </c>
      <c r="G223" t="s">
        <v>0</v>
      </c>
      <c r="H223" t="s">
        <v>1</v>
      </c>
      <c r="I223" t="s">
        <v>1</v>
      </c>
    </row>
    <row r="224" spans="1:9" x14ac:dyDescent="0.45">
      <c r="A224" t="s">
        <v>19</v>
      </c>
      <c r="B224" t="s">
        <v>135</v>
      </c>
      <c r="C224" t="s">
        <v>17</v>
      </c>
      <c r="D224" t="s">
        <v>16</v>
      </c>
      <c r="E224" t="s">
        <v>15</v>
      </c>
      <c r="F224" s="1" t="s">
        <v>14</v>
      </c>
      <c r="G224" t="s">
        <v>13</v>
      </c>
      <c r="H224" t="s">
        <v>12</v>
      </c>
      <c r="I224" t="s">
        <v>11</v>
      </c>
    </row>
    <row r="225" spans="1:9" x14ac:dyDescent="0.45">
      <c r="A225" t="s">
        <v>814</v>
      </c>
      <c r="B225" t="s">
        <v>72</v>
      </c>
      <c r="C225" t="s">
        <v>4</v>
      </c>
      <c r="D225" t="s">
        <v>34</v>
      </c>
      <c r="E225" t="s">
        <v>111</v>
      </c>
      <c r="F225" t="s">
        <v>1</v>
      </c>
      <c r="G225" t="s">
        <v>0</v>
      </c>
      <c r="H225" t="s">
        <v>1</v>
      </c>
    </row>
    <row r="226" spans="1:9" x14ac:dyDescent="0.45">
      <c r="A226" t="s">
        <v>813</v>
      </c>
      <c r="B226" t="s">
        <v>36</v>
      </c>
      <c r="C226" t="s">
        <v>69</v>
      </c>
      <c r="D226" t="s">
        <v>3</v>
      </c>
      <c r="E226" t="s">
        <v>103</v>
      </c>
      <c r="F226" t="s">
        <v>0</v>
      </c>
      <c r="G226" t="s">
        <v>0</v>
      </c>
      <c r="H226" t="s">
        <v>0</v>
      </c>
    </row>
    <row r="227" spans="1:9" x14ac:dyDescent="0.45">
      <c r="A227" t="s">
        <v>812</v>
      </c>
      <c r="B227" t="s">
        <v>36</v>
      </c>
      <c r="C227" t="s">
        <v>69</v>
      </c>
      <c r="D227" t="s">
        <v>79</v>
      </c>
      <c r="E227" t="s">
        <v>188</v>
      </c>
      <c r="F227" t="s">
        <v>1</v>
      </c>
      <c r="G227" t="s">
        <v>0</v>
      </c>
      <c r="H227" t="s">
        <v>1</v>
      </c>
    </row>
    <row r="228" spans="1:9" x14ac:dyDescent="0.45">
      <c r="A228" t="s">
        <v>688</v>
      </c>
      <c r="B228" t="s">
        <v>200</v>
      </c>
      <c r="C228" t="s">
        <v>700</v>
      </c>
      <c r="D228" t="s">
        <v>811</v>
      </c>
      <c r="E228" t="s">
        <v>65</v>
      </c>
      <c r="F228" t="s">
        <v>0</v>
      </c>
      <c r="G228" t="s">
        <v>0</v>
      </c>
      <c r="H228" t="s">
        <v>0</v>
      </c>
      <c r="I228" t="s">
        <v>1</v>
      </c>
    </row>
    <row r="229" spans="1:9" x14ac:dyDescent="0.45">
      <c r="A229" t="s">
        <v>687</v>
      </c>
      <c r="B229" t="s">
        <v>36</v>
      </c>
      <c r="C229" t="s">
        <v>802</v>
      </c>
      <c r="D229" t="s">
        <v>199</v>
      </c>
      <c r="E229" t="s">
        <v>188</v>
      </c>
      <c r="F229" t="s">
        <v>1</v>
      </c>
      <c r="G229" t="s">
        <v>0</v>
      </c>
      <c r="H229" t="s">
        <v>1</v>
      </c>
      <c r="I229" t="s">
        <v>1</v>
      </c>
    </row>
    <row r="230" spans="1:9" x14ac:dyDescent="0.45">
      <c r="A230" t="s">
        <v>686</v>
      </c>
      <c r="B230" t="s">
        <v>31</v>
      </c>
      <c r="C230" t="s">
        <v>34</v>
      </c>
      <c r="D230" t="s">
        <v>43</v>
      </c>
      <c r="E230" t="s">
        <v>58</v>
      </c>
      <c r="F230" t="s">
        <v>1</v>
      </c>
      <c r="G230" t="s">
        <v>0</v>
      </c>
      <c r="H230" t="s">
        <v>1</v>
      </c>
      <c r="I230" t="s">
        <v>1</v>
      </c>
    </row>
    <row r="231" spans="1:9" x14ac:dyDescent="0.45">
      <c r="A231" t="s">
        <v>19</v>
      </c>
      <c r="B231" t="s">
        <v>133</v>
      </c>
      <c r="C231" t="s">
        <v>17</v>
      </c>
      <c r="D231" t="s">
        <v>16</v>
      </c>
      <c r="E231" t="s">
        <v>15</v>
      </c>
      <c r="F231" s="1" t="s">
        <v>14</v>
      </c>
      <c r="G231" t="s">
        <v>13</v>
      </c>
      <c r="H231" t="s">
        <v>12</v>
      </c>
      <c r="I231" t="s">
        <v>11</v>
      </c>
    </row>
    <row r="232" spans="1:9" x14ac:dyDescent="0.45">
      <c r="A232" t="s">
        <v>683</v>
      </c>
      <c r="B232" t="s">
        <v>72</v>
      </c>
      <c r="C232" t="s">
        <v>148</v>
      </c>
      <c r="D232" t="s">
        <v>100</v>
      </c>
      <c r="E232" t="s">
        <v>178</v>
      </c>
      <c r="F232" t="s">
        <v>1</v>
      </c>
      <c r="G232" t="s">
        <v>0</v>
      </c>
      <c r="H232" t="s">
        <v>1</v>
      </c>
      <c r="I232" t="s">
        <v>1</v>
      </c>
    </row>
    <row r="233" spans="1:9" x14ac:dyDescent="0.45">
      <c r="A233" t="s">
        <v>677</v>
      </c>
      <c r="B233" t="s">
        <v>31</v>
      </c>
      <c r="C233" t="s">
        <v>67</v>
      </c>
      <c r="D233" t="s">
        <v>811</v>
      </c>
      <c r="E233" t="s">
        <v>39</v>
      </c>
      <c r="F233" t="s">
        <v>0</v>
      </c>
      <c r="G233" t="s">
        <v>0</v>
      </c>
      <c r="H233" t="s">
        <v>0</v>
      </c>
    </row>
    <row r="234" spans="1:9" x14ac:dyDescent="0.45">
      <c r="A234" t="s">
        <v>810</v>
      </c>
      <c r="B234" t="s">
        <v>28</v>
      </c>
      <c r="C234" t="s">
        <v>700</v>
      </c>
      <c r="D234" t="s">
        <v>79</v>
      </c>
      <c r="E234" t="s">
        <v>114</v>
      </c>
      <c r="F234" t="s">
        <v>0</v>
      </c>
      <c r="G234" t="s">
        <v>0</v>
      </c>
      <c r="H234" t="s">
        <v>0</v>
      </c>
    </row>
    <row r="235" spans="1:9" x14ac:dyDescent="0.45">
      <c r="A235" t="s">
        <v>809</v>
      </c>
      <c r="B235" t="s">
        <v>21</v>
      </c>
      <c r="C235" t="s">
        <v>160</v>
      </c>
      <c r="D235" t="s">
        <v>34</v>
      </c>
      <c r="E235" t="s">
        <v>20</v>
      </c>
      <c r="F235" t="s">
        <v>1</v>
      </c>
      <c r="G235" t="s">
        <v>0</v>
      </c>
      <c r="H235" t="s">
        <v>1</v>
      </c>
    </row>
    <row r="236" spans="1:9" x14ac:dyDescent="0.45">
      <c r="A236" t="s">
        <v>808</v>
      </c>
      <c r="B236" t="s">
        <v>72</v>
      </c>
      <c r="C236" t="s">
        <v>8</v>
      </c>
      <c r="D236" t="s">
        <v>3</v>
      </c>
      <c r="E236" t="s">
        <v>138</v>
      </c>
      <c r="F236" t="s">
        <v>0</v>
      </c>
      <c r="G236" t="s">
        <v>0</v>
      </c>
      <c r="H236" t="s">
        <v>0</v>
      </c>
    </row>
    <row r="237" spans="1:9" x14ac:dyDescent="0.45">
      <c r="A237" t="s">
        <v>19</v>
      </c>
      <c r="B237" t="s">
        <v>129</v>
      </c>
      <c r="C237" t="s">
        <v>17</v>
      </c>
      <c r="D237" t="s">
        <v>16</v>
      </c>
      <c r="E237" t="s">
        <v>15</v>
      </c>
      <c r="F237" s="1" t="s">
        <v>14</v>
      </c>
      <c r="G237" t="s">
        <v>13</v>
      </c>
      <c r="H237" t="s">
        <v>12</v>
      </c>
      <c r="I237" t="s">
        <v>11</v>
      </c>
    </row>
    <row r="238" spans="1:9" x14ac:dyDescent="0.45">
      <c r="A238" t="s">
        <v>807</v>
      </c>
      <c r="B238" t="s">
        <v>72</v>
      </c>
      <c r="C238" t="s">
        <v>69</v>
      </c>
      <c r="D238" t="s">
        <v>79</v>
      </c>
      <c r="E238" t="s">
        <v>107</v>
      </c>
      <c r="F238" t="s">
        <v>0</v>
      </c>
      <c r="G238" t="s">
        <v>0</v>
      </c>
      <c r="H238" t="s">
        <v>0</v>
      </c>
    </row>
    <row r="239" spans="1:9" x14ac:dyDescent="0.45">
      <c r="A239" t="s">
        <v>806</v>
      </c>
      <c r="B239" t="s">
        <v>72</v>
      </c>
      <c r="C239" t="s">
        <v>35</v>
      </c>
      <c r="D239" t="s">
        <v>3</v>
      </c>
      <c r="E239" t="s">
        <v>216</v>
      </c>
      <c r="F239" t="s">
        <v>0</v>
      </c>
      <c r="G239" t="s">
        <v>0</v>
      </c>
      <c r="H239" t="s">
        <v>0</v>
      </c>
    </row>
    <row r="240" spans="1:9" x14ac:dyDescent="0.45">
      <c r="A240" t="s">
        <v>699</v>
      </c>
      <c r="B240" t="s">
        <v>28</v>
      </c>
      <c r="C240" t="s">
        <v>8</v>
      </c>
      <c r="D240" t="s">
        <v>79</v>
      </c>
      <c r="E240" t="s">
        <v>324</v>
      </c>
      <c r="F240" t="s">
        <v>0</v>
      </c>
      <c r="G240" t="s">
        <v>0</v>
      </c>
      <c r="H240" t="s">
        <v>0</v>
      </c>
    </row>
    <row r="241" spans="1:9" x14ac:dyDescent="0.45">
      <c r="A241" t="s">
        <v>805</v>
      </c>
      <c r="B241" t="s">
        <v>28</v>
      </c>
      <c r="C241" t="s">
        <v>160</v>
      </c>
      <c r="D241" t="s">
        <v>34</v>
      </c>
      <c r="E241" t="s">
        <v>477</v>
      </c>
      <c r="F241" t="s">
        <v>0</v>
      </c>
      <c r="G241" t="s">
        <v>1</v>
      </c>
      <c r="H241" t="s">
        <v>0</v>
      </c>
    </row>
    <row r="242" spans="1:9" x14ac:dyDescent="0.45">
      <c r="A242" t="s">
        <v>688</v>
      </c>
      <c r="B242" t="s">
        <v>200</v>
      </c>
      <c r="C242" t="s">
        <v>92</v>
      </c>
      <c r="D242" t="s">
        <v>160</v>
      </c>
      <c r="E242" t="s">
        <v>65</v>
      </c>
      <c r="F242" t="s">
        <v>0</v>
      </c>
      <c r="G242" t="s">
        <v>0</v>
      </c>
      <c r="H242" t="s">
        <v>0</v>
      </c>
      <c r="I242" t="s">
        <v>1</v>
      </c>
    </row>
    <row r="243" spans="1:9" x14ac:dyDescent="0.45">
      <c r="A243" t="s">
        <v>687</v>
      </c>
      <c r="B243" t="s">
        <v>36</v>
      </c>
      <c r="C243" t="s">
        <v>4</v>
      </c>
      <c r="D243" t="s">
        <v>43</v>
      </c>
      <c r="E243" t="s">
        <v>188</v>
      </c>
      <c r="F243" t="s">
        <v>1</v>
      </c>
      <c r="G243" t="s">
        <v>0</v>
      </c>
      <c r="H243" t="s">
        <v>1</v>
      </c>
      <c r="I243" t="s">
        <v>1</v>
      </c>
    </row>
    <row r="244" spans="1:9" x14ac:dyDescent="0.45">
      <c r="A244" t="s">
        <v>804</v>
      </c>
      <c r="B244" t="s">
        <v>89</v>
      </c>
      <c r="C244" t="s">
        <v>40</v>
      </c>
      <c r="D244" t="s">
        <v>4</v>
      </c>
      <c r="E244" t="s">
        <v>408</v>
      </c>
      <c r="F244" t="s">
        <v>0</v>
      </c>
      <c r="G244" t="s">
        <v>0</v>
      </c>
      <c r="H244" t="s">
        <v>0</v>
      </c>
    </row>
    <row r="245" spans="1:9" x14ac:dyDescent="0.45">
      <c r="A245" t="s">
        <v>686</v>
      </c>
      <c r="B245" t="s">
        <v>31</v>
      </c>
      <c r="C245" t="s">
        <v>43</v>
      </c>
      <c r="D245" t="s">
        <v>112</v>
      </c>
      <c r="E245" t="s">
        <v>58</v>
      </c>
      <c r="F245" t="s">
        <v>1</v>
      </c>
      <c r="G245" t="s">
        <v>0</v>
      </c>
      <c r="H245" t="s">
        <v>1</v>
      </c>
      <c r="I245" t="s">
        <v>1</v>
      </c>
    </row>
    <row r="246" spans="1:9" x14ac:dyDescent="0.45">
      <c r="A246" t="s">
        <v>19</v>
      </c>
      <c r="B246" t="s">
        <v>128</v>
      </c>
      <c r="C246" t="s">
        <v>17</v>
      </c>
      <c r="D246" t="s">
        <v>16</v>
      </c>
      <c r="E246" t="s">
        <v>15</v>
      </c>
      <c r="F246" s="1" t="s">
        <v>14</v>
      </c>
      <c r="G246" t="s">
        <v>13</v>
      </c>
      <c r="H246" t="s">
        <v>12</v>
      </c>
      <c r="I246" t="s">
        <v>11</v>
      </c>
    </row>
    <row r="247" spans="1:9" x14ac:dyDescent="0.45">
      <c r="A247" t="s">
        <v>803</v>
      </c>
      <c r="B247" t="s">
        <v>21</v>
      </c>
      <c r="C247" t="s">
        <v>802</v>
      </c>
      <c r="D247" t="s">
        <v>79</v>
      </c>
      <c r="E247" t="s">
        <v>131</v>
      </c>
      <c r="F247" t="s">
        <v>0</v>
      </c>
      <c r="G247" t="s">
        <v>0</v>
      </c>
      <c r="H247" t="s">
        <v>0</v>
      </c>
    </row>
    <row r="248" spans="1:9" x14ac:dyDescent="0.45">
      <c r="A248" t="s">
        <v>19</v>
      </c>
      <c r="B248" t="s">
        <v>122</v>
      </c>
      <c r="C248" t="s">
        <v>17</v>
      </c>
      <c r="D248" t="s">
        <v>16</v>
      </c>
      <c r="E248" t="s">
        <v>15</v>
      </c>
      <c r="F248" s="1" t="s">
        <v>14</v>
      </c>
      <c r="G248" t="s">
        <v>13</v>
      </c>
      <c r="H248" t="s">
        <v>12</v>
      </c>
      <c r="I248" t="s">
        <v>11</v>
      </c>
    </row>
    <row r="249" spans="1:9" x14ac:dyDescent="0.45">
      <c r="A249" t="s">
        <v>688</v>
      </c>
      <c r="B249" t="s">
        <v>200</v>
      </c>
      <c r="C249" t="s">
        <v>4</v>
      </c>
      <c r="D249" t="s">
        <v>126</v>
      </c>
      <c r="E249" t="s">
        <v>65</v>
      </c>
      <c r="F249" t="s">
        <v>0</v>
      </c>
      <c r="G249" t="s">
        <v>0</v>
      </c>
      <c r="H249" t="s">
        <v>0</v>
      </c>
      <c r="I249" t="s">
        <v>1</v>
      </c>
    </row>
    <row r="250" spans="1:9" x14ac:dyDescent="0.45">
      <c r="A250" t="s">
        <v>687</v>
      </c>
      <c r="B250" t="s">
        <v>36</v>
      </c>
      <c r="C250" t="s">
        <v>56</v>
      </c>
      <c r="D250" t="s">
        <v>67</v>
      </c>
      <c r="E250" t="s">
        <v>188</v>
      </c>
      <c r="F250" t="s">
        <v>1</v>
      </c>
      <c r="G250" t="s">
        <v>0</v>
      </c>
      <c r="H250" t="s">
        <v>1</v>
      </c>
      <c r="I250" t="s">
        <v>1</v>
      </c>
    </row>
    <row r="251" spans="1:9" x14ac:dyDescent="0.45">
      <c r="A251" t="s">
        <v>686</v>
      </c>
      <c r="B251" t="s">
        <v>31</v>
      </c>
      <c r="C251" t="s">
        <v>3</v>
      </c>
      <c r="D251" t="s">
        <v>148</v>
      </c>
      <c r="E251" t="s">
        <v>58</v>
      </c>
      <c r="F251" t="s">
        <v>1</v>
      </c>
      <c r="G251" t="s">
        <v>0</v>
      </c>
      <c r="H251" t="s">
        <v>1</v>
      </c>
      <c r="I251" t="s">
        <v>1</v>
      </c>
    </row>
    <row r="252" spans="1:9" x14ac:dyDescent="0.45">
      <c r="A252" t="s">
        <v>19</v>
      </c>
      <c r="B252" t="s">
        <v>121</v>
      </c>
      <c r="C252" t="s">
        <v>17</v>
      </c>
      <c r="D252" t="s">
        <v>16</v>
      </c>
      <c r="E252" t="s">
        <v>15</v>
      </c>
      <c r="F252" s="1" t="s">
        <v>14</v>
      </c>
      <c r="G252" t="s">
        <v>13</v>
      </c>
      <c r="H252" t="s">
        <v>12</v>
      </c>
      <c r="I252" t="s">
        <v>11</v>
      </c>
    </row>
    <row r="253" spans="1:9" x14ac:dyDescent="0.45">
      <c r="A253" t="s">
        <v>801</v>
      </c>
      <c r="B253" t="s">
        <v>48</v>
      </c>
      <c r="C253" t="s">
        <v>112</v>
      </c>
      <c r="D253" t="s">
        <v>3</v>
      </c>
      <c r="E253" t="s">
        <v>185</v>
      </c>
      <c r="F253" t="s">
        <v>1</v>
      </c>
      <c r="G253" t="s">
        <v>0</v>
      </c>
      <c r="H253" t="s">
        <v>1</v>
      </c>
    </row>
    <row r="254" spans="1:9" x14ac:dyDescent="0.45">
      <c r="A254" t="s">
        <v>691</v>
      </c>
      <c r="B254" t="s">
        <v>115</v>
      </c>
      <c r="C254" t="s">
        <v>92</v>
      </c>
      <c r="D254" t="s">
        <v>100</v>
      </c>
      <c r="E254" t="s">
        <v>53</v>
      </c>
      <c r="F254" t="s">
        <v>0</v>
      </c>
      <c r="G254" t="s">
        <v>0</v>
      </c>
      <c r="H254" t="s">
        <v>0</v>
      </c>
    </row>
    <row r="255" spans="1:9" x14ac:dyDescent="0.45">
      <c r="A255" t="s">
        <v>800</v>
      </c>
      <c r="B255" t="s">
        <v>21</v>
      </c>
      <c r="C255" t="s">
        <v>112</v>
      </c>
      <c r="D255" t="s">
        <v>34</v>
      </c>
      <c r="E255" t="s">
        <v>99</v>
      </c>
      <c r="F255" t="s">
        <v>0</v>
      </c>
      <c r="G255" t="s">
        <v>0</v>
      </c>
      <c r="H255" t="s">
        <v>0</v>
      </c>
    </row>
    <row r="256" spans="1:9" x14ac:dyDescent="0.45">
      <c r="A256" t="s">
        <v>699</v>
      </c>
      <c r="B256" t="s">
        <v>28</v>
      </c>
      <c r="C256" t="s">
        <v>112</v>
      </c>
      <c r="D256" t="s">
        <v>79</v>
      </c>
      <c r="E256" t="s">
        <v>324</v>
      </c>
      <c r="F256" t="s">
        <v>0</v>
      </c>
      <c r="G256" t="s">
        <v>0</v>
      </c>
      <c r="H256" t="s">
        <v>0</v>
      </c>
    </row>
    <row r="257" spans="1:9" x14ac:dyDescent="0.45">
      <c r="A257" t="s">
        <v>799</v>
      </c>
      <c r="B257" t="s">
        <v>31</v>
      </c>
      <c r="C257" t="s">
        <v>199</v>
      </c>
      <c r="D257" t="s">
        <v>56</v>
      </c>
      <c r="E257" t="s">
        <v>58</v>
      </c>
      <c r="F257" t="s">
        <v>1</v>
      </c>
      <c r="G257" t="s">
        <v>0</v>
      </c>
      <c r="H257" t="s">
        <v>1</v>
      </c>
    </row>
    <row r="258" spans="1:9" x14ac:dyDescent="0.45">
      <c r="A258" t="s">
        <v>798</v>
      </c>
      <c r="B258" t="s">
        <v>72</v>
      </c>
      <c r="C258" t="s">
        <v>100</v>
      </c>
      <c r="D258" t="s">
        <v>34</v>
      </c>
      <c r="E258" t="s">
        <v>185</v>
      </c>
      <c r="F258" t="s">
        <v>1</v>
      </c>
      <c r="G258" t="s">
        <v>0</v>
      </c>
      <c r="H258" t="s">
        <v>1</v>
      </c>
    </row>
    <row r="259" spans="1:9" x14ac:dyDescent="0.45">
      <c r="A259" t="s">
        <v>19</v>
      </c>
      <c r="B259" t="s">
        <v>118</v>
      </c>
      <c r="C259" t="s">
        <v>17</v>
      </c>
      <c r="D259" t="s">
        <v>16</v>
      </c>
      <c r="E259" t="s">
        <v>15</v>
      </c>
      <c r="F259" s="1" t="s">
        <v>14</v>
      </c>
      <c r="G259" t="s">
        <v>13</v>
      </c>
      <c r="H259" t="s">
        <v>12</v>
      </c>
      <c r="I259" t="s">
        <v>11</v>
      </c>
    </row>
    <row r="260" spans="1:9" x14ac:dyDescent="0.45">
      <c r="A260" t="s">
        <v>683</v>
      </c>
      <c r="B260" t="s">
        <v>72</v>
      </c>
      <c r="C260" t="s">
        <v>59</v>
      </c>
      <c r="D260" t="s">
        <v>56</v>
      </c>
      <c r="E260" t="s">
        <v>178</v>
      </c>
      <c r="F260" t="s">
        <v>1</v>
      </c>
      <c r="G260" t="s">
        <v>0</v>
      </c>
      <c r="H260" t="s">
        <v>1</v>
      </c>
      <c r="I260" t="s">
        <v>1</v>
      </c>
    </row>
    <row r="261" spans="1:9" x14ac:dyDescent="0.45">
      <c r="A261" t="s">
        <v>797</v>
      </c>
      <c r="B261" t="s">
        <v>44</v>
      </c>
      <c r="C261" t="s">
        <v>4</v>
      </c>
      <c r="D261" t="s">
        <v>67</v>
      </c>
      <c r="E261" t="s">
        <v>185</v>
      </c>
      <c r="F261" t="s">
        <v>1</v>
      </c>
      <c r="G261" t="s">
        <v>0</v>
      </c>
      <c r="H261" t="s">
        <v>1</v>
      </c>
    </row>
    <row r="262" spans="1:9" x14ac:dyDescent="0.45">
      <c r="A262" t="s">
        <v>796</v>
      </c>
      <c r="B262" t="s">
        <v>31</v>
      </c>
      <c r="C262" t="s">
        <v>4</v>
      </c>
      <c r="D262" t="s">
        <v>67</v>
      </c>
      <c r="E262" t="s">
        <v>188</v>
      </c>
      <c r="F262" t="s">
        <v>1</v>
      </c>
      <c r="G262" t="s">
        <v>1</v>
      </c>
      <c r="H262" t="s">
        <v>0</v>
      </c>
    </row>
    <row r="263" spans="1:9" x14ac:dyDescent="0.45">
      <c r="A263" t="s">
        <v>795</v>
      </c>
      <c r="B263" t="s">
        <v>36</v>
      </c>
      <c r="C263" t="s">
        <v>40</v>
      </c>
      <c r="D263" t="s">
        <v>3</v>
      </c>
      <c r="E263" t="s">
        <v>58</v>
      </c>
      <c r="F263" t="s">
        <v>1</v>
      </c>
      <c r="G263" t="s">
        <v>0</v>
      </c>
      <c r="H263" t="s">
        <v>1</v>
      </c>
    </row>
    <row r="264" spans="1:9" x14ac:dyDescent="0.45">
      <c r="A264" t="s">
        <v>688</v>
      </c>
      <c r="B264" t="s">
        <v>200</v>
      </c>
      <c r="C264" t="s">
        <v>96</v>
      </c>
      <c r="D264" t="s">
        <v>61</v>
      </c>
      <c r="E264" t="s">
        <v>65</v>
      </c>
      <c r="F264" t="s">
        <v>0</v>
      </c>
      <c r="G264" t="s">
        <v>0</v>
      </c>
      <c r="H264" t="s">
        <v>0</v>
      </c>
      <c r="I264" t="s">
        <v>1</v>
      </c>
    </row>
    <row r="265" spans="1:9" x14ac:dyDescent="0.45">
      <c r="A265" t="s">
        <v>794</v>
      </c>
      <c r="B265" t="s">
        <v>115</v>
      </c>
      <c r="C265" t="s">
        <v>112</v>
      </c>
      <c r="D265" t="s">
        <v>34</v>
      </c>
      <c r="E265" t="s">
        <v>26</v>
      </c>
      <c r="F265" t="s">
        <v>0</v>
      </c>
      <c r="G265" t="s">
        <v>0</v>
      </c>
      <c r="H265" t="s">
        <v>0</v>
      </c>
    </row>
    <row r="266" spans="1:9" x14ac:dyDescent="0.45">
      <c r="A266" t="s">
        <v>19</v>
      </c>
      <c r="B266" t="s">
        <v>110</v>
      </c>
      <c r="C266" t="s">
        <v>17</v>
      </c>
      <c r="D266" t="s">
        <v>16</v>
      </c>
      <c r="E266" t="s">
        <v>15</v>
      </c>
      <c r="F266" s="1" t="s">
        <v>14</v>
      </c>
      <c r="G266" t="s">
        <v>13</v>
      </c>
      <c r="H266" t="s">
        <v>12</v>
      </c>
      <c r="I266" t="s">
        <v>11</v>
      </c>
    </row>
    <row r="267" spans="1:9" x14ac:dyDescent="0.45">
      <c r="A267" t="s">
        <v>793</v>
      </c>
      <c r="B267" t="s">
        <v>72</v>
      </c>
      <c r="C267" t="s">
        <v>196</v>
      </c>
      <c r="D267" t="s">
        <v>79</v>
      </c>
      <c r="E267" t="s">
        <v>178</v>
      </c>
      <c r="F267" t="s">
        <v>1</v>
      </c>
      <c r="G267" t="s">
        <v>0</v>
      </c>
      <c r="H267" t="s">
        <v>1</v>
      </c>
    </row>
    <row r="268" spans="1:9" x14ac:dyDescent="0.45">
      <c r="A268" t="s">
        <v>767</v>
      </c>
      <c r="B268" t="s">
        <v>89</v>
      </c>
      <c r="C268" t="s">
        <v>260</v>
      </c>
      <c r="D268" t="s">
        <v>92</v>
      </c>
      <c r="E268" t="s">
        <v>7</v>
      </c>
      <c r="F268" t="s">
        <v>0</v>
      </c>
      <c r="G268" t="s">
        <v>0</v>
      </c>
      <c r="H268" t="s">
        <v>0</v>
      </c>
    </row>
    <row r="269" spans="1:9" x14ac:dyDescent="0.45">
      <c r="A269" t="s">
        <v>792</v>
      </c>
      <c r="B269" t="s">
        <v>89</v>
      </c>
      <c r="C269" t="s">
        <v>791</v>
      </c>
      <c r="D269" t="s">
        <v>27</v>
      </c>
      <c r="E269" t="s">
        <v>91</v>
      </c>
      <c r="F269" t="s">
        <v>0</v>
      </c>
      <c r="G269" t="s">
        <v>0</v>
      </c>
      <c r="H269" t="s">
        <v>0</v>
      </c>
    </row>
    <row r="270" spans="1:9" x14ac:dyDescent="0.45">
      <c r="A270" t="s">
        <v>691</v>
      </c>
      <c r="B270" t="s">
        <v>115</v>
      </c>
      <c r="C270" t="s">
        <v>617</v>
      </c>
      <c r="D270" t="s">
        <v>59</v>
      </c>
      <c r="E270" t="s">
        <v>53</v>
      </c>
      <c r="F270" t="s">
        <v>0</v>
      </c>
      <c r="G270" t="s">
        <v>0</v>
      </c>
      <c r="H270" t="s">
        <v>0</v>
      </c>
    </row>
    <row r="271" spans="1:9" x14ac:dyDescent="0.45">
      <c r="A271" t="s">
        <v>790</v>
      </c>
      <c r="B271" t="s">
        <v>21</v>
      </c>
      <c r="C271" t="s">
        <v>789</v>
      </c>
      <c r="D271" t="s">
        <v>56</v>
      </c>
      <c r="E271" t="s">
        <v>39</v>
      </c>
      <c r="F271" t="s">
        <v>0</v>
      </c>
      <c r="G271" t="s">
        <v>0</v>
      </c>
      <c r="H271" t="s">
        <v>0</v>
      </c>
    </row>
    <row r="272" spans="1:9" x14ac:dyDescent="0.45">
      <c r="A272" t="s">
        <v>701</v>
      </c>
      <c r="B272" t="s">
        <v>28</v>
      </c>
      <c r="C272" t="s">
        <v>788</v>
      </c>
      <c r="D272" t="s">
        <v>43</v>
      </c>
      <c r="E272" t="s">
        <v>114</v>
      </c>
      <c r="F272" t="s">
        <v>0</v>
      </c>
      <c r="G272" t="s">
        <v>0</v>
      </c>
      <c r="H272" t="s">
        <v>0</v>
      </c>
    </row>
    <row r="273" spans="1:9" x14ac:dyDescent="0.45">
      <c r="A273" t="s">
        <v>787</v>
      </c>
      <c r="B273" t="s">
        <v>5</v>
      </c>
      <c r="C273" t="s">
        <v>786</v>
      </c>
      <c r="D273" t="s">
        <v>100</v>
      </c>
      <c r="E273" t="s">
        <v>408</v>
      </c>
      <c r="F273" t="s">
        <v>0</v>
      </c>
      <c r="G273" t="s">
        <v>0</v>
      </c>
      <c r="H273" t="s">
        <v>0</v>
      </c>
    </row>
    <row r="274" spans="1:9" x14ac:dyDescent="0.45">
      <c r="A274" t="s">
        <v>19</v>
      </c>
      <c r="B274" t="s">
        <v>106</v>
      </c>
      <c r="C274" t="s">
        <v>17</v>
      </c>
      <c r="D274" t="s">
        <v>16</v>
      </c>
      <c r="E274" t="s">
        <v>15</v>
      </c>
      <c r="F274" s="1" t="s">
        <v>14</v>
      </c>
      <c r="G274" t="s">
        <v>13</v>
      </c>
      <c r="H274" t="s">
        <v>12</v>
      </c>
      <c r="I274" t="s">
        <v>11</v>
      </c>
    </row>
    <row r="275" spans="1:9" x14ac:dyDescent="0.45">
      <c r="A275" t="s">
        <v>683</v>
      </c>
      <c r="B275" t="s">
        <v>72</v>
      </c>
      <c r="C275" t="s">
        <v>3</v>
      </c>
      <c r="D275" t="s">
        <v>148</v>
      </c>
      <c r="E275" t="s">
        <v>178</v>
      </c>
      <c r="F275" t="s">
        <v>1</v>
      </c>
      <c r="G275" t="s">
        <v>0</v>
      </c>
      <c r="H275" t="s">
        <v>1</v>
      </c>
      <c r="I275" t="s">
        <v>1</v>
      </c>
    </row>
    <row r="276" spans="1:9" x14ac:dyDescent="0.45">
      <c r="A276" t="s">
        <v>728</v>
      </c>
      <c r="B276" t="s">
        <v>115</v>
      </c>
      <c r="C276" t="s">
        <v>3</v>
      </c>
      <c r="D276" t="s">
        <v>56</v>
      </c>
      <c r="E276" t="s">
        <v>182</v>
      </c>
      <c r="F276" t="s">
        <v>0</v>
      </c>
      <c r="G276" t="s">
        <v>0</v>
      </c>
      <c r="H276" t="s">
        <v>0</v>
      </c>
    </row>
    <row r="277" spans="1:9" x14ac:dyDescent="0.45">
      <c r="A277" t="s">
        <v>785</v>
      </c>
      <c r="B277" t="s">
        <v>44</v>
      </c>
      <c r="C277" t="s">
        <v>8</v>
      </c>
      <c r="D277" t="s">
        <v>3</v>
      </c>
      <c r="E277" t="s">
        <v>138</v>
      </c>
      <c r="F277" t="s">
        <v>0</v>
      </c>
      <c r="G277" t="s">
        <v>1</v>
      </c>
      <c r="H277" t="s">
        <v>0</v>
      </c>
    </row>
    <row r="278" spans="1:9" x14ac:dyDescent="0.45">
      <c r="A278" t="s">
        <v>784</v>
      </c>
      <c r="B278" t="s">
        <v>72</v>
      </c>
      <c r="C278" t="s">
        <v>3</v>
      </c>
      <c r="D278" t="s">
        <v>3</v>
      </c>
      <c r="E278" t="s">
        <v>481</v>
      </c>
      <c r="F278" t="s">
        <v>0</v>
      </c>
      <c r="G278" t="s">
        <v>0</v>
      </c>
      <c r="H278" t="s">
        <v>0</v>
      </c>
    </row>
    <row r="279" spans="1:9" x14ac:dyDescent="0.45">
      <c r="A279" t="s">
        <v>783</v>
      </c>
      <c r="B279" t="s">
        <v>21</v>
      </c>
      <c r="C279" t="s">
        <v>34</v>
      </c>
      <c r="D279" t="s">
        <v>34</v>
      </c>
      <c r="E279" t="s">
        <v>58</v>
      </c>
      <c r="F279" t="s">
        <v>1</v>
      </c>
      <c r="G279" t="s">
        <v>0</v>
      </c>
      <c r="H279" t="s">
        <v>1</v>
      </c>
    </row>
    <row r="280" spans="1:9" x14ac:dyDescent="0.45">
      <c r="A280" t="s">
        <v>782</v>
      </c>
      <c r="B280" t="s">
        <v>21</v>
      </c>
      <c r="C280" t="s">
        <v>160</v>
      </c>
      <c r="D280" t="s">
        <v>34</v>
      </c>
      <c r="E280" t="s">
        <v>103</v>
      </c>
      <c r="F280" t="s">
        <v>0</v>
      </c>
      <c r="G280" t="s">
        <v>0</v>
      </c>
      <c r="H280" t="s">
        <v>0</v>
      </c>
    </row>
    <row r="281" spans="1:9" x14ac:dyDescent="0.45">
      <c r="A281" t="s">
        <v>781</v>
      </c>
      <c r="B281" t="s">
        <v>5</v>
      </c>
      <c r="C281" t="s">
        <v>47</v>
      </c>
      <c r="D281" t="s">
        <v>3</v>
      </c>
      <c r="E281" t="s">
        <v>88</v>
      </c>
      <c r="F281" t="s">
        <v>0</v>
      </c>
      <c r="G281" t="s">
        <v>0</v>
      </c>
      <c r="H281" t="s">
        <v>0</v>
      </c>
    </row>
    <row r="282" spans="1:9" x14ac:dyDescent="0.45">
      <c r="A282" t="s">
        <v>780</v>
      </c>
      <c r="B282" t="s">
        <v>72</v>
      </c>
      <c r="C282" t="s">
        <v>100</v>
      </c>
      <c r="D282" t="s">
        <v>3</v>
      </c>
      <c r="E282" t="s">
        <v>271</v>
      </c>
      <c r="F282" t="s">
        <v>0</v>
      </c>
      <c r="G282" t="s">
        <v>0</v>
      </c>
      <c r="H282" t="s">
        <v>0</v>
      </c>
    </row>
    <row r="283" spans="1:9" x14ac:dyDescent="0.45">
      <c r="A283" t="s">
        <v>19</v>
      </c>
      <c r="B283" t="s">
        <v>98</v>
      </c>
      <c r="C283" t="s">
        <v>17</v>
      </c>
      <c r="D283" t="s">
        <v>16</v>
      </c>
      <c r="E283" t="s">
        <v>15</v>
      </c>
      <c r="F283" s="1" t="s">
        <v>14</v>
      </c>
      <c r="G283" t="s">
        <v>13</v>
      </c>
      <c r="H283" t="s">
        <v>12</v>
      </c>
      <c r="I283" t="s">
        <v>11</v>
      </c>
    </row>
    <row r="284" spans="1:9" x14ac:dyDescent="0.45">
      <c r="A284" t="s">
        <v>728</v>
      </c>
      <c r="B284" t="s">
        <v>115</v>
      </c>
      <c r="C284" t="s">
        <v>779</v>
      </c>
      <c r="D284" t="s">
        <v>778</v>
      </c>
      <c r="E284" t="s">
        <v>182</v>
      </c>
      <c r="F284" t="s">
        <v>0</v>
      </c>
      <c r="G284" t="s">
        <v>0</v>
      </c>
      <c r="H284" t="s">
        <v>0</v>
      </c>
    </row>
    <row r="285" spans="1:9" x14ac:dyDescent="0.45">
      <c r="A285" t="s">
        <v>702</v>
      </c>
      <c r="B285" t="s">
        <v>28</v>
      </c>
      <c r="C285" t="s">
        <v>777</v>
      </c>
      <c r="D285" t="s">
        <v>776</v>
      </c>
      <c r="E285" t="s">
        <v>114</v>
      </c>
      <c r="F285" t="s">
        <v>0</v>
      </c>
      <c r="G285" t="s">
        <v>0</v>
      </c>
      <c r="H285" t="s">
        <v>0</v>
      </c>
    </row>
    <row r="286" spans="1:9" x14ac:dyDescent="0.45">
      <c r="A286" t="s">
        <v>701</v>
      </c>
      <c r="B286" t="s">
        <v>28</v>
      </c>
      <c r="C286" t="s">
        <v>775</v>
      </c>
      <c r="D286" t="s">
        <v>160</v>
      </c>
      <c r="E286" t="s">
        <v>114</v>
      </c>
      <c r="F286" t="s">
        <v>0</v>
      </c>
      <c r="G286" t="s">
        <v>0</v>
      </c>
      <c r="H286" t="s">
        <v>0</v>
      </c>
    </row>
    <row r="287" spans="1:9" x14ac:dyDescent="0.45">
      <c r="A287" t="s">
        <v>699</v>
      </c>
      <c r="B287" t="s">
        <v>28</v>
      </c>
      <c r="C287" t="s">
        <v>774</v>
      </c>
      <c r="D287" t="s">
        <v>773</v>
      </c>
      <c r="E287" t="s">
        <v>324</v>
      </c>
      <c r="F287" t="s">
        <v>0</v>
      </c>
      <c r="G287" t="s">
        <v>0</v>
      </c>
      <c r="H287" t="s">
        <v>0</v>
      </c>
    </row>
    <row r="288" spans="1:9" x14ac:dyDescent="0.45">
      <c r="A288" t="s">
        <v>19</v>
      </c>
      <c r="B288" t="s">
        <v>94</v>
      </c>
      <c r="C288" t="s">
        <v>17</v>
      </c>
      <c r="D288" t="s">
        <v>16</v>
      </c>
      <c r="E288" t="s">
        <v>15</v>
      </c>
      <c r="F288" s="1" t="s">
        <v>14</v>
      </c>
      <c r="G288" t="s">
        <v>13</v>
      </c>
      <c r="H288" t="s">
        <v>12</v>
      </c>
      <c r="I288" t="s">
        <v>11</v>
      </c>
    </row>
    <row r="289" spans="1:9" x14ac:dyDescent="0.45">
      <c r="A289" t="s">
        <v>683</v>
      </c>
      <c r="B289" t="s">
        <v>72</v>
      </c>
      <c r="C289" t="s">
        <v>40</v>
      </c>
      <c r="D289" t="s">
        <v>100</v>
      </c>
      <c r="E289" t="s">
        <v>178</v>
      </c>
      <c r="F289" t="s">
        <v>1</v>
      </c>
      <c r="G289" t="s">
        <v>0</v>
      </c>
      <c r="H289" t="s">
        <v>1</v>
      </c>
      <c r="I289" t="s">
        <v>1</v>
      </c>
    </row>
    <row r="290" spans="1:9" x14ac:dyDescent="0.45">
      <c r="A290" t="s">
        <v>677</v>
      </c>
      <c r="B290" t="s">
        <v>31</v>
      </c>
      <c r="C290" t="s">
        <v>772</v>
      </c>
      <c r="D290" t="s">
        <v>79</v>
      </c>
      <c r="E290" t="s">
        <v>39</v>
      </c>
      <c r="F290" t="s">
        <v>0</v>
      </c>
      <c r="G290" t="s">
        <v>0</v>
      </c>
      <c r="H290" t="s">
        <v>0</v>
      </c>
    </row>
    <row r="291" spans="1:9" x14ac:dyDescent="0.45">
      <c r="A291" t="s">
        <v>771</v>
      </c>
      <c r="B291" t="s">
        <v>21</v>
      </c>
      <c r="C291" t="s">
        <v>40</v>
      </c>
      <c r="D291" t="s">
        <v>34</v>
      </c>
      <c r="E291" t="s">
        <v>131</v>
      </c>
      <c r="F291" t="s">
        <v>0</v>
      </c>
      <c r="G291" t="s">
        <v>0</v>
      </c>
      <c r="H291" t="s">
        <v>0</v>
      </c>
    </row>
    <row r="292" spans="1:9" x14ac:dyDescent="0.45">
      <c r="A292" t="s">
        <v>770</v>
      </c>
      <c r="B292" t="s">
        <v>21</v>
      </c>
      <c r="C292" t="s">
        <v>112</v>
      </c>
      <c r="D292" t="s">
        <v>3</v>
      </c>
      <c r="E292" t="s">
        <v>95</v>
      </c>
      <c r="F292" t="s">
        <v>0</v>
      </c>
      <c r="G292" t="s">
        <v>0</v>
      </c>
      <c r="H292" t="s">
        <v>0</v>
      </c>
    </row>
    <row r="293" spans="1:9" x14ac:dyDescent="0.45">
      <c r="A293" t="s">
        <v>699</v>
      </c>
      <c r="B293" t="s">
        <v>28</v>
      </c>
      <c r="C293" t="s">
        <v>40</v>
      </c>
      <c r="D293" t="s">
        <v>79</v>
      </c>
      <c r="E293" t="s">
        <v>324</v>
      </c>
      <c r="F293" t="s">
        <v>0</v>
      </c>
      <c r="G293" t="s">
        <v>0</v>
      </c>
      <c r="H293" t="s">
        <v>0</v>
      </c>
    </row>
    <row r="294" spans="1:9" x14ac:dyDescent="0.45">
      <c r="A294" t="s">
        <v>769</v>
      </c>
      <c r="B294" t="s">
        <v>21</v>
      </c>
      <c r="C294" t="s">
        <v>119</v>
      </c>
      <c r="D294" t="s">
        <v>56</v>
      </c>
      <c r="E294" t="s">
        <v>58</v>
      </c>
      <c r="F294" t="s">
        <v>1</v>
      </c>
      <c r="G294" t="s">
        <v>0</v>
      </c>
      <c r="H294" t="s">
        <v>1</v>
      </c>
    </row>
    <row r="295" spans="1:9" x14ac:dyDescent="0.45">
      <c r="A295" t="s">
        <v>768</v>
      </c>
      <c r="B295" t="s">
        <v>48</v>
      </c>
      <c r="C295" t="s">
        <v>619</v>
      </c>
      <c r="D295" t="s">
        <v>92</v>
      </c>
      <c r="E295" t="s">
        <v>111</v>
      </c>
      <c r="F295" t="s">
        <v>1</v>
      </c>
      <c r="G295" t="s">
        <v>0</v>
      </c>
      <c r="H295" t="s">
        <v>1</v>
      </c>
    </row>
    <row r="296" spans="1:9" x14ac:dyDescent="0.45">
      <c r="A296" t="s">
        <v>19</v>
      </c>
      <c r="B296" t="s">
        <v>87</v>
      </c>
      <c r="C296" t="s">
        <v>17</v>
      </c>
      <c r="D296" t="s">
        <v>16</v>
      </c>
      <c r="E296" t="s">
        <v>15</v>
      </c>
      <c r="F296" s="1" t="s">
        <v>14</v>
      </c>
      <c r="G296" t="s">
        <v>13</v>
      </c>
      <c r="H296" t="s">
        <v>12</v>
      </c>
      <c r="I296" t="s">
        <v>11</v>
      </c>
    </row>
    <row r="297" spans="1:9" x14ac:dyDescent="0.45">
      <c r="A297" t="s">
        <v>753</v>
      </c>
      <c r="B297" t="s">
        <v>72</v>
      </c>
      <c r="C297" t="s">
        <v>61</v>
      </c>
      <c r="D297" t="s">
        <v>34</v>
      </c>
      <c r="E297" t="s">
        <v>107</v>
      </c>
      <c r="F297" t="s">
        <v>0</v>
      </c>
      <c r="G297" t="s">
        <v>0</v>
      </c>
      <c r="H297" t="s">
        <v>0</v>
      </c>
    </row>
    <row r="298" spans="1:9" x14ac:dyDescent="0.45">
      <c r="A298" t="s">
        <v>767</v>
      </c>
      <c r="B298" t="s">
        <v>89</v>
      </c>
      <c r="C298" t="s">
        <v>8</v>
      </c>
      <c r="D298" t="s">
        <v>34</v>
      </c>
      <c r="E298" t="s">
        <v>7</v>
      </c>
      <c r="F298" t="s">
        <v>0</v>
      </c>
      <c r="G298" t="s">
        <v>0</v>
      </c>
      <c r="H298" t="s">
        <v>0</v>
      </c>
    </row>
    <row r="299" spans="1:9" x14ac:dyDescent="0.45">
      <c r="A299" t="s">
        <v>766</v>
      </c>
      <c r="B299" t="s">
        <v>36</v>
      </c>
      <c r="C299" t="s">
        <v>112</v>
      </c>
      <c r="D299" t="s">
        <v>4</v>
      </c>
      <c r="E299" t="s">
        <v>99</v>
      </c>
      <c r="F299" t="s">
        <v>0</v>
      </c>
      <c r="G299" t="s">
        <v>0</v>
      </c>
      <c r="H299" t="s">
        <v>0</v>
      </c>
    </row>
    <row r="300" spans="1:9" x14ac:dyDescent="0.45">
      <c r="A300" t="s">
        <v>765</v>
      </c>
      <c r="B300" t="s">
        <v>115</v>
      </c>
      <c r="C300" t="s">
        <v>8</v>
      </c>
      <c r="D300" t="s">
        <v>3</v>
      </c>
      <c r="E300" t="s">
        <v>324</v>
      </c>
      <c r="F300" t="s">
        <v>0</v>
      </c>
      <c r="G300" t="s">
        <v>0</v>
      </c>
      <c r="H300" t="s">
        <v>0</v>
      </c>
    </row>
    <row r="301" spans="1:9" x14ac:dyDescent="0.45">
      <c r="A301" t="s">
        <v>764</v>
      </c>
      <c r="B301" t="s">
        <v>48</v>
      </c>
      <c r="C301" t="s">
        <v>43</v>
      </c>
      <c r="D301" t="s">
        <v>34</v>
      </c>
      <c r="E301" t="s">
        <v>185</v>
      </c>
      <c r="F301" t="s">
        <v>1</v>
      </c>
      <c r="G301" t="s">
        <v>0</v>
      </c>
      <c r="H301" t="s">
        <v>1</v>
      </c>
    </row>
    <row r="302" spans="1:9" x14ac:dyDescent="0.45">
      <c r="A302" t="s">
        <v>763</v>
      </c>
      <c r="B302" t="s">
        <v>21</v>
      </c>
      <c r="C302" t="s">
        <v>160</v>
      </c>
      <c r="D302" t="s">
        <v>3</v>
      </c>
      <c r="E302" t="s">
        <v>188</v>
      </c>
      <c r="F302" t="s">
        <v>1</v>
      </c>
      <c r="G302" t="s">
        <v>0</v>
      </c>
      <c r="H302" t="s">
        <v>1</v>
      </c>
    </row>
    <row r="303" spans="1:9" x14ac:dyDescent="0.45">
      <c r="A303" t="s">
        <v>762</v>
      </c>
      <c r="B303" t="s">
        <v>89</v>
      </c>
      <c r="C303" t="s">
        <v>35</v>
      </c>
      <c r="D303" t="s">
        <v>34</v>
      </c>
      <c r="E303" t="s">
        <v>2</v>
      </c>
      <c r="F303" t="s">
        <v>0</v>
      </c>
      <c r="G303" t="s">
        <v>1</v>
      </c>
      <c r="H303" t="s">
        <v>0</v>
      </c>
    </row>
    <row r="304" spans="1:9" x14ac:dyDescent="0.45">
      <c r="A304" t="s">
        <v>702</v>
      </c>
      <c r="B304" t="s">
        <v>28</v>
      </c>
      <c r="C304" t="s">
        <v>234</v>
      </c>
      <c r="D304" t="s">
        <v>126</v>
      </c>
      <c r="E304" t="s">
        <v>114</v>
      </c>
      <c r="F304" t="s">
        <v>0</v>
      </c>
      <c r="G304" t="s">
        <v>0</v>
      </c>
      <c r="H304" t="s">
        <v>0</v>
      </c>
    </row>
    <row r="305" spans="1:9" x14ac:dyDescent="0.45">
      <c r="A305" t="s">
        <v>19</v>
      </c>
      <c r="B305" t="s">
        <v>86</v>
      </c>
      <c r="C305" t="s">
        <v>17</v>
      </c>
      <c r="D305" t="s">
        <v>16</v>
      </c>
      <c r="E305" t="s">
        <v>15</v>
      </c>
      <c r="F305" s="1" t="s">
        <v>14</v>
      </c>
      <c r="G305" t="s">
        <v>13</v>
      </c>
      <c r="H305" t="s">
        <v>12</v>
      </c>
      <c r="I305" t="s">
        <v>11</v>
      </c>
    </row>
    <row r="306" spans="1:9" x14ac:dyDescent="0.45">
      <c r="A306" t="s">
        <v>761</v>
      </c>
      <c r="B306" t="s">
        <v>48</v>
      </c>
      <c r="C306" t="s">
        <v>56</v>
      </c>
      <c r="D306" t="s">
        <v>734</v>
      </c>
      <c r="E306" t="s">
        <v>111</v>
      </c>
      <c r="F306" t="s">
        <v>1</v>
      </c>
      <c r="G306" t="s">
        <v>0</v>
      </c>
      <c r="H306" t="s">
        <v>1</v>
      </c>
      <c r="I306" t="s">
        <v>1</v>
      </c>
    </row>
    <row r="307" spans="1:9" x14ac:dyDescent="0.45">
      <c r="A307" t="s">
        <v>760</v>
      </c>
      <c r="B307" t="s">
        <v>48</v>
      </c>
      <c r="C307" t="s">
        <v>35</v>
      </c>
      <c r="D307" t="s">
        <v>34</v>
      </c>
      <c r="E307" t="s">
        <v>111</v>
      </c>
      <c r="F307" t="s">
        <v>1</v>
      </c>
      <c r="G307" t="s">
        <v>0</v>
      </c>
      <c r="H307" t="s">
        <v>1</v>
      </c>
    </row>
    <row r="308" spans="1:9" x14ac:dyDescent="0.45">
      <c r="A308" t="s">
        <v>19</v>
      </c>
      <c r="B308" t="s">
        <v>84</v>
      </c>
      <c r="C308" t="s">
        <v>17</v>
      </c>
      <c r="D308" t="s">
        <v>16</v>
      </c>
      <c r="E308" t="s">
        <v>15</v>
      </c>
      <c r="F308" s="1" t="s">
        <v>14</v>
      </c>
      <c r="G308" t="s">
        <v>13</v>
      </c>
      <c r="H308" t="s">
        <v>12</v>
      </c>
      <c r="I308" t="s">
        <v>11</v>
      </c>
    </row>
    <row r="309" spans="1:9" x14ac:dyDescent="0.45">
      <c r="A309" t="s">
        <v>759</v>
      </c>
      <c r="B309" t="s">
        <v>28</v>
      </c>
      <c r="C309" t="s">
        <v>35</v>
      </c>
      <c r="D309" t="s">
        <v>43</v>
      </c>
      <c r="E309" t="s">
        <v>114</v>
      </c>
      <c r="F309" t="s">
        <v>0</v>
      </c>
      <c r="G309" t="s">
        <v>0</v>
      </c>
      <c r="H309" t="s">
        <v>0</v>
      </c>
    </row>
    <row r="310" spans="1:9" x14ac:dyDescent="0.45">
      <c r="A310" t="s">
        <v>758</v>
      </c>
      <c r="B310" t="s">
        <v>44</v>
      </c>
      <c r="C310" t="s">
        <v>8</v>
      </c>
      <c r="D310" t="s">
        <v>4</v>
      </c>
      <c r="E310" t="s">
        <v>55</v>
      </c>
      <c r="F310" t="s">
        <v>0</v>
      </c>
      <c r="G310" t="s">
        <v>0</v>
      </c>
      <c r="H310" t="s">
        <v>0</v>
      </c>
    </row>
    <row r="311" spans="1:9" x14ac:dyDescent="0.45">
      <c r="A311" t="s">
        <v>729</v>
      </c>
      <c r="B311" t="s">
        <v>5</v>
      </c>
      <c r="C311" t="s">
        <v>47</v>
      </c>
      <c r="D311" t="s">
        <v>3</v>
      </c>
      <c r="E311" t="s">
        <v>88</v>
      </c>
      <c r="F311" t="s">
        <v>0</v>
      </c>
      <c r="G311" t="s">
        <v>0</v>
      </c>
      <c r="H311" t="s">
        <v>0</v>
      </c>
    </row>
    <row r="312" spans="1:9" x14ac:dyDescent="0.45">
      <c r="A312" t="s">
        <v>728</v>
      </c>
      <c r="B312" t="s">
        <v>115</v>
      </c>
      <c r="C312" t="s">
        <v>47</v>
      </c>
      <c r="D312" t="s">
        <v>3</v>
      </c>
      <c r="E312" t="s">
        <v>182</v>
      </c>
      <c r="F312" t="s">
        <v>0</v>
      </c>
      <c r="G312" t="s">
        <v>0</v>
      </c>
      <c r="H312" t="s">
        <v>0</v>
      </c>
    </row>
    <row r="313" spans="1:9" x14ac:dyDescent="0.45">
      <c r="A313" t="s">
        <v>757</v>
      </c>
      <c r="B313" t="s">
        <v>21</v>
      </c>
      <c r="C313" t="s">
        <v>148</v>
      </c>
      <c r="D313" t="s">
        <v>3</v>
      </c>
      <c r="E313" t="s">
        <v>180</v>
      </c>
      <c r="F313" t="s">
        <v>0</v>
      </c>
      <c r="G313" t="s">
        <v>0</v>
      </c>
      <c r="H313" t="s">
        <v>0</v>
      </c>
    </row>
    <row r="314" spans="1:9" x14ac:dyDescent="0.45">
      <c r="A314" t="s">
        <v>742</v>
      </c>
      <c r="B314" t="s">
        <v>5</v>
      </c>
      <c r="C314" t="s">
        <v>700</v>
      </c>
      <c r="D314" t="s">
        <v>56</v>
      </c>
      <c r="E314" t="s">
        <v>88</v>
      </c>
      <c r="F314" t="s">
        <v>0</v>
      </c>
      <c r="G314" t="s">
        <v>0</v>
      </c>
      <c r="H314" t="s">
        <v>0</v>
      </c>
    </row>
    <row r="315" spans="1:9" x14ac:dyDescent="0.45">
      <c r="A315" t="s">
        <v>756</v>
      </c>
      <c r="B315" t="s">
        <v>115</v>
      </c>
      <c r="C315" t="s">
        <v>82</v>
      </c>
      <c r="D315" t="s">
        <v>3</v>
      </c>
      <c r="E315" t="s">
        <v>26</v>
      </c>
      <c r="F315" t="s">
        <v>0</v>
      </c>
      <c r="G315" t="s">
        <v>0</v>
      </c>
      <c r="H315" t="s">
        <v>0</v>
      </c>
    </row>
    <row r="316" spans="1:9" x14ac:dyDescent="0.45">
      <c r="A316" t="s">
        <v>19</v>
      </c>
      <c r="B316" t="s">
        <v>76</v>
      </c>
      <c r="C316" t="s">
        <v>17</v>
      </c>
      <c r="D316" t="s">
        <v>16</v>
      </c>
      <c r="E316" t="s">
        <v>15</v>
      </c>
      <c r="F316" s="1" t="s">
        <v>14</v>
      </c>
      <c r="G316" t="s">
        <v>13</v>
      </c>
      <c r="H316" t="s">
        <v>12</v>
      </c>
      <c r="I316" t="s">
        <v>11</v>
      </c>
    </row>
    <row r="317" spans="1:9" x14ac:dyDescent="0.45">
      <c r="A317" t="s">
        <v>755</v>
      </c>
      <c r="B317" t="s">
        <v>44</v>
      </c>
      <c r="C317" t="s">
        <v>82</v>
      </c>
      <c r="D317" t="s">
        <v>3</v>
      </c>
      <c r="E317" t="s">
        <v>648</v>
      </c>
      <c r="F317" t="s">
        <v>0</v>
      </c>
      <c r="G317" t="s">
        <v>0</v>
      </c>
      <c r="H317" t="s">
        <v>0</v>
      </c>
    </row>
    <row r="318" spans="1:9" x14ac:dyDescent="0.45">
      <c r="A318" t="s">
        <v>754</v>
      </c>
      <c r="B318" t="s">
        <v>115</v>
      </c>
      <c r="C318" t="s">
        <v>61</v>
      </c>
      <c r="D318" t="s">
        <v>4</v>
      </c>
      <c r="E318" t="s">
        <v>681</v>
      </c>
      <c r="F318" t="s">
        <v>0</v>
      </c>
      <c r="G318" t="s">
        <v>0</v>
      </c>
      <c r="H318" t="s">
        <v>0</v>
      </c>
    </row>
    <row r="319" spans="1:9" x14ac:dyDescent="0.45">
      <c r="A319" t="s">
        <v>753</v>
      </c>
      <c r="B319" t="s">
        <v>44</v>
      </c>
      <c r="C319" t="s">
        <v>35</v>
      </c>
      <c r="D319" t="s">
        <v>34</v>
      </c>
      <c r="E319" t="s">
        <v>107</v>
      </c>
      <c r="F319" t="s">
        <v>0</v>
      </c>
      <c r="G319" t="s">
        <v>0</v>
      </c>
      <c r="H319" t="s">
        <v>0</v>
      </c>
    </row>
    <row r="320" spans="1:9" x14ac:dyDescent="0.45">
      <c r="A320" t="s">
        <v>683</v>
      </c>
      <c r="B320" t="s">
        <v>72</v>
      </c>
      <c r="C320" t="s">
        <v>8</v>
      </c>
      <c r="D320" t="s">
        <v>67</v>
      </c>
      <c r="E320" t="s">
        <v>178</v>
      </c>
      <c r="F320" t="s">
        <v>1</v>
      </c>
      <c r="G320" t="s">
        <v>0</v>
      </c>
      <c r="H320" t="s">
        <v>1</v>
      </c>
      <c r="I320" t="s">
        <v>1</v>
      </c>
    </row>
    <row r="321" spans="1:9" x14ac:dyDescent="0.45">
      <c r="A321" t="s">
        <v>752</v>
      </c>
      <c r="B321" t="s">
        <v>44</v>
      </c>
      <c r="C321" t="s">
        <v>82</v>
      </c>
      <c r="D321" t="s">
        <v>4</v>
      </c>
      <c r="E321" t="s">
        <v>42</v>
      </c>
      <c r="F321" t="s">
        <v>1</v>
      </c>
      <c r="G321" t="s">
        <v>0</v>
      </c>
      <c r="H321" t="s">
        <v>1</v>
      </c>
    </row>
    <row r="322" spans="1:9" x14ac:dyDescent="0.45">
      <c r="A322" t="s">
        <v>751</v>
      </c>
      <c r="B322" t="s">
        <v>48</v>
      </c>
      <c r="C322" t="s">
        <v>69</v>
      </c>
      <c r="D322" t="s">
        <v>79</v>
      </c>
      <c r="E322" t="s">
        <v>138</v>
      </c>
      <c r="F322" t="s">
        <v>0</v>
      </c>
      <c r="G322" t="s">
        <v>0</v>
      </c>
      <c r="H322" t="s">
        <v>0</v>
      </c>
    </row>
    <row r="323" spans="1:9" x14ac:dyDescent="0.45">
      <c r="A323" t="s">
        <v>750</v>
      </c>
      <c r="B323" t="s">
        <v>28</v>
      </c>
      <c r="C323" t="s">
        <v>160</v>
      </c>
      <c r="D323" t="s">
        <v>79</v>
      </c>
      <c r="E323" t="s">
        <v>114</v>
      </c>
      <c r="F323" t="s">
        <v>0</v>
      </c>
      <c r="G323" t="s">
        <v>0</v>
      </c>
      <c r="H323" t="s">
        <v>0</v>
      </c>
    </row>
    <row r="324" spans="1:9" x14ac:dyDescent="0.45">
      <c r="A324" t="s">
        <v>729</v>
      </c>
      <c r="B324" t="s">
        <v>5</v>
      </c>
      <c r="C324" t="s">
        <v>4</v>
      </c>
      <c r="D324" t="s">
        <v>100</v>
      </c>
      <c r="E324" t="s">
        <v>88</v>
      </c>
      <c r="F324" t="s">
        <v>0</v>
      </c>
      <c r="G324" t="s">
        <v>0</v>
      </c>
      <c r="H324" t="s">
        <v>0</v>
      </c>
    </row>
    <row r="325" spans="1:9" x14ac:dyDescent="0.45">
      <c r="A325" t="s">
        <v>749</v>
      </c>
      <c r="B325" t="s">
        <v>115</v>
      </c>
      <c r="C325" t="s">
        <v>4</v>
      </c>
      <c r="D325" t="s">
        <v>100</v>
      </c>
      <c r="E325" t="s">
        <v>477</v>
      </c>
      <c r="F325" t="s">
        <v>0</v>
      </c>
      <c r="G325" t="s">
        <v>0</v>
      </c>
      <c r="H325" t="s">
        <v>0</v>
      </c>
    </row>
    <row r="326" spans="1:9" x14ac:dyDescent="0.45">
      <c r="A326" t="s">
        <v>728</v>
      </c>
      <c r="B326" t="s">
        <v>115</v>
      </c>
      <c r="C326" t="s">
        <v>4</v>
      </c>
      <c r="D326" t="s">
        <v>100</v>
      </c>
      <c r="E326" t="s">
        <v>182</v>
      </c>
      <c r="F326" t="s">
        <v>0</v>
      </c>
      <c r="G326" t="s">
        <v>0</v>
      </c>
      <c r="H326" t="s">
        <v>0</v>
      </c>
    </row>
    <row r="327" spans="1:9" x14ac:dyDescent="0.45">
      <c r="A327" t="s">
        <v>748</v>
      </c>
      <c r="B327" t="s">
        <v>36</v>
      </c>
      <c r="C327" t="s">
        <v>34</v>
      </c>
      <c r="D327" t="s">
        <v>3</v>
      </c>
      <c r="E327" t="s">
        <v>188</v>
      </c>
      <c r="F327" t="s">
        <v>1</v>
      </c>
      <c r="G327" t="s">
        <v>0</v>
      </c>
      <c r="H327" t="s">
        <v>1</v>
      </c>
    </row>
    <row r="328" spans="1:9" x14ac:dyDescent="0.45">
      <c r="A328" t="s">
        <v>691</v>
      </c>
      <c r="B328" t="s">
        <v>115</v>
      </c>
      <c r="C328" t="s">
        <v>61</v>
      </c>
      <c r="D328" t="s">
        <v>56</v>
      </c>
      <c r="E328" t="s">
        <v>53</v>
      </c>
      <c r="F328" t="s">
        <v>0</v>
      </c>
      <c r="G328" t="s">
        <v>0</v>
      </c>
      <c r="H328" t="s">
        <v>0</v>
      </c>
    </row>
    <row r="329" spans="1:9" x14ac:dyDescent="0.45">
      <c r="A329" t="s">
        <v>702</v>
      </c>
      <c r="B329" t="s">
        <v>28</v>
      </c>
      <c r="C329" t="s">
        <v>112</v>
      </c>
      <c r="D329" t="s">
        <v>92</v>
      </c>
      <c r="E329" t="s">
        <v>114</v>
      </c>
      <c r="F329" t="s">
        <v>0</v>
      </c>
      <c r="G329" t="s">
        <v>0</v>
      </c>
      <c r="H329" t="s">
        <v>0</v>
      </c>
    </row>
    <row r="330" spans="1:9" x14ac:dyDescent="0.45">
      <c r="A330" t="s">
        <v>747</v>
      </c>
      <c r="B330" t="s">
        <v>44</v>
      </c>
      <c r="C330" t="s">
        <v>234</v>
      </c>
      <c r="D330" t="s">
        <v>34</v>
      </c>
      <c r="E330" t="s">
        <v>178</v>
      </c>
      <c r="F330" t="s">
        <v>1</v>
      </c>
      <c r="G330" t="s">
        <v>1</v>
      </c>
      <c r="H330" t="s">
        <v>0</v>
      </c>
    </row>
    <row r="331" spans="1:9" x14ac:dyDescent="0.45">
      <c r="A331" t="s">
        <v>746</v>
      </c>
      <c r="B331" t="s">
        <v>31</v>
      </c>
      <c r="C331" t="s">
        <v>3</v>
      </c>
      <c r="D331" t="s">
        <v>4</v>
      </c>
      <c r="E331" t="s">
        <v>74</v>
      </c>
      <c r="F331" t="s">
        <v>0</v>
      </c>
      <c r="G331" t="s">
        <v>1</v>
      </c>
      <c r="H331" t="s">
        <v>0</v>
      </c>
    </row>
    <row r="332" spans="1:9" x14ac:dyDescent="0.45">
      <c r="A332" t="s">
        <v>688</v>
      </c>
      <c r="B332" t="s">
        <v>200</v>
      </c>
      <c r="C332" t="s">
        <v>3</v>
      </c>
      <c r="D332" t="s">
        <v>67</v>
      </c>
      <c r="E332" t="s">
        <v>65</v>
      </c>
      <c r="F332" t="s">
        <v>0</v>
      </c>
      <c r="G332" t="s">
        <v>0</v>
      </c>
      <c r="H332" t="s">
        <v>0</v>
      </c>
      <c r="I332" t="s">
        <v>1</v>
      </c>
    </row>
    <row r="333" spans="1:9" x14ac:dyDescent="0.45">
      <c r="A333" t="s">
        <v>687</v>
      </c>
      <c r="B333" t="s">
        <v>36</v>
      </c>
      <c r="C333" t="s">
        <v>4</v>
      </c>
      <c r="D333" t="s">
        <v>3</v>
      </c>
      <c r="E333" t="s">
        <v>188</v>
      </c>
      <c r="F333" t="s">
        <v>1</v>
      </c>
      <c r="G333" t="s">
        <v>0</v>
      </c>
      <c r="H333" t="s">
        <v>1</v>
      </c>
      <c r="I333" t="s">
        <v>1</v>
      </c>
    </row>
    <row r="334" spans="1:9" x14ac:dyDescent="0.45">
      <c r="A334" t="s">
        <v>745</v>
      </c>
      <c r="B334" t="s">
        <v>31</v>
      </c>
      <c r="C334" t="s">
        <v>4</v>
      </c>
      <c r="D334" t="s">
        <v>92</v>
      </c>
      <c r="E334" t="s">
        <v>155</v>
      </c>
      <c r="F334" t="s">
        <v>0</v>
      </c>
      <c r="G334" t="s">
        <v>0</v>
      </c>
      <c r="H334" t="s">
        <v>0</v>
      </c>
    </row>
    <row r="335" spans="1:9" x14ac:dyDescent="0.45">
      <c r="A335" t="s">
        <v>744</v>
      </c>
      <c r="B335" t="s">
        <v>5</v>
      </c>
      <c r="C335" t="s">
        <v>43</v>
      </c>
      <c r="D335" t="s">
        <v>79</v>
      </c>
      <c r="E335" t="s">
        <v>88</v>
      </c>
      <c r="F335" t="s">
        <v>0</v>
      </c>
      <c r="G335" t="s">
        <v>0</v>
      </c>
      <c r="H335" t="s">
        <v>0</v>
      </c>
    </row>
    <row r="336" spans="1:9" x14ac:dyDescent="0.45">
      <c r="A336" t="s">
        <v>743</v>
      </c>
      <c r="B336" t="s">
        <v>28</v>
      </c>
      <c r="C336" t="s">
        <v>61</v>
      </c>
      <c r="D336" t="s">
        <v>92</v>
      </c>
      <c r="E336" t="s">
        <v>496</v>
      </c>
      <c r="F336" t="s">
        <v>0</v>
      </c>
      <c r="G336" t="s">
        <v>0</v>
      </c>
      <c r="H336" t="s">
        <v>0</v>
      </c>
    </row>
    <row r="337" spans="1:9" x14ac:dyDescent="0.45">
      <c r="A337" t="s">
        <v>742</v>
      </c>
      <c r="B337" t="s">
        <v>5</v>
      </c>
      <c r="C337" t="s">
        <v>79</v>
      </c>
      <c r="D337" t="s">
        <v>56</v>
      </c>
      <c r="E337" t="s">
        <v>88</v>
      </c>
      <c r="F337" t="s">
        <v>0</v>
      </c>
      <c r="G337" t="s">
        <v>0</v>
      </c>
      <c r="H337" t="s">
        <v>0</v>
      </c>
    </row>
    <row r="338" spans="1:9" x14ac:dyDescent="0.45">
      <c r="A338" t="s">
        <v>741</v>
      </c>
      <c r="B338" t="s">
        <v>21</v>
      </c>
      <c r="C338" t="s">
        <v>112</v>
      </c>
      <c r="D338" t="s">
        <v>34</v>
      </c>
      <c r="E338" t="s">
        <v>143</v>
      </c>
      <c r="F338" t="s">
        <v>0</v>
      </c>
      <c r="G338" t="s">
        <v>0</v>
      </c>
      <c r="H338" t="s">
        <v>0</v>
      </c>
    </row>
    <row r="339" spans="1:9" x14ac:dyDescent="0.45">
      <c r="A339" t="s">
        <v>740</v>
      </c>
      <c r="B339" t="s">
        <v>21</v>
      </c>
      <c r="C339" t="s">
        <v>43</v>
      </c>
      <c r="D339" t="s">
        <v>34</v>
      </c>
      <c r="E339" t="s">
        <v>155</v>
      </c>
      <c r="F339" t="s">
        <v>0</v>
      </c>
      <c r="G339" t="s">
        <v>0</v>
      </c>
      <c r="H339" t="s">
        <v>0</v>
      </c>
    </row>
    <row r="340" spans="1:9" x14ac:dyDescent="0.45">
      <c r="A340" t="s">
        <v>19</v>
      </c>
      <c r="B340" t="s">
        <v>64</v>
      </c>
      <c r="C340" t="s">
        <v>17</v>
      </c>
      <c r="D340" t="s">
        <v>16</v>
      </c>
      <c r="E340" t="s">
        <v>15</v>
      </c>
      <c r="F340" s="1" t="s">
        <v>14</v>
      </c>
      <c r="G340" t="s">
        <v>13</v>
      </c>
      <c r="H340" t="s">
        <v>12</v>
      </c>
      <c r="I340" t="s">
        <v>11</v>
      </c>
    </row>
    <row r="341" spans="1:9" x14ac:dyDescent="0.45">
      <c r="A341" t="s">
        <v>739</v>
      </c>
      <c r="B341" t="s">
        <v>72</v>
      </c>
      <c r="C341" t="s">
        <v>35</v>
      </c>
      <c r="D341" t="s">
        <v>34</v>
      </c>
      <c r="E341" t="s">
        <v>185</v>
      </c>
      <c r="F341" t="s">
        <v>1</v>
      </c>
      <c r="G341" t="s">
        <v>0</v>
      </c>
      <c r="H341" t="s">
        <v>1</v>
      </c>
    </row>
    <row r="342" spans="1:9" x14ac:dyDescent="0.45">
      <c r="A342" t="s">
        <v>728</v>
      </c>
      <c r="B342" t="s">
        <v>115</v>
      </c>
      <c r="C342" t="s">
        <v>738</v>
      </c>
      <c r="D342" t="s">
        <v>100</v>
      </c>
      <c r="E342" t="s">
        <v>182</v>
      </c>
      <c r="F342" t="s">
        <v>0</v>
      </c>
      <c r="G342" t="s">
        <v>0</v>
      </c>
      <c r="H342" t="s">
        <v>0</v>
      </c>
    </row>
    <row r="343" spans="1:9" x14ac:dyDescent="0.45">
      <c r="A343" t="s">
        <v>702</v>
      </c>
      <c r="B343" t="s">
        <v>28</v>
      </c>
      <c r="C343" t="s">
        <v>199</v>
      </c>
      <c r="D343" t="s">
        <v>92</v>
      </c>
      <c r="E343" t="s">
        <v>114</v>
      </c>
      <c r="F343" t="s">
        <v>0</v>
      </c>
      <c r="G343" t="s">
        <v>0</v>
      </c>
      <c r="H343" t="s">
        <v>0</v>
      </c>
    </row>
    <row r="344" spans="1:9" x14ac:dyDescent="0.45">
      <c r="A344" t="s">
        <v>737</v>
      </c>
      <c r="B344" t="s">
        <v>72</v>
      </c>
      <c r="C344" t="s">
        <v>340</v>
      </c>
      <c r="D344" t="s">
        <v>56</v>
      </c>
      <c r="E344" t="s">
        <v>46</v>
      </c>
      <c r="F344" t="s">
        <v>0</v>
      </c>
      <c r="G344" t="s">
        <v>0</v>
      </c>
      <c r="H344" t="s">
        <v>0</v>
      </c>
    </row>
    <row r="345" spans="1:9" x14ac:dyDescent="0.45">
      <c r="A345" t="s">
        <v>688</v>
      </c>
      <c r="B345" t="s">
        <v>200</v>
      </c>
      <c r="C345" t="s">
        <v>61</v>
      </c>
      <c r="D345" t="s">
        <v>69</v>
      </c>
      <c r="E345" t="s">
        <v>65</v>
      </c>
      <c r="F345" t="s">
        <v>0</v>
      </c>
      <c r="G345" t="s">
        <v>0</v>
      </c>
      <c r="H345" t="s">
        <v>0</v>
      </c>
      <c r="I345" t="s">
        <v>1</v>
      </c>
    </row>
    <row r="346" spans="1:9" x14ac:dyDescent="0.45">
      <c r="A346" t="s">
        <v>736</v>
      </c>
      <c r="B346" t="s">
        <v>36</v>
      </c>
      <c r="C346" t="s">
        <v>82</v>
      </c>
      <c r="D346" t="s">
        <v>199</v>
      </c>
      <c r="E346" t="s">
        <v>58</v>
      </c>
      <c r="F346" t="s">
        <v>1</v>
      </c>
      <c r="G346" t="s">
        <v>0</v>
      </c>
      <c r="H346" t="s">
        <v>1</v>
      </c>
      <c r="I346" t="s">
        <v>1</v>
      </c>
    </row>
    <row r="347" spans="1:9" x14ac:dyDescent="0.45">
      <c r="A347" t="s">
        <v>670</v>
      </c>
      <c r="B347" t="s">
        <v>48</v>
      </c>
      <c r="C347" t="s">
        <v>67</v>
      </c>
      <c r="D347" t="s">
        <v>92</v>
      </c>
      <c r="E347" t="s">
        <v>185</v>
      </c>
      <c r="F347" t="s">
        <v>1</v>
      </c>
      <c r="G347" t="s">
        <v>0</v>
      </c>
      <c r="H347" t="s">
        <v>1</v>
      </c>
      <c r="I347" t="s">
        <v>1</v>
      </c>
    </row>
    <row r="348" spans="1:9" x14ac:dyDescent="0.45">
      <c r="A348" t="s">
        <v>19</v>
      </c>
      <c r="B348" t="s">
        <v>63</v>
      </c>
      <c r="C348" t="s">
        <v>17</v>
      </c>
      <c r="D348" t="s">
        <v>16</v>
      </c>
      <c r="E348" t="s">
        <v>15</v>
      </c>
      <c r="F348" s="1" t="s">
        <v>14</v>
      </c>
      <c r="G348" t="s">
        <v>13</v>
      </c>
      <c r="H348" t="s">
        <v>12</v>
      </c>
      <c r="I348" t="s">
        <v>11</v>
      </c>
    </row>
    <row r="349" spans="1:9" x14ac:dyDescent="0.45">
      <c r="A349" t="s">
        <v>735</v>
      </c>
      <c r="B349" t="s">
        <v>72</v>
      </c>
      <c r="C349" t="s">
        <v>734</v>
      </c>
      <c r="D349" t="s">
        <v>56</v>
      </c>
      <c r="E349" t="s">
        <v>107</v>
      </c>
      <c r="F349" t="s">
        <v>0</v>
      </c>
      <c r="G349" t="s">
        <v>0</v>
      </c>
      <c r="H349" t="s">
        <v>0</v>
      </c>
    </row>
    <row r="350" spans="1:9" x14ac:dyDescent="0.45">
      <c r="A350" t="s">
        <v>733</v>
      </c>
      <c r="B350" t="s">
        <v>48</v>
      </c>
      <c r="C350" t="s">
        <v>148</v>
      </c>
      <c r="D350" t="s">
        <v>34</v>
      </c>
      <c r="E350" t="s">
        <v>648</v>
      </c>
      <c r="F350" t="s">
        <v>0</v>
      </c>
      <c r="G350" t="s">
        <v>0</v>
      </c>
      <c r="H350" t="s">
        <v>0</v>
      </c>
    </row>
    <row r="351" spans="1:9" x14ac:dyDescent="0.45">
      <c r="A351" t="s">
        <v>732</v>
      </c>
      <c r="B351" t="s">
        <v>72</v>
      </c>
      <c r="C351" t="s">
        <v>69</v>
      </c>
      <c r="D351" t="s">
        <v>3</v>
      </c>
      <c r="E351" t="s">
        <v>68</v>
      </c>
      <c r="F351" t="s">
        <v>0</v>
      </c>
      <c r="G351" t="s">
        <v>0</v>
      </c>
      <c r="H351" t="s">
        <v>0</v>
      </c>
    </row>
    <row r="352" spans="1:9" x14ac:dyDescent="0.45">
      <c r="A352" t="s">
        <v>731</v>
      </c>
      <c r="B352" t="s">
        <v>44</v>
      </c>
      <c r="C352" t="s">
        <v>59</v>
      </c>
      <c r="D352" t="s">
        <v>56</v>
      </c>
      <c r="E352" t="s">
        <v>55</v>
      </c>
      <c r="F352" t="s">
        <v>0</v>
      </c>
      <c r="G352" t="s">
        <v>0</v>
      </c>
      <c r="H352" t="s">
        <v>0</v>
      </c>
    </row>
    <row r="353" spans="1:8" x14ac:dyDescent="0.45">
      <c r="A353" t="s">
        <v>730</v>
      </c>
      <c r="B353" t="s">
        <v>44</v>
      </c>
      <c r="C353" t="s">
        <v>40</v>
      </c>
      <c r="D353" t="s">
        <v>56</v>
      </c>
      <c r="E353" t="s">
        <v>366</v>
      </c>
      <c r="F353" t="s">
        <v>0</v>
      </c>
      <c r="G353" t="s">
        <v>0</v>
      </c>
      <c r="H353" t="s">
        <v>0</v>
      </c>
    </row>
    <row r="354" spans="1:8" x14ac:dyDescent="0.45">
      <c r="A354" t="s">
        <v>729</v>
      </c>
      <c r="B354" t="s">
        <v>5</v>
      </c>
      <c r="C354" t="s">
        <v>4</v>
      </c>
      <c r="D354" t="s">
        <v>56</v>
      </c>
      <c r="E354" t="s">
        <v>88</v>
      </c>
      <c r="F354" t="s">
        <v>0</v>
      </c>
      <c r="G354" t="s">
        <v>0</v>
      </c>
      <c r="H354" t="s">
        <v>0</v>
      </c>
    </row>
    <row r="355" spans="1:8" x14ac:dyDescent="0.45">
      <c r="A355" t="s">
        <v>728</v>
      </c>
      <c r="B355" t="s">
        <v>115</v>
      </c>
      <c r="C355" t="s">
        <v>67</v>
      </c>
      <c r="D355" t="s">
        <v>56</v>
      </c>
      <c r="E355" t="s">
        <v>182</v>
      </c>
      <c r="F355" t="s">
        <v>0</v>
      </c>
      <c r="G355" t="s">
        <v>0</v>
      </c>
      <c r="H355" t="s">
        <v>0</v>
      </c>
    </row>
    <row r="356" spans="1:8" x14ac:dyDescent="0.45">
      <c r="A356" t="s">
        <v>727</v>
      </c>
      <c r="B356" t="s">
        <v>89</v>
      </c>
      <c r="C356" t="s">
        <v>112</v>
      </c>
      <c r="D356" t="s">
        <v>3</v>
      </c>
      <c r="E356" t="s">
        <v>81</v>
      </c>
      <c r="F356" t="s">
        <v>0</v>
      </c>
      <c r="G356" t="s">
        <v>0</v>
      </c>
      <c r="H356" t="s">
        <v>0</v>
      </c>
    </row>
    <row r="357" spans="1:8" x14ac:dyDescent="0.45">
      <c r="A357" t="s">
        <v>726</v>
      </c>
      <c r="B357" t="s">
        <v>72</v>
      </c>
      <c r="C357" t="s">
        <v>43</v>
      </c>
      <c r="D357" t="s">
        <v>34</v>
      </c>
      <c r="E357" t="s">
        <v>271</v>
      </c>
      <c r="F357" t="s">
        <v>0</v>
      </c>
      <c r="G357" t="s">
        <v>0</v>
      </c>
      <c r="H357" t="s">
        <v>0</v>
      </c>
    </row>
    <row r="358" spans="1:8" x14ac:dyDescent="0.45">
      <c r="A358" t="s">
        <v>725</v>
      </c>
      <c r="B358" t="s">
        <v>28</v>
      </c>
      <c r="C358" t="s">
        <v>112</v>
      </c>
      <c r="D358" t="s">
        <v>79</v>
      </c>
      <c r="E358" t="s">
        <v>324</v>
      </c>
      <c r="F358" t="s">
        <v>0</v>
      </c>
      <c r="G358" t="s">
        <v>0</v>
      </c>
      <c r="H358" t="s">
        <v>0</v>
      </c>
    </row>
    <row r="359" spans="1:8" x14ac:dyDescent="0.45">
      <c r="A359" t="s">
        <v>724</v>
      </c>
      <c r="B359" t="s">
        <v>21</v>
      </c>
      <c r="C359" t="s">
        <v>61</v>
      </c>
      <c r="D359" t="s">
        <v>3</v>
      </c>
      <c r="E359" t="s">
        <v>103</v>
      </c>
      <c r="F359" t="s">
        <v>0</v>
      </c>
      <c r="G359" t="s">
        <v>0</v>
      </c>
      <c r="H359" t="s">
        <v>0</v>
      </c>
    </row>
    <row r="360" spans="1:8" x14ac:dyDescent="0.45">
      <c r="A360" t="s">
        <v>723</v>
      </c>
      <c r="B360" t="s">
        <v>5</v>
      </c>
      <c r="C360" t="s">
        <v>170</v>
      </c>
      <c r="D360" t="s">
        <v>56</v>
      </c>
      <c r="E360" t="s">
        <v>88</v>
      </c>
      <c r="F360" t="s">
        <v>0</v>
      </c>
      <c r="G360" t="s">
        <v>0</v>
      </c>
      <c r="H360" t="s">
        <v>0</v>
      </c>
    </row>
    <row r="361" spans="1:8" x14ac:dyDescent="0.45">
      <c r="A361" t="s">
        <v>691</v>
      </c>
      <c r="B361" t="s">
        <v>115</v>
      </c>
      <c r="C361" t="s">
        <v>40</v>
      </c>
      <c r="D361" t="s">
        <v>59</v>
      </c>
      <c r="E361" t="s">
        <v>53</v>
      </c>
      <c r="F361" t="s">
        <v>0</v>
      </c>
      <c r="G361" t="s">
        <v>0</v>
      </c>
      <c r="H361" t="s">
        <v>0</v>
      </c>
    </row>
    <row r="362" spans="1:8" x14ac:dyDescent="0.45">
      <c r="A362" t="s">
        <v>722</v>
      </c>
      <c r="B362" t="s">
        <v>44</v>
      </c>
      <c r="C362" t="s">
        <v>112</v>
      </c>
      <c r="D362" t="s">
        <v>59</v>
      </c>
      <c r="E362" t="s">
        <v>185</v>
      </c>
      <c r="F362" t="s">
        <v>1</v>
      </c>
      <c r="G362" t="s">
        <v>0</v>
      </c>
      <c r="H362" t="s">
        <v>1</v>
      </c>
    </row>
    <row r="363" spans="1:8" x14ac:dyDescent="0.45">
      <c r="A363" t="s">
        <v>721</v>
      </c>
      <c r="B363" t="s">
        <v>21</v>
      </c>
      <c r="C363" t="s">
        <v>82</v>
      </c>
      <c r="D363" t="s">
        <v>34</v>
      </c>
      <c r="E363" t="s">
        <v>58</v>
      </c>
      <c r="F363" t="s">
        <v>1</v>
      </c>
      <c r="G363" t="s">
        <v>0</v>
      </c>
      <c r="H363" t="s">
        <v>1</v>
      </c>
    </row>
    <row r="364" spans="1:8" x14ac:dyDescent="0.45">
      <c r="A364" t="s">
        <v>702</v>
      </c>
      <c r="B364" t="s">
        <v>28</v>
      </c>
      <c r="C364" t="s">
        <v>228</v>
      </c>
      <c r="D364" t="s">
        <v>79</v>
      </c>
      <c r="E364" t="s">
        <v>114</v>
      </c>
      <c r="F364" t="s">
        <v>0</v>
      </c>
      <c r="G364" t="s">
        <v>0</v>
      </c>
      <c r="H364" t="s">
        <v>0</v>
      </c>
    </row>
    <row r="365" spans="1:8" x14ac:dyDescent="0.45">
      <c r="A365" t="s">
        <v>720</v>
      </c>
      <c r="B365" t="s">
        <v>21</v>
      </c>
      <c r="C365" t="s">
        <v>228</v>
      </c>
      <c r="D365" t="s">
        <v>34</v>
      </c>
      <c r="E365" t="s">
        <v>58</v>
      </c>
      <c r="F365" t="s">
        <v>1</v>
      </c>
      <c r="G365" t="s">
        <v>0</v>
      </c>
      <c r="H365" t="s">
        <v>1</v>
      </c>
    </row>
    <row r="366" spans="1:8" x14ac:dyDescent="0.45">
      <c r="A366" t="s">
        <v>719</v>
      </c>
      <c r="B366" t="s">
        <v>28</v>
      </c>
      <c r="C366" t="s">
        <v>112</v>
      </c>
      <c r="D366" t="s">
        <v>56</v>
      </c>
      <c r="E366" t="s">
        <v>223</v>
      </c>
      <c r="F366" t="s">
        <v>0</v>
      </c>
      <c r="G366" t="s">
        <v>1</v>
      </c>
      <c r="H366" t="s">
        <v>0</v>
      </c>
    </row>
    <row r="367" spans="1:8" x14ac:dyDescent="0.45">
      <c r="A367" t="s">
        <v>699</v>
      </c>
      <c r="B367" t="s">
        <v>28</v>
      </c>
      <c r="C367" t="s">
        <v>4</v>
      </c>
      <c r="D367" t="s">
        <v>79</v>
      </c>
      <c r="E367" t="s">
        <v>324</v>
      </c>
      <c r="F367" t="s">
        <v>0</v>
      </c>
      <c r="G367" t="s">
        <v>0</v>
      </c>
      <c r="H367" t="s">
        <v>0</v>
      </c>
    </row>
    <row r="368" spans="1:8" x14ac:dyDescent="0.45">
      <c r="A368" t="s">
        <v>718</v>
      </c>
      <c r="B368" t="s">
        <v>89</v>
      </c>
      <c r="C368" t="s">
        <v>4</v>
      </c>
      <c r="D368" t="s">
        <v>79</v>
      </c>
      <c r="E368" t="s">
        <v>585</v>
      </c>
      <c r="F368" t="s">
        <v>0</v>
      </c>
      <c r="G368" t="s">
        <v>0</v>
      </c>
      <c r="H368" t="s">
        <v>0</v>
      </c>
    </row>
    <row r="369" spans="1:9" x14ac:dyDescent="0.45">
      <c r="A369" t="s">
        <v>717</v>
      </c>
      <c r="B369" t="s">
        <v>72</v>
      </c>
      <c r="C369" t="s">
        <v>67</v>
      </c>
      <c r="D369" t="s">
        <v>34</v>
      </c>
      <c r="E369" t="s">
        <v>55</v>
      </c>
      <c r="F369" t="s">
        <v>0</v>
      </c>
      <c r="G369" t="s">
        <v>0</v>
      </c>
      <c r="H369" t="s">
        <v>0</v>
      </c>
    </row>
    <row r="370" spans="1:9" x14ac:dyDescent="0.45">
      <c r="A370" t="s">
        <v>716</v>
      </c>
      <c r="B370" t="s">
        <v>28</v>
      </c>
      <c r="C370" t="s">
        <v>119</v>
      </c>
      <c r="D370" t="s">
        <v>92</v>
      </c>
      <c r="E370" t="s">
        <v>496</v>
      </c>
      <c r="F370" t="s">
        <v>0</v>
      </c>
      <c r="G370" t="s">
        <v>0</v>
      </c>
      <c r="H370" t="s">
        <v>0</v>
      </c>
    </row>
    <row r="371" spans="1:9" x14ac:dyDescent="0.45">
      <c r="A371" t="s">
        <v>688</v>
      </c>
      <c r="B371" t="s">
        <v>200</v>
      </c>
      <c r="C371" t="s">
        <v>79</v>
      </c>
      <c r="D371" t="s">
        <v>35</v>
      </c>
      <c r="E371" t="s">
        <v>65</v>
      </c>
      <c r="F371" t="s">
        <v>0</v>
      </c>
      <c r="G371" t="s">
        <v>0</v>
      </c>
      <c r="H371" t="s">
        <v>0</v>
      </c>
      <c r="I371" t="s">
        <v>1</v>
      </c>
    </row>
    <row r="372" spans="1:9" x14ac:dyDescent="0.45">
      <c r="A372" t="s">
        <v>687</v>
      </c>
      <c r="B372" t="s">
        <v>36</v>
      </c>
      <c r="C372" t="s">
        <v>265</v>
      </c>
      <c r="D372" t="s">
        <v>8</v>
      </c>
      <c r="E372" t="s">
        <v>188</v>
      </c>
      <c r="F372" t="s">
        <v>1</v>
      </c>
      <c r="G372" t="s">
        <v>0</v>
      </c>
      <c r="H372" t="s">
        <v>1</v>
      </c>
      <c r="I372" t="s">
        <v>1</v>
      </c>
    </row>
    <row r="373" spans="1:9" x14ac:dyDescent="0.45">
      <c r="A373" t="s">
        <v>686</v>
      </c>
      <c r="B373" t="s">
        <v>31</v>
      </c>
      <c r="C373" t="s">
        <v>82</v>
      </c>
      <c r="D373" t="s">
        <v>61</v>
      </c>
      <c r="E373" t="s">
        <v>58</v>
      </c>
      <c r="F373" t="s">
        <v>1</v>
      </c>
      <c r="G373" t="s">
        <v>0</v>
      </c>
      <c r="H373" t="s">
        <v>1</v>
      </c>
      <c r="I373" t="s">
        <v>1</v>
      </c>
    </row>
    <row r="374" spans="1:9" x14ac:dyDescent="0.45">
      <c r="A374" t="s">
        <v>698</v>
      </c>
      <c r="B374" t="s">
        <v>89</v>
      </c>
      <c r="C374" t="s">
        <v>3</v>
      </c>
      <c r="D374" t="s">
        <v>199</v>
      </c>
      <c r="E374" t="s">
        <v>399</v>
      </c>
      <c r="F374" t="s">
        <v>0</v>
      </c>
      <c r="G374" t="s">
        <v>0</v>
      </c>
      <c r="H374" t="s">
        <v>0</v>
      </c>
      <c r="I374" t="s">
        <v>1</v>
      </c>
    </row>
    <row r="375" spans="1:9" x14ac:dyDescent="0.45">
      <c r="A375" t="s">
        <v>715</v>
      </c>
      <c r="B375" t="s">
        <v>89</v>
      </c>
      <c r="C375" t="s">
        <v>170</v>
      </c>
      <c r="D375" t="s">
        <v>3</v>
      </c>
      <c r="E375" t="s">
        <v>408</v>
      </c>
      <c r="F375" t="s">
        <v>0</v>
      </c>
      <c r="G375" t="s">
        <v>0</v>
      </c>
      <c r="H375" t="s">
        <v>0</v>
      </c>
    </row>
    <row r="376" spans="1:9" x14ac:dyDescent="0.45">
      <c r="A376" t="s">
        <v>19</v>
      </c>
      <c r="B376" t="s">
        <v>52</v>
      </c>
      <c r="C376" t="s">
        <v>17</v>
      </c>
      <c r="D376" t="s">
        <v>16</v>
      </c>
      <c r="E376" t="s">
        <v>15</v>
      </c>
      <c r="F376" s="1" t="s">
        <v>14</v>
      </c>
      <c r="G376" t="s">
        <v>13</v>
      </c>
      <c r="H376" t="s">
        <v>12</v>
      </c>
      <c r="I376" t="s">
        <v>11</v>
      </c>
    </row>
    <row r="377" spans="1:9" x14ac:dyDescent="0.45">
      <c r="A377" t="s">
        <v>683</v>
      </c>
      <c r="B377" t="s">
        <v>72</v>
      </c>
      <c r="C377" t="s">
        <v>124</v>
      </c>
      <c r="D377" t="s">
        <v>112</v>
      </c>
      <c r="E377" t="s">
        <v>178</v>
      </c>
      <c r="F377" t="s">
        <v>1</v>
      </c>
      <c r="G377" t="s">
        <v>0</v>
      </c>
      <c r="H377" t="s">
        <v>1</v>
      </c>
      <c r="I377" t="s">
        <v>1</v>
      </c>
    </row>
    <row r="378" spans="1:9" x14ac:dyDescent="0.45">
      <c r="A378" t="s">
        <v>714</v>
      </c>
      <c r="B378" t="s">
        <v>72</v>
      </c>
      <c r="C378" t="s">
        <v>27</v>
      </c>
      <c r="D378" t="s">
        <v>3</v>
      </c>
      <c r="E378" t="s">
        <v>185</v>
      </c>
      <c r="F378" t="s">
        <v>1</v>
      </c>
      <c r="G378" t="s">
        <v>0</v>
      </c>
      <c r="H378" t="s">
        <v>1</v>
      </c>
    </row>
    <row r="379" spans="1:9" x14ac:dyDescent="0.45">
      <c r="A379" t="s">
        <v>713</v>
      </c>
      <c r="B379" t="s">
        <v>72</v>
      </c>
      <c r="C379" t="s">
        <v>34</v>
      </c>
      <c r="D379" t="s">
        <v>34</v>
      </c>
      <c r="E379" t="s">
        <v>271</v>
      </c>
      <c r="F379" t="s">
        <v>0</v>
      </c>
      <c r="G379" t="s">
        <v>0</v>
      </c>
      <c r="H379" t="s">
        <v>0</v>
      </c>
    </row>
    <row r="380" spans="1:9" x14ac:dyDescent="0.45">
      <c r="A380" t="s">
        <v>712</v>
      </c>
      <c r="B380" t="s">
        <v>48</v>
      </c>
      <c r="C380" t="s">
        <v>34</v>
      </c>
      <c r="D380" t="s">
        <v>34</v>
      </c>
      <c r="E380" t="s">
        <v>138</v>
      </c>
      <c r="F380" t="s">
        <v>0</v>
      </c>
      <c r="G380" t="s">
        <v>0</v>
      </c>
      <c r="H380" t="s">
        <v>0</v>
      </c>
    </row>
    <row r="381" spans="1:9" x14ac:dyDescent="0.45">
      <c r="A381" t="s">
        <v>711</v>
      </c>
      <c r="B381" t="s">
        <v>48</v>
      </c>
      <c r="C381" t="s">
        <v>61</v>
      </c>
      <c r="D381" t="s">
        <v>4</v>
      </c>
      <c r="E381" t="s">
        <v>185</v>
      </c>
      <c r="F381" t="s">
        <v>1</v>
      </c>
      <c r="G381" t="s">
        <v>0</v>
      </c>
      <c r="H381" t="s">
        <v>1</v>
      </c>
    </row>
    <row r="382" spans="1:9" x14ac:dyDescent="0.45">
      <c r="A382" t="s">
        <v>710</v>
      </c>
      <c r="B382" t="s">
        <v>21</v>
      </c>
      <c r="C382" t="s">
        <v>100</v>
      </c>
      <c r="D382" t="s">
        <v>3</v>
      </c>
      <c r="E382" t="s">
        <v>99</v>
      </c>
      <c r="F382" t="s">
        <v>0</v>
      </c>
      <c r="G382" t="s">
        <v>0</v>
      </c>
      <c r="H382" t="s">
        <v>0</v>
      </c>
    </row>
    <row r="383" spans="1:9" x14ac:dyDescent="0.45">
      <c r="A383" t="s">
        <v>709</v>
      </c>
      <c r="B383" t="s">
        <v>72</v>
      </c>
      <c r="C383" t="s">
        <v>446</v>
      </c>
      <c r="D383" t="s">
        <v>34</v>
      </c>
      <c r="E383" t="s">
        <v>159</v>
      </c>
      <c r="F383" t="s">
        <v>0</v>
      </c>
      <c r="G383" t="s">
        <v>0</v>
      </c>
      <c r="H383" t="s">
        <v>0</v>
      </c>
    </row>
    <row r="384" spans="1:9" x14ac:dyDescent="0.45">
      <c r="A384" t="s">
        <v>708</v>
      </c>
      <c r="B384" t="s">
        <v>72</v>
      </c>
      <c r="C384" t="s">
        <v>43</v>
      </c>
      <c r="D384" t="s">
        <v>34</v>
      </c>
      <c r="E384" t="s">
        <v>178</v>
      </c>
      <c r="F384" t="s">
        <v>1</v>
      </c>
      <c r="G384" t="s">
        <v>0</v>
      </c>
      <c r="H384" t="s">
        <v>1</v>
      </c>
    </row>
    <row r="385" spans="1:9" x14ac:dyDescent="0.45">
      <c r="A385" t="s">
        <v>707</v>
      </c>
      <c r="B385" t="s">
        <v>48</v>
      </c>
      <c r="C385" t="s">
        <v>170</v>
      </c>
      <c r="D385" t="s">
        <v>292</v>
      </c>
      <c r="E385" t="s">
        <v>185</v>
      </c>
      <c r="F385" t="s">
        <v>1</v>
      </c>
      <c r="G385" t="s">
        <v>0</v>
      </c>
      <c r="H385" t="s">
        <v>1</v>
      </c>
    </row>
    <row r="386" spans="1:9" x14ac:dyDescent="0.45">
      <c r="A386" t="s">
        <v>706</v>
      </c>
      <c r="B386" t="s">
        <v>21</v>
      </c>
      <c r="C386" t="s">
        <v>43</v>
      </c>
      <c r="D386" t="s">
        <v>3</v>
      </c>
      <c r="E386" t="s">
        <v>74</v>
      </c>
      <c r="F386" t="s">
        <v>0</v>
      </c>
      <c r="G386" t="s">
        <v>0</v>
      </c>
      <c r="H386" t="s">
        <v>0</v>
      </c>
    </row>
    <row r="387" spans="1:9" x14ac:dyDescent="0.45">
      <c r="A387" t="s">
        <v>19</v>
      </c>
      <c r="B387" t="s">
        <v>38</v>
      </c>
      <c r="C387" t="s">
        <v>17</v>
      </c>
      <c r="D387" t="s">
        <v>16</v>
      </c>
      <c r="E387" t="s">
        <v>15</v>
      </c>
      <c r="F387" s="1" t="s">
        <v>14</v>
      </c>
      <c r="G387" t="s">
        <v>13</v>
      </c>
      <c r="H387" t="s">
        <v>12</v>
      </c>
      <c r="I387" t="s">
        <v>11</v>
      </c>
    </row>
    <row r="388" spans="1:9" x14ac:dyDescent="0.45">
      <c r="A388" t="s">
        <v>705</v>
      </c>
      <c r="B388" t="s">
        <v>31</v>
      </c>
      <c r="C388" t="s">
        <v>234</v>
      </c>
      <c r="D388" t="s">
        <v>3</v>
      </c>
      <c r="E388" t="s">
        <v>58</v>
      </c>
      <c r="F388" t="s">
        <v>1</v>
      </c>
      <c r="G388" t="s">
        <v>0</v>
      </c>
      <c r="H388" t="s">
        <v>1</v>
      </c>
    </row>
    <row r="389" spans="1:9" x14ac:dyDescent="0.45">
      <c r="A389" t="s">
        <v>704</v>
      </c>
      <c r="B389" t="s">
        <v>44</v>
      </c>
      <c r="C389" t="s">
        <v>35</v>
      </c>
      <c r="D389" t="s">
        <v>34</v>
      </c>
      <c r="E389" t="s">
        <v>366</v>
      </c>
      <c r="F389" t="s">
        <v>0</v>
      </c>
      <c r="G389" t="s">
        <v>0</v>
      </c>
      <c r="H389" t="s">
        <v>0</v>
      </c>
    </row>
    <row r="390" spans="1:9" x14ac:dyDescent="0.45">
      <c r="A390" t="s">
        <v>703</v>
      </c>
      <c r="B390" t="s">
        <v>36</v>
      </c>
      <c r="C390" t="s">
        <v>61</v>
      </c>
      <c r="D390" t="s">
        <v>507</v>
      </c>
      <c r="E390" t="s">
        <v>155</v>
      </c>
      <c r="F390" t="s">
        <v>0</v>
      </c>
      <c r="G390" t="s">
        <v>0</v>
      </c>
      <c r="H390" t="s">
        <v>0</v>
      </c>
    </row>
    <row r="391" spans="1:9" x14ac:dyDescent="0.45">
      <c r="A391" t="s">
        <v>702</v>
      </c>
      <c r="B391" t="s">
        <v>28</v>
      </c>
      <c r="C391" t="s">
        <v>199</v>
      </c>
      <c r="D391" t="s">
        <v>79</v>
      </c>
      <c r="E391" t="s">
        <v>114</v>
      </c>
      <c r="F391" t="s">
        <v>0</v>
      </c>
      <c r="G391" t="s">
        <v>0</v>
      </c>
      <c r="H391" t="s">
        <v>0</v>
      </c>
    </row>
    <row r="392" spans="1:9" x14ac:dyDescent="0.45">
      <c r="A392" t="s">
        <v>701</v>
      </c>
      <c r="B392" t="s">
        <v>28</v>
      </c>
      <c r="C392" t="s">
        <v>700</v>
      </c>
      <c r="D392" t="s">
        <v>4</v>
      </c>
      <c r="E392" t="s">
        <v>114</v>
      </c>
      <c r="F392" t="s">
        <v>0</v>
      </c>
      <c r="G392" t="s">
        <v>0</v>
      </c>
      <c r="H392" t="s">
        <v>0</v>
      </c>
    </row>
    <row r="393" spans="1:9" x14ac:dyDescent="0.45">
      <c r="A393" t="s">
        <v>699</v>
      </c>
      <c r="B393" t="s">
        <v>28</v>
      </c>
      <c r="C393" t="s">
        <v>69</v>
      </c>
      <c r="D393" t="s">
        <v>79</v>
      </c>
      <c r="E393" t="s">
        <v>324</v>
      </c>
      <c r="F393" t="s">
        <v>0</v>
      </c>
      <c r="G393" t="s">
        <v>0</v>
      </c>
      <c r="H393" t="s">
        <v>0</v>
      </c>
    </row>
    <row r="394" spans="1:9" x14ac:dyDescent="0.45">
      <c r="A394" t="s">
        <v>698</v>
      </c>
      <c r="B394" t="s">
        <v>175</v>
      </c>
      <c r="C394" t="s">
        <v>47</v>
      </c>
      <c r="D394" t="s">
        <v>67</v>
      </c>
      <c r="E394" t="s">
        <v>399</v>
      </c>
      <c r="F394" t="s">
        <v>0</v>
      </c>
      <c r="G394" t="s">
        <v>0</v>
      </c>
      <c r="H394" t="s">
        <v>0</v>
      </c>
      <c r="I394" t="s">
        <v>1</v>
      </c>
    </row>
    <row r="395" spans="1:9" x14ac:dyDescent="0.45">
      <c r="A395" t="s">
        <v>697</v>
      </c>
      <c r="B395" t="s">
        <v>48</v>
      </c>
      <c r="C395" t="s">
        <v>160</v>
      </c>
      <c r="D395" t="s">
        <v>34</v>
      </c>
      <c r="E395" t="s">
        <v>185</v>
      </c>
      <c r="F395" t="s">
        <v>1</v>
      </c>
      <c r="G395" t="s">
        <v>0</v>
      </c>
      <c r="H395" t="s">
        <v>1</v>
      </c>
    </row>
    <row r="396" spans="1:9" x14ac:dyDescent="0.45">
      <c r="A396" t="s">
        <v>19</v>
      </c>
      <c r="B396" t="s">
        <v>24</v>
      </c>
      <c r="C396" t="s">
        <v>17</v>
      </c>
      <c r="D396" t="s">
        <v>16</v>
      </c>
      <c r="E396" t="s">
        <v>15</v>
      </c>
      <c r="F396" s="1" t="s">
        <v>14</v>
      </c>
      <c r="G396" t="s">
        <v>13</v>
      </c>
      <c r="H396" t="s">
        <v>12</v>
      </c>
      <c r="I396" t="s">
        <v>11</v>
      </c>
    </row>
    <row r="397" spans="1:9" x14ac:dyDescent="0.45">
      <c r="A397" t="s">
        <v>696</v>
      </c>
      <c r="B397" t="s">
        <v>72</v>
      </c>
      <c r="C397" t="s">
        <v>340</v>
      </c>
      <c r="D397" t="s">
        <v>56</v>
      </c>
      <c r="E397" t="s">
        <v>178</v>
      </c>
      <c r="F397" t="s">
        <v>1</v>
      </c>
      <c r="G397" t="s">
        <v>0</v>
      </c>
      <c r="H397" t="s">
        <v>1</v>
      </c>
    </row>
    <row r="398" spans="1:9" x14ac:dyDescent="0.45">
      <c r="A398" t="s">
        <v>695</v>
      </c>
      <c r="B398" t="s">
        <v>5</v>
      </c>
      <c r="C398" t="s">
        <v>34</v>
      </c>
      <c r="D398" t="s">
        <v>3</v>
      </c>
      <c r="E398" t="s">
        <v>527</v>
      </c>
      <c r="F398" t="s">
        <v>0</v>
      </c>
      <c r="G398" t="s">
        <v>0</v>
      </c>
      <c r="H398" t="s">
        <v>0</v>
      </c>
    </row>
    <row r="399" spans="1:9" x14ac:dyDescent="0.45">
      <c r="A399" t="s">
        <v>691</v>
      </c>
      <c r="B399" t="s">
        <v>115</v>
      </c>
      <c r="C399" t="s">
        <v>79</v>
      </c>
      <c r="D399" t="s">
        <v>56</v>
      </c>
      <c r="E399" t="s">
        <v>53</v>
      </c>
      <c r="F399" t="s">
        <v>0</v>
      </c>
      <c r="G399" t="s">
        <v>0</v>
      </c>
      <c r="H399" t="s">
        <v>0</v>
      </c>
    </row>
    <row r="400" spans="1:9" x14ac:dyDescent="0.45">
      <c r="A400" t="s">
        <v>694</v>
      </c>
      <c r="B400" t="s">
        <v>28</v>
      </c>
      <c r="C400" t="s">
        <v>35</v>
      </c>
      <c r="D400" t="s">
        <v>3</v>
      </c>
      <c r="E400" t="s">
        <v>26</v>
      </c>
      <c r="F400" t="s">
        <v>0</v>
      </c>
      <c r="G400" t="s">
        <v>1</v>
      </c>
      <c r="H400" t="s">
        <v>0</v>
      </c>
    </row>
    <row r="401" spans="1:9" x14ac:dyDescent="0.45">
      <c r="A401" t="s">
        <v>19</v>
      </c>
      <c r="B401" t="s">
        <v>23</v>
      </c>
      <c r="C401" t="s">
        <v>17</v>
      </c>
      <c r="D401" t="s">
        <v>16</v>
      </c>
      <c r="E401" t="s">
        <v>15</v>
      </c>
      <c r="F401" s="1" t="s">
        <v>14</v>
      </c>
      <c r="G401" t="s">
        <v>13</v>
      </c>
      <c r="H401" t="s">
        <v>12</v>
      </c>
      <c r="I401" t="s">
        <v>11</v>
      </c>
    </row>
    <row r="402" spans="1:9" x14ac:dyDescent="0.45">
      <c r="A402" t="s">
        <v>683</v>
      </c>
      <c r="B402" t="s">
        <v>72</v>
      </c>
      <c r="C402" t="s">
        <v>43</v>
      </c>
      <c r="D402" t="s">
        <v>8</v>
      </c>
      <c r="E402" t="s">
        <v>178</v>
      </c>
      <c r="F402" t="s">
        <v>1</v>
      </c>
      <c r="G402" t="s">
        <v>0</v>
      </c>
      <c r="H402" t="s">
        <v>1</v>
      </c>
      <c r="I402" t="s">
        <v>1</v>
      </c>
    </row>
    <row r="403" spans="1:9" x14ac:dyDescent="0.45">
      <c r="A403" t="s">
        <v>693</v>
      </c>
      <c r="B403" t="s">
        <v>48</v>
      </c>
      <c r="C403" t="s">
        <v>148</v>
      </c>
      <c r="D403" t="s">
        <v>3</v>
      </c>
      <c r="E403" t="s">
        <v>55</v>
      </c>
      <c r="F403" t="s">
        <v>0</v>
      </c>
      <c r="G403" t="s">
        <v>0</v>
      </c>
      <c r="H403" t="s">
        <v>0</v>
      </c>
    </row>
    <row r="404" spans="1:9" x14ac:dyDescent="0.45">
      <c r="A404" t="s">
        <v>692</v>
      </c>
      <c r="B404" t="s">
        <v>48</v>
      </c>
      <c r="C404" t="s">
        <v>69</v>
      </c>
      <c r="D404" t="s">
        <v>34</v>
      </c>
      <c r="E404" t="s">
        <v>178</v>
      </c>
      <c r="F404" t="s">
        <v>1</v>
      </c>
      <c r="G404" t="s">
        <v>0</v>
      </c>
      <c r="H404" t="s">
        <v>1</v>
      </c>
    </row>
    <row r="405" spans="1:9" x14ac:dyDescent="0.45">
      <c r="A405" t="s">
        <v>691</v>
      </c>
      <c r="B405" t="s">
        <v>115</v>
      </c>
      <c r="C405" t="s">
        <v>148</v>
      </c>
      <c r="D405" t="s">
        <v>56</v>
      </c>
      <c r="E405" t="s">
        <v>53</v>
      </c>
      <c r="F405" t="s">
        <v>0</v>
      </c>
      <c r="G405" t="s">
        <v>0</v>
      </c>
      <c r="H405" t="s">
        <v>0</v>
      </c>
    </row>
    <row r="406" spans="1:9" x14ac:dyDescent="0.45">
      <c r="A406" t="s">
        <v>690</v>
      </c>
      <c r="B406" t="s">
        <v>28</v>
      </c>
      <c r="C406" t="s">
        <v>71</v>
      </c>
      <c r="D406" t="s">
        <v>79</v>
      </c>
      <c r="E406" t="s">
        <v>114</v>
      </c>
      <c r="F406" t="s">
        <v>0</v>
      </c>
      <c r="G406" t="s">
        <v>0</v>
      </c>
      <c r="H406" t="s">
        <v>0</v>
      </c>
    </row>
    <row r="407" spans="1:9" x14ac:dyDescent="0.45">
      <c r="A407" t="s">
        <v>689</v>
      </c>
      <c r="B407" t="s">
        <v>48</v>
      </c>
      <c r="C407" t="s">
        <v>507</v>
      </c>
      <c r="D407" t="s">
        <v>56</v>
      </c>
      <c r="E407" t="s">
        <v>159</v>
      </c>
      <c r="F407" t="s">
        <v>0</v>
      </c>
      <c r="G407" t="s">
        <v>0</v>
      </c>
      <c r="H407" t="s">
        <v>0</v>
      </c>
    </row>
    <row r="408" spans="1:9" x14ac:dyDescent="0.45">
      <c r="A408" t="s">
        <v>688</v>
      </c>
      <c r="B408" t="s">
        <v>200</v>
      </c>
      <c r="C408" t="s">
        <v>71</v>
      </c>
      <c r="D408" t="s">
        <v>126</v>
      </c>
      <c r="E408" t="s">
        <v>65</v>
      </c>
      <c r="F408" t="s">
        <v>0</v>
      </c>
      <c r="G408" t="s">
        <v>0</v>
      </c>
      <c r="H408" t="s">
        <v>0</v>
      </c>
      <c r="I408" t="s">
        <v>1</v>
      </c>
    </row>
    <row r="409" spans="1:9" x14ac:dyDescent="0.45">
      <c r="A409" t="s">
        <v>687</v>
      </c>
      <c r="B409" t="s">
        <v>36</v>
      </c>
      <c r="C409" t="s">
        <v>67</v>
      </c>
      <c r="D409" t="s">
        <v>148</v>
      </c>
      <c r="E409" t="s">
        <v>188</v>
      </c>
      <c r="F409" t="s">
        <v>1</v>
      </c>
      <c r="G409" t="s">
        <v>0</v>
      </c>
      <c r="H409" t="s">
        <v>1</v>
      </c>
      <c r="I409" t="s">
        <v>1</v>
      </c>
    </row>
    <row r="410" spans="1:9" x14ac:dyDescent="0.45">
      <c r="A410" t="s">
        <v>686</v>
      </c>
      <c r="B410" t="s">
        <v>31</v>
      </c>
      <c r="C410" t="s">
        <v>59</v>
      </c>
      <c r="D410" t="s">
        <v>43</v>
      </c>
      <c r="E410" t="s">
        <v>58</v>
      </c>
      <c r="F410" t="s">
        <v>1</v>
      </c>
      <c r="G410" t="s">
        <v>0</v>
      </c>
      <c r="H410" t="s">
        <v>1</v>
      </c>
      <c r="I410" t="s">
        <v>1</v>
      </c>
    </row>
    <row r="411" spans="1:9" x14ac:dyDescent="0.45">
      <c r="A411" t="s">
        <v>685</v>
      </c>
      <c r="B411" t="s">
        <v>21</v>
      </c>
      <c r="C411" t="s">
        <v>160</v>
      </c>
      <c r="D411" t="s">
        <v>34</v>
      </c>
      <c r="E411" t="s">
        <v>188</v>
      </c>
      <c r="F411" t="s">
        <v>1</v>
      </c>
      <c r="G411" t="s">
        <v>0</v>
      </c>
      <c r="H411" t="s">
        <v>1</v>
      </c>
    </row>
    <row r="412" spans="1:9" x14ac:dyDescent="0.45">
      <c r="A412" t="s">
        <v>684</v>
      </c>
      <c r="B412" t="s">
        <v>48</v>
      </c>
      <c r="C412" t="s">
        <v>500</v>
      </c>
      <c r="D412" t="s">
        <v>56</v>
      </c>
      <c r="E412" t="s">
        <v>111</v>
      </c>
      <c r="F412" t="s">
        <v>1</v>
      </c>
      <c r="G412" t="s">
        <v>0</v>
      </c>
      <c r="H412" t="s">
        <v>1</v>
      </c>
    </row>
    <row r="413" spans="1:9" x14ac:dyDescent="0.45">
      <c r="A413" t="s">
        <v>19</v>
      </c>
      <c r="B413" t="s">
        <v>18</v>
      </c>
      <c r="C413" t="s">
        <v>17</v>
      </c>
      <c r="D413" t="s">
        <v>16</v>
      </c>
      <c r="E413" t="s">
        <v>15</v>
      </c>
      <c r="F413" s="1" t="s">
        <v>14</v>
      </c>
      <c r="G413" t="s">
        <v>13</v>
      </c>
      <c r="H413" t="s">
        <v>12</v>
      </c>
      <c r="I413" t="s">
        <v>11</v>
      </c>
    </row>
    <row r="414" spans="1:9" x14ac:dyDescent="0.45">
      <c r="A414" t="s">
        <v>683</v>
      </c>
      <c r="B414" t="s">
        <v>189</v>
      </c>
      <c r="C414" t="s">
        <v>47</v>
      </c>
      <c r="D414" t="s">
        <v>67</v>
      </c>
      <c r="E414" t="s">
        <v>178</v>
      </c>
      <c r="F414" t="s">
        <v>1</v>
      </c>
      <c r="G414" t="s">
        <v>0</v>
      </c>
      <c r="H414" t="s">
        <v>1</v>
      </c>
      <c r="I414" t="s">
        <v>1</v>
      </c>
    </row>
    <row r="415" spans="1:9" x14ac:dyDescent="0.45">
      <c r="A415" t="s">
        <v>682</v>
      </c>
      <c r="B415" t="s">
        <v>115</v>
      </c>
      <c r="C415" t="s">
        <v>8</v>
      </c>
      <c r="D415" t="s">
        <v>3</v>
      </c>
      <c r="E415" t="s">
        <v>681</v>
      </c>
      <c r="F415" t="s">
        <v>0</v>
      </c>
      <c r="G415" t="s">
        <v>0</v>
      </c>
      <c r="H415" t="s">
        <v>0</v>
      </c>
    </row>
    <row r="416" spans="1:9" x14ac:dyDescent="0.45">
      <c r="A416" t="s">
        <v>680</v>
      </c>
      <c r="B416" t="s">
        <v>9</v>
      </c>
      <c r="C416" t="s">
        <v>3</v>
      </c>
      <c r="D416" t="s">
        <v>34</v>
      </c>
      <c r="E416" t="s">
        <v>346</v>
      </c>
      <c r="F416" t="s">
        <v>0</v>
      </c>
      <c r="G416" t="s">
        <v>0</v>
      </c>
      <c r="H416" t="s">
        <v>0</v>
      </c>
    </row>
    <row r="417" spans="1:9" x14ac:dyDescent="0.45">
      <c r="A417" t="s">
        <v>679</v>
      </c>
      <c r="B417" t="s">
        <v>36</v>
      </c>
      <c r="C417" t="s">
        <v>43</v>
      </c>
      <c r="D417" t="s">
        <v>3</v>
      </c>
      <c r="E417" t="s">
        <v>58</v>
      </c>
      <c r="F417" t="s">
        <v>1</v>
      </c>
      <c r="G417" t="s">
        <v>0</v>
      </c>
      <c r="H417" t="s">
        <v>1</v>
      </c>
    </row>
    <row r="418" spans="1:9" x14ac:dyDescent="0.45">
      <c r="A418" t="s">
        <v>678</v>
      </c>
      <c r="B418" t="s">
        <v>115</v>
      </c>
      <c r="C418" t="s">
        <v>4</v>
      </c>
      <c r="D418" t="s">
        <v>34</v>
      </c>
      <c r="E418" t="s">
        <v>26</v>
      </c>
      <c r="F418" t="s">
        <v>0</v>
      </c>
      <c r="G418" t="s">
        <v>0</v>
      </c>
      <c r="H418" t="s">
        <v>0</v>
      </c>
    </row>
    <row r="419" spans="1:9" x14ac:dyDescent="0.45">
      <c r="A419" t="s">
        <v>677</v>
      </c>
      <c r="B419" t="s">
        <v>175</v>
      </c>
      <c r="C419" t="s">
        <v>47</v>
      </c>
      <c r="D419" t="s">
        <v>8</v>
      </c>
      <c r="E419" t="s">
        <v>39</v>
      </c>
      <c r="F419" t="s">
        <v>0</v>
      </c>
      <c r="G419" t="s">
        <v>0</v>
      </c>
      <c r="H419" t="s">
        <v>0</v>
      </c>
    </row>
    <row r="420" spans="1:9" x14ac:dyDescent="0.45">
      <c r="A420" t="s">
        <v>676</v>
      </c>
      <c r="B420" t="s">
        <v>5</v>
      </c>
      <c r="C420" t="s">
        <v>8</v>
      </c>
      <c r="D420" t="s">
        <v>34</v>
      </c>
      <c r="E420" t="s">
        <v>675</v>
      </c>
      <c r="F420" t="s">
        <v>0</v>
      </c>
      <c r="G420" t="s">
        <v>0</v>
      </c>
      <c r="H420" t="s">
        <v>0</v>
      </c>
    </row>
    <row r="421" spans="1:9" x14ac:dyDescent="0.45">
      <c r="A421" t="s">
        <v>674</v>
      </c>
      <c r="B421" t="s">
        <v>21</v>
      </c>
      <c r="C421" t="s">
        <v>35</v>
      </c>
      <c r="D421" t="s">
        <v>3</v>
      </c>
      <c r="E421" t="s">
        <v>188</v>
      </c>
      <c r="F421" t="s">
        <v>1</v>
      </c>
      <c r="G421" t="s">
        <v>0</v>
      </c>
      <c r="H421" t="s">
        <v>1</v>
      </c>
    </row>
    <row r="422" spans="1:9" x14ac:dyDescent="0.45">
      <c r="A422" t="s">
        <v>673</v>
      </c>
      <c r="B422" t="s">
        <v>44</v>
      </c>
      <c r="C422" t="s">
        <v>43</v>
      </c>
      <c r="D422" t="s">
        <v>3</v>
      </c>
      <c r="E422" t="s">
        <v>366</v>
      </c>
      <c r="F422" t="s">
        <v>0</v>
      </c>
      <c r="G422" t="s">
        <v>0</v>
      </c>
      <c r="H422" t="s">
        <v>0</v>
      </c>
    </row>
    <row r="423" spans="1:9" x14ac:dyDescent="0.45">
      <c r="A423" t="s">
        <v>672</v>
      </c>
      <c r="B423" t="s">
        <v>89</v>
      </c>
      <c r="C423" t="s">
        <v>43</v>
      </c>
      <c r="D423" t="s">
        <v>3</v>
      </c>
      <c r="E423" t="s">
        <v>408</v>
      </c>
      <c r="F423" t="s">
        <v>0</v>
      </c>
      <c r="G423" t="s">
        <v>0</v>
      </c>
      <c r="H423" t="s">
        <v>0</v>
      </c>
    </row>
    <row r="424" spans="1:9" x14ac:dyDescent="0.45">
      <c r="A424" t="s">
        <v>671</v>
      </c>
      <c r="B424" t="s">
        <v>31</v>
      </c>
      <c r="C424" t="s">
        <v>100</v>
      </c>
      <c r="D424" t="s">
        <v>3</v>
      </c>
      <c r="E424" t="s">
        <v>188</v>
      </c>
      <c r="F424" t="s">
        <v>1</v>
      </c>
      <c r="G424" t="s">
        <v>1</v>
      </c>
      <c r="H424" t="s">
        <v>0</v>
      </c>
    </row>
    <row r="425" spans="1:9" x14ac:dyDescent="0.45">
      <c r="A425" t="s">
        <v>670</v>
      </c>
      <c r="B425" t="s">
        <v>48</v>
      </c>
      <c r="C425" t="s">
        <v>148</v>
      </c>
      <c r="D425" t="s">
        <v>34</v>
      </c>
      <c r="E425" t="s">
        <v>185</v>
      </c>
      <c r="F425" t="s">
        <v>1</v>
      </c>
      <c r="G425" t="s">
        <v>0</v>
      </c>
      <c r="H425" t="s">
        <v>1</v>
      </c>
      <c r="I425" t="s">
        <v>1</v>
      </c>
    </row>
  </sheetData>
  <conditionalFormatting sqref="F1:I44">
    <cfRule type="cellIs" dxfId="1494" priority="11" operator="equal">
      <formula>"Y"</formula>
    </cfRule>
    <cfRule type="cellIs" dxfId="1493" priority="12" operator="equal">
      <formula>"N"</formula>
    </cfRule>
  </conditionalFormatting>
  <conditionalFormatting sqref="F1:I44">
    <cfRule type="cellIs" dxfId="1492" priority="9" operator="equal">
      <formula>"Y"</formula>
    </cfRule>
    <cfRule type="cellIs" dxfId="1491" priority="10" operator="equal">
      <formula>"N"</formula>
    </cfRule>
  </conditionalFormatting>
  <conditionalFormatting sqref="I1:I44">
    <cfRule type="cellIs" dxfId="1490" priority="8" operator="equal">
      <formula>"Y"</formula>
    </cfRule>
  </conditionalFormatting>
  <conditionalFormatting sqref="F1:I44">
    <cfRule type="cellIs" dxfId="1489" priority="6" operator="equal">
      <formula>"Y"</formula>
    </cfRule>
    <cfRule type="cellIs" dxfId="1488" priority="7" operator="equal">
      <formula>"N"</formula>
    </cfRule>
  </conditionalFormatting>
  <conditionalFormatting sqref="A1:A1048576">
    <cfRule type="duplicateValues" dxfId="1487" priority="5"/>
  </conditionalFormatting>
  <conditionalFormatting sqref="F1:I1048576">
    <cfRule type="cellIs" dxfId="1486" priority="3" operator="equal">
      <formula>"Y"</formula>
    </cfRule>
    <cfRule type="cellIs" dxfId="1485" priority="4" operator="equal">
      <formula>"N"</formula>
    </cfRule>
  </conditionalFormatting>
  <conditionalFormatting sqref="J1:J2">
    <cfRule type="cellIs" dxfId="1484" priority="1" operator="equal">
      <formula>"Y"</formula>
    </cfRule>
    <cfRule type="cellIs" dxfId="1483" priority="2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workbookViewId="0">
      <selection activeCell="F6" sqref="F6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33</v>
      </c>
    </row>
    <row r="2" spans="1:11" x14ac:dyDescent="0.45">
      <c r="A2" t="s">
        <v>975</v>
      </c>
      <c r="B2" t="s">
        <v>48</v>
      </c>
      <c r="C2" t="s">
        <v>112</v>
      </c>
      <c r="D2" t="s">
        <v>34</v>
      </c>
      <c r="E2" t="s">
        <v>185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11</v>
      </c>
    </row>
    <row r="3" spans="1:11" x14ac:dyDescent="0.45">
      <c r="A3" t="s">
        <v>1084</v>
      </c>
      <c r="B3" t="s">
        <v>72</v>
      </c>
      <c r="C3" t="s">
        <v>234</v>
      </c>
      <c r="D3" t="s">
        <v>34</v>
      </c>
      <c r="E3" t="s">
        <v>68</v>
      </c>
      <c r="F3" t="s">
        <v>0</v>
      </c>
      <c r="G3" t="s">
        <v>0</v>
      </c>
      <c r="H3" t="s">
        <v>0</v>
      </c>
    </row>
    <row r="4" spans="1:11" x14ac:dyDescent="0.45">
      <c r="A4" t="s">
        <v>1083</v>
      </c>
      <c r="B4" t="s">
        <v>21</v>
      </c>
      <c r="C4" t="s">
        <v>4</v>
      </c>
      <c r="D4" t="s">
        <v>3</v>
      </c>
      <c r="E4" t="s">
        <v>99</v>
      </c>
      <c r="F4" t="s">
        <v>0</v>
      </c>
      <c r="G4" t="s">
        <v>0</v>
      </c>
      <c r="H4" t="s">
        <v>0</v>
      </c>
    </row>
    <row r="5" spans="1:11" x14ac:dyDescent="0.45">
      <c r="A5" t="s">
        <v>1082</v>
      </c>
      <c r="B5" t="s">
        <v>21</v>
      </c>
      <c r="C5" t="s">
        <v>112</v>
      </c>
      <c r="D5" t="s">
        <v>34</v>
      </c>
      <c r="E5" t="s">
        <v>188</v>
      </c>
      <c r="F5" t="s">
        <v>1</v>
      </c>
      <c r="G5" t="s">
        <v>0</v>
      </c>
      <c r="H5" t="s">
        <v>1</v>
      </c>
    </row>
    <row r="6" spans="1:11" x14ac:dyDescent="0.45">
      <c r="A6" t="s">
        <v>1081</v>
      </c>
      <c r="B6" t="s">
        <v>72</v>
      </c>
      <c r="C6" t="s">
        <v>112</v>
      </c>
      <c r="D6" t="s">
        <v>3</v>
      </c>
      <c r="E6" t="s">
        <v>366</v>
      </c>
      <c r="F6" t="s">
        <v>0</v>
      </c>
      <c r="G6" t="s">
        <v>0</v>
      </c>
      <c r="H6" t="s">
        <v>0</v>
      </c>
    </row>
    <row r="7" spans="1:11" x14ac:dyDescent="0.45">
      <c r="A7" t="s">
        <v>970</v>
      </c>
      <c r="B7" t="s">
        <v>229</v>
      </c>
      <c r="C7" t="s">
        <v>47</v>
      </c>
      <c r="D7" t="s">
        <v>56</v>
      </c>
      <c r="E7" t="s">
        <v>338</v>
      </c>
      <c r="F7" t="s">
        <v>0</v>
      </c>
      <c r="G7" t="s">
        <v>0</v>
      </c>
      <c r="H7" t="s">
        <v>0</v>
      </c>
    </row>
    <row r="8" spans="1:11" x14ac:dyDescent="0.45">
      <c r="A8" t="s">
        <v>969</v>
      </c>
      <c r="B8" t="s">
        <v>48</v>
      </c>
      <c r="C8" t="s">
        <v>56</v>
      </c>
      <c r="D8" t="s">
        <v>34</v>
      </c>
      <c r="E8" t="s">
        <v>159</v>
      </c>
      <c r="F8" t="s">
        <v>0</v>
      </c>
      <c r="G8" t="s">
        <v>0</v>
      </c>
      <c r="H8" t="s">
        <v>0</v>
      </c>
      <c r="I8" t="s">
        <v>1</v>
      </c>
    </row>
    <row r="9" spans="1:11" x14ac:dyDescent="0.45">
      <c r="A9" t="s">
        <v>19</v>
      </c>
      <c r="B9" t="s">
        <v>213</v>
      </c>
      <c r="C9" t="s">
        <v>17</v>
      </c>
      <c r="D9" t="s">
        <v>16</v>
      </c>
      <c r="E9" t="s">
        <v>15</v>
      </c>
      <c r="F9" t="s">
        <v>14</v>
      </c>
      <c r="G9" t="s">
        <v>13</v>
      </c>
      <c r="H9" t="s">
        <v>12</v>
      </c>
      <c r="I9" t="s">
        <v>11</v>
      </c>
    </row>
    <row r="10" spans="1:11" x14ac:dyDescent="0.45">
      <c r="A10" t="s">
        <v>1080</v>
      </c>
      <c r="B10" t="s">
        <v>36</v>
      </c>
      <c r="C10" t="s">
        <v>8</v>
      </c>
      <c r="D10" t="s">
        <v>3</v>
      </c>
      <c r="E10" t="s">
        <v>188</v>
      </c>
      <c r="F10" t="s">
        <v>1</v>
      </c>
      <c r="G10" t="s">
        <v>0</v>
      </c>
      <c r="H10" t="s">
        <v>1</v>
      </c>
    </row>
    <row r="11" spans="1:11" x14ac:dyDescent="0.45">
      <c r="A11" t="s">
        <v>1079</v>
      </c>
      <c r="B11" t="s">
        <v>21</v>
      </c>
      <c r="C11" t="s">
        <v>8</v>
      </c>
      <c r="D11" t="s">
        <v>34</v>
      </c>
      <c r="E11" t="s">
        <v>99</v>
      </c>
      <c r="F11" t="s">
        <v>0</v>
      </c>
      <c r="G11" t="s">
        <v>0</v>
      </c>
      <c r="H11" t="s">
        <v>0</v>
      </c>
    </row>
    <row r="12" spans="1:11" x14ac:dyDescent="0.45">
      <c r="A12" t="s">
        <v>1078</v>
      </c>
      <c r="B12" t="s">
        <v>89</v>
      </c>
      <c r="C12" t="s">
        <v>82</v>
      </c>
      <c r="D12" t="s">
        <v>3</v>
      </c>
      <c r="E12" t="s">
        <v>585</v>
      </c>
      <c r="F12" t="s">
        <v>0</v>
      </c>
      <c r="G12" t="s">
        <v>0</v>
      </c>
      <c r="H12" t="s">
        <v>0</v>
      </c>
    </row>
    <row r="13" spans="1:11" x14ac:dyDescent="0.45">
      <c r="A13" t="s">
        <v>1077</v>
      </c>
      <c r="B13" t="s">
        <v>31</v>
      </c>
      <c r="C13" t="s">
        <v>40</v>
      </c>
      <c r="D13" t="s">
        <v>3</v>
      </c>
      <c r="E13" t="s">
        <v>20</v>
      </c>
      <c r="F13" t="s">
        <v>1</v>
      </c>
      <c r="G13" t="s">
        <v>0</v>
      </c>
      <c r="H13" t="s">
        <v>1</v>
      </c>
    </row>
    <row r="14" spans="1:11" x14ac:dyDescent="0.45">
      <c r="A14" t="s">
        <v>1076</v>
      </c>
      <c r="B14" t="s">
        <v>36</v>
      </c>
      <c r="C14" t="s">
        <v>40</v>
      </c>
      <c r="D14" t="s">
        <v>34</v>
      </c>
      <c r="E14" t="s">
        <v>58</v>
      </c>
      <c r="F14" t="s">
        <v>1</v>
      </c>
      <c r="G14" t="s">
        <v>0</v>
      </c>
      <c r="H14" t="s">
        <v>1</v>
      </c>
    </row>
    <row r="15" spans="1:11" x14ac:dyDescent="0.45">
      <c r="A15" t="s">
        <v>970</v>
      </c>
      <c r="B15" t="s">
        <v>229</v>
      </c>
      <c r="C15" t="s">
        <v>47</v>
      </c>
      <c r="D15" t="s">
        <v>71</v>
      </c>
      <c r="E15" t="s">
        <v>338</v>
      </c>
      <c r="F15" t="s">
        <v>0</v>
      </c>
      <c r="G15" t="s">
        <v>0</v>
      </c>
      <c r="H15" t="s">
        <v>0</v>
      </c>
    </row>
    <row r="16" spans="1:11" x14ac:dyDescent="0.45">
      <c r="A16" t="s">
        <v>969</v>
      </c>
      <c r="B16" t="s">
        <v>342</v>
      </c>
      <c r="C16" t="s">
        <v>47</v>
      </c>
      <c r="D16" t="s">
        <v>270</v>
      </c>
      <c r="E16" t="s">
        <v>159</v>
      </c>
      <c r="F16" t="s">
        <v>0</v>
      </c>
      <c r="G16" t="s">
        <v>0</v>
      </c>
      <c r="H16" t="s">
        <v>0</v>
      </c>
      <c r="I16" t="s">
        <v>1</v>
      </c>
    </row>
    <row r="17" spans="1:9" x14ac:dyDescent="0.45">
      <c r="A17" t="s">
        <v>1075</v>
      </c>
      <c r="B17" t="s">
        <v>72</v>
      </c>
      <c r="C17" t="s">
        <v>67</v>
      </c>
      <c r="D17" t="s">
        <v>3</v>
      </c>
      <c r="E17" t="s">
        <v>111</v>
      </c>
      <c r="F17" t="s">
        <v>1</v>
      </c>
      <c r="G17" t="s">
        <v>0</v>
      </c>
      <c r="H17" t="s">
        <v>1</v>
      </c>
    </row>
    <row r="18" spans="1:9" x14ac:dyDescent="0.45">
      <c r="A18" t="s">
        <v>19</v>
      </c>
      <c r="B18" t="s">
        <v>210</v>
      </c>
      <c r="C18" t="s">
        <v>17</v>
      </c>
      <c r="D18" t="s">
        <v>16</v>
      </c>
      <c r="E18" t="s">
        <v>15</v>
      </c>
      <c r="F18" t="s">
        <v>14</v>
      </c>
      <c r="G18" t="s">
        <v>13</v>
      </c>
      <c r="H18" t="s">
        <v>12</v>
      </c>
      <c r="I18" t="s">
        <v>11</v>
      </c>
    </row>
    <row r="19" spans="1:9" x14ac:dyDescent="0.45">
      <c r="A19" t="s">
        <v>1074</v>
      </c>
      <c r="B19" t="s">
        <v>21</v>
      </c>
      <c r="C19" t="s">
        <v>3</v>
      </c>
      <c r="D19" t="s">
        <v>34</v>
      </c>
      <c r="E19" t="s">
        <v>58</v>
      </c>
      <c r="F19" t="s">
        <v>1</v>
      </c>
      <c r="G19" t="s">
        <v>0</v>
      </c>
      <c r="H19" t="s">
        <v>1</v>
      </c>
    </row>
    <row r="20" spans="1:9" x14ac:dyDescent="0.45">
      <c r="A20" t="s">
        <v>1073</v>
      </c>
      <c r="B20" t="s">
        <v>200</v>
      </c>
      <c r="C20" t="s">
        <v>8</v>
      </c>
      <c r="D20" t="s">
        <v>3</v>
      </c>
      <c r="E20" t="s">
        <v>182</v>
      </c>
      <c r="F20" t="s">
        <v>0</v>
      </c>
      <c r="G20" t="s">
        <v>0</v>
      </c>
      <c r="H20" t="s">
        <v>0</v>
      </c>
    </row>
    <row r="21" spans="1:9" x14ac:dyDescent="0.45">
      <c r="A21" t="s">
        <v>1072</v>
      </c>
      <c r="B21" t="s">
        <v>36</v>
      </c>
      <c r="C21" t="s">
        <v>67</v>
      </c>
      <c r="D21" t="s">
        <v>67</v>
      </c>
      <c r="E21" t="s">
        <v>188</v>
      </c>
      <c r="F21" t="s">
        <v>1</v>
      </c>
      <c r="G21" t="s">
        <v>0</v>
      </c>
      <c r="H21" t="s">
        <v>1</v>
      </c>
    </row>
    <row r="22" spans="1:9" x14ac:dyDescent="0.45">
      <c r="A22" t="s">
        <v>1071</v>
      </c>
      <c r="B22" t="s">
        <v>21</v>
      </c>
      <c r="C22" t="s">
        <v>61</v>
      </c>
      <c r="D22" t="s">
        <v>3</v>
      </c>
      <c r="E22" t="s">
        <v>188</v>
      </c>
      <c r="F22" t="s">
        <v>1</v>
      </c>
      <c r="G22" t="s">
        <v>0</v>
      </c>
      <c r="H22" t="s">
        <v>1</v>
      </c>
    </row>
    <row r="23" spans="1:9" x14ac:dyDescent="0.45">
      <c r="A23" t="s">
        <v>970</v>
      </c>
      <c r="B23" t="s">
        <v>229</v>
      </c>
      <c r="C23" t="s">
        <v>47</v>
      </c>
      <c r="D23" t="s">
        <v>112</v>
      </c>
      <c r="E23" t="s">
        <v>338</v>
      </c>
      <c r="F23" t="s">
        <v>0</v>
      </c>
      <c r="G23" t="s">
        <v>0</v>
      </c>
      <c r="H23" t="s">
        <v>0</v>
      </c>
    </row>
    <row r="24" spans="1:9" x14ac:dyDescent="0.45">
      <c r="A24" t="s">
        <v>969</v>
      </c>
      <c r="B24" t="s">
        <v>48</v>
      </c>
      <c r="C24" t="s">
        <v>56</v>
      </c>
      <c r="D24" t="s">
        <v>40</v>
      </c>
      <c r="E24" t="s">
        <v>159</v>
      </c>
      <c r="F24" t="s">
        <v>0</v>
      </c>
      <c r="G24" t="s">
        <v>0</v>
      </c>
      <c r="H24" t="s">
        <v>0</v>
      </c>
      <c r="I24" t="s">
        <v>1</v>
      </c>
    </row>
    <row r="25" spans="1:9" x14ac:dyDescent="0.45">
      <c r="A25" t="s">
        <v>19</v>
      </c>
      <c r="B25" t="s">
        <v>207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1070</v>
      </c>
      <c r="B26" t="s">
        <v>28</v>
      </c>
      <c r="C26" t="s">
        <v>79</v>
      </c>
      <c r="D26" t="s">
        <v>34</v>
      </c>
      <c r="E26" t="s">
        <v>26</v>
      </c>
      <c r="F26" t="s">
        <v>0</v>
      </c>
      <c r="G26" t="s">
        <v>1</v>
      </c>
      <c r="H26" t="s">
        <v>0</v>
      </c>
    </row>
    <row r="27" spans="1:9" x14ac:dyDescent="0.45">
      <c r="A27" t="s">
        <v>1069</v>
      </c>
      <c r="B27" t="s">
        <v>1068</v>
      </c>
      <c r="C27" t="s">
        <v>47</v>
      </c>
      <c r="D27" t="s">
        <v>3</v>
      </c>
      <c r="E27" t="s">
        <v>188</v>
      </c>
      <c r="F27" t="s">
        <v>174</v>
      </c>
      <c r="G27" t="s">
        <v>174</v>
      </c>
      <c r="H27" t="s">
        <v>174</v>
      </c>
    </row>
    <row r="28" spans="1:9" x14ac:dyDescent="0.45">
      <c r="A28" t="s">
        <v>19</v>
      </c>
      <c r="B28" t="s">
        <v>201</v>
      </c>
      <c r="C28" t="s">
        <v>17</v>
      </c>
      <c r="D28" t="s">
        <v>16</v>
      </c>
      <c r="E28" t="s">
        <v>15</v>
      </c>
      <c r="F28" t="s">
        <v>14</v>
      </c>
      <c r="G28" t="s">
        <v>13</v>
      </c>
      <c r="H28" t="s">
        <v>12</v>
      </c>
      <c r="I28" t="s">
        <v>11</v>
      </c>
    </row>
    <row r="29" spans="1:9" x14ac:dyDescent="0.45">
      <c r="A29" t="s">
        <v>1067</v>
      </c>
      <c r="B29" t="s">
        <v>9</v>
      </c>
      <c r="C29" t="s">
        <v>1066</v>
      </c>
      <c r="D29" t="s">
        <v>79</v>
      </c>
      <c r="E29" t="s">
        <v>675</v>
      </c>
      <c r="F29" t="s">
        <v>0</v>
      </c>
      <c r="G29" t="s">
        <v>0</v>
      </c>
      <c r="H29" t="s">
        <v>0</v>
      </c>
    </row>
    <row r="30" spans="1:9" x14ac:dyDescent="0.45">
      <c r="A30" t="s">
        <v>970</v>
      </c>
      <c r="B30" t="s">
        <v>115</v>
      </c>
      <c r="C30" t="s">
        <v>34</v>
      </c>
      <c r="D30" t="s">
        <v>71</v>
      </c>
      <c r="E30" t="s">
        <v>338</v>
      </c>
      <c r="F30" t="s">
        <v>0</v>
      </c>
      <c r="G30" t="s">
        <v>0</v>
      </c>
      <c r="H30" t="s">
        <v>0</v>
      </c>
    </row>
    <row r="31" spans="1:9" x14ac:dyDescent="0.45">
      <c r="A31" t="s">
        <v>969</v>
      </c>
      <c r="B31" t="s">
        <v>48</v>
      </c>
      <c r="C31" t="s">
        <v>92</v>
      </c>
      <c r="D31" t="s">
        <v>124</v>
      </c>
      <c r="E31" t="s">
        <v>159</v>
      </c>
      <c r="F31" t="s">
        <v>0</v>
      </c>
      <c r="G31" t="s">
        <v>0</v>
      </c>
      <c r="H31" t="s">
        <v>0</v>
      </c>
      <c r="I31" t="s">
        <v>1</v>
      </c>
    </row>
    <row r="32" spans="1:9" x14ac:dyDescent="0.45">
      <c r="A32" t="s">
        <v>1065</v>
      </c>
      <c r="B32" t="s">
        <v>48</v>
      </c>
      <c r="C32" t="s">
        <v>1064</v>
      </c>
      <c r="D32" t="s">
        <v>56</v>
      </c>
      <c r="E32" t="s">
        <v>46</v>
      </c>
      <c r="F32" t="s">
        <v>0</v>
      </c>
      <c r="G32" t="s">
        <v>0</v>
      </c>
      <c r="H32" t="s">
        <v>0</v>
      </c>
    </row>
    <row r="33" spans="1:9" x14ac:dyDescent="0.45">
      <c r="A33" t="s">
        <v>19</v>
      </c>
      <c r="B33" t="s">
        <v>195</v>
      </c>
      <c r="C33" t="s">
        <v>17</v>
      </c>
      <c r="D33" t="s">
        <v>16</v>
      </c>
      <c r="E33" t="s">
        <v>15</v>
      </c>
      <c r="F33" t="s">
        <v>14</v>
      </c>
      <c r="G33" t="s">
        <v>13</v>
      </c>
      <c r="H33" t="s">
        <v>12</v>
      </c>
      <c r="I33" t="s">
        <v>11</v>
      </c>
    </row>
    <row r="34" spans="1:9" x14ac:dyDescent="0.45">
      <c r="A34" t="s">
        <v>1063</v>
      </c>
      <c r="B34" t="s">
        <v>72</v>
      </c>
      <c r="C34" t="s">
        <v>40</v>
      </c>
      <c r="D34" t="s">
        <v>34</v>
      </c>
      <c r="E34" t="s">
        <v>178</v>
      </c>
      <c r="F34" t="s">
        <v>1</v>
      </c>
      <c r="G34" t="s">
        <v>0</v>
      </c>
      <c r="H34" t="s">
        <v>1</v>
      </c>
    </row>
    <row r="35" spans="1:9" x14ac:dyDescent="0.45">
      <c r="A35" t="s">
        <v>1062</v>
      </c>
      <c r="B35" t="s">
        <v>200</v>
      </c>
      <c r="C35" t="s">
        <v>40</v>
      </c>
      <c r="D35" t="s">
        <v>3</v>
      </c>
      <c r="E35" t="s">
        <v>53</v>
      </c>
      <c r="F35" t="s">
        <v>0</v>
      </c>
      <c r="G35" t="s">
        <v>0</v>
      </c>
      <c r="H35" t="s">
        <v>0</v>
      </c>
    </row>
    <row r="36" spans="1:9" x14ac:dyDescent="0.45">
      <c r="A36" t="s">
        <v>1061</v>
      </c>
      <c r="B36" t="s">
        <v>72</v>
      </c>
      <c r="C36" t="s">
        <v>148</v>
      </c>
      <c r="D36" t="s">
        <v>34</v>
      </c>
      <c r="E36" t="s">
        <v>178</v>
      </c>
      <c r="F36" t="s">
        <v>1</v>
      </c>
      <c r="G36" t="s">
        <v>0</v>
      </c>
      <c r="H36" t="s">
        <v>1</v>
      </c>
    </row>
    <row r="37" spans="1:9" x14ac:dyDescent="0.45">
      <c r="A37" t="s">
        <v>1060</v>
      </c>
      <c r="B37" t="s">
        <v>72</v>
      </c>
      <c r="C37" t="s">
        <v>67</v>
      </c>
      <c r="D37" t="s">
        <v>3</v>
      </c>
      <c r="E37" t="s">
        <v>178</v>
      </c>
      <c r="F37" t="s">
        <v>1</v>
      </c>
      <c r="G37" t="s">
        <v>0</v>
      </c>
      <c r="H37" t="s">
        <v>1</v>
      </c>
    </row>
    <row r="38" spans="1:9" x14ac:dyDescent="0.45">
      <c r="A38" t="s">
        <v>970</v>
      </c>
      <c r="B38" t="s">
        <v>229</v>
      </c>
      <c r="C38" t="s">
        <v>47</v>
      </c>
      <c r="D38" t="s">
        <v>40</v>
      </c>
      <c r="E38" t="s">
        <v>338</v>
      </c>
      <c r="F38" t="s">
        <v>0</v>
      </c>
      <c r="G38" t="s">
        <v>0</v>
      </c>
      <c r="H38" t="s">
        <v>0</v>
      </c>
    </row>
    <row r="39" spans="1:9" x14ac:dyDescent="0.45">
      <c r="A39" t="s">
        <v>969</v>
      </c>
      <c r="B39" t="s">
        <v>342</v>
      </c>
      <c r="C39" t="s">
        <v>47</v>
      </c>
      <c r="D39" t="s">
        <v>27</v>
      </c>
      <c r="E39" t="s">
        <v>159</v>
      </c>
      <c r="F39" t="s">
        <v>0</v>
      </c>
      <c r="G39" t="s">
        <v>0</v>
      </c>
      <c r="H39" t="s">
        <v>0</v>
      </c>
      <c r="I39" t="s">
        <v>1</v>
      </c>
    </row>
    <row r="40" spans="1:9" x14ac:dyDescent="0.45">
      <c r="A40" t="s">
        <v>1059</v>
      </c>
      <c r="B40" t="s">
        <v>21</v>
      </c>
      <c r="C40" t="s">
        <v>67</v>
      </c>
      <c r="D40" t="s">
        <v>34</v>
      </c>
      <c r="E40" t="s">
        <v>33</v>
      </c>
      <c r="F40" t="s">
        <v>0</v>
      </c>
      <c r="G40" t="s">
        <v>0</v>
      </c>
      <c r="H40" t="s">
        <v>0</v>
      </c>
    </row>
    <row r="41" spans="1:9" x14ac:dyDescent="0.45">
      <c r="A41" t="s">
        <v>19</v>
      </c>
      <c r="B41" t="s">
        <v>192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970</v>
      </c>
      <c r="B42" t="s">
        <v>229</v>
      </c>
      <c r="C42" t="s">
        <v>47</v>
      </c>
      <c r="D42" t="s">
        <v>4</v>
      </c>
      <c r="E42" t="s">
        <v>338</v>
      </c>
      <c r="F42" t="s">
        <v>0</v>
      </c>
      <c r="G42" t="s">
        <v>0</v>
      </c>
      <c r="H42" t="s">
        <v>0</v>
      </c>
    </row>
    <row r="43" spans="1:9" x14ac:dyDescent="0.45">
      <c r="A43" t="s">
        <v>969</v>
      </c>
      <c r="B43" t="s">
        <v>48</v>
      </c>
      <c r="C43" t="s">
        <v>34</v>
      </c>
      <c r="D43" t="s">
        <v>40</v>
      </c>
      <c r="E43" t="s">
        <v>159</v>
      </c>
      <c r="F43" t="s">
        <v>0</v>
      </c>
      <c r="G43" t="s">
        <v>0</v>
      </c>
      <c r="H43" t="s">
        <v>0</v>
      </c>
      <c r="I43" t="s">
        <v>1</v>
      </c>
    </row>
    <row r="44" spans="1:9" x14ac:dyDescent="0.45">
      <c r="A44" t="s">
        <v>19</v>
      </c>
      <c r="B44" t="s">
        <v>191</v>
      </c>
      <c r="C44" t="s">
        <v>17</v>
      </c>
      <c r="D44" t="s">
        <v>16</v>
      </c>
      <c r="E44" t="s">
        <v>15</v>
      </c>
      <c r="F44" t="s">
        <v>14</v>
      </c>
      <c r="G44" t="s">
        <v>13</v>
      </c>
      <c r="H44" t="s">
        <v>12</v>
      </c>
      <c r="I44" t="s">
        <v>11</v>
      </c>
    </row>
    <row r="45" spans="1:9" x14ac:dyDescent="0.45">
      <c r="A45" t="s">
        <v>1058</v>
      </c>
      <c r="B45" t="s">
        <v>48</v>
      </c>
      <c r="C45" t="s">
        <v>47</v>
      </c>
      <c r="D45" t="s">
        <v>34</v>
      </c>
      <c r="E45" t="s">
        <v>55</v>
      </c>
      <c r="F45" t="s">
        <v>0</v>
      </c>
      <c r="G45" t="s">
        <v>0</v>
      </c>
      <c r="H45" t="s">
        <v>0</v>
      </c>
    </row>
    <row r="46" spans="1:9" x14ac:dyDescent="0.45">
      <c r="A46" t="s">
        <v>1057</v>
      </c>
      <c r="B46" t="s">
        <v>5</v>
      </c>
      <c r="C46" t="s">
        <v>47</v>
      </c>
      <c r="D46" t="s">
        <v>3</v>
      </c>
      <c r="E46" t="s">
        <v>2</v>
      </c>
      <c r="F46" t="s">
        <v>0</v>
      </c>
      <c r="G46" t="s">
        <v>1</v>
      </c>
      <c r="H46" t="s">
        <v>0</v>
      </c>
    </row>
    <row r="47" spans="1:9" x14ac:dyDescent="0.45">
      <c r="A47" t="s">
        <v>1005</v>
      </c>
      <c r="B47" t="s">
        <v>115</v>
      </c>
      <c r="C47" t="s">
        <v>47</v>
      </c>
      <c r="D47" t="s">
        <v>34</v>
      </c>
      <c r="E47" t="s">
        <v>114</v>
      </c>
      <c r="F47" t="s">
        <v>0</v>
      </c>
      <c r="G47" t="s">
        <v>1</v>
      </c>
      <c r="H47" t="s">
        <v>0</v>
      </c>
    </row>
    <row r="48" spans="1:9" x14ac:dyDescent="0.45">
      <c r="A48" t="s">
        <v>1056</v>
      </c>
      <c r="B48" t="s">
        <v>31</v>
      </c>
      <c r="C48" t="s">
        <v>47</v>
      </c>
      <c r="D48" t="s">
        <v>3</v>
      </c>
      <c r="E48" t="s">
        <v>203</v>
      </c>
      <c r="F48" t="s">
        <v>0</v>
      </c>
      <c r="G48" t="s">
        <v>1</v>
      </c>
      <c r="H48" t="s">
        <v>0</v>
      </c>
    </row>
    <row r="49" spans="1:9" x14ac:dyDescent="0.45">
      <c r="A49" t="s">
        <v>19</v>
      </c>
      <c r="B49" t="s">
        <v>187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</row>
    <row r="50" spans="1:9" x14ac:dyDescent="0.45">
      <c r="A50" t="s">
        <v>970</v>
      </c>
      <c r="B50" t="s">
        <v>229</v>
      </c>
      <c r="C50" t="s">
        <v>47</v>
      </c>
      <c r="D50" t="s">
        <v>61</v>
      </c>
      <c r="E50" t="s">
        <v>338</v>
      </c>
      <c r="F50" t="s">
        <v>0</v>
      </c>
      <c r="G50" t="s">
        <v>0</v>
      </c>
      <c r="H50" t="s">
        <v>0</v>
      </c>
    </row>
    <row r="51" spans="1:9" x14ac:dyDescent="0.45">
      <c r="A51" t="s">
        <v>969</v>
      </c>
      <c r="B51" t="s">
        <v>342</v>
      </c>
      <c r="C51" t="s">
        <v>47</v>
      </c>
      <c r="D51" t="s">
        <v>160</v>
      </c>
      <c r="E51" t="s">
        <v>159</v>
      </c>
      <c r="F51" t="s">
        <v>0</v>
      </c>
      <c r="G51" t="s">
        <v>0</v>
      </c>
      <c r="H51" t="s">
        <v>0</v>
      </c>
      <c r="I51" t="s">
        <v>1</v>
      </c>
    </row>
    <row r="52" spans="1:9" x14ac:dyDescent="0.45">
      <c r="A52" t="s">
        <v>1055</v>
      </c>
      <c r="B52" t="s">
        <v>72</v>
      </c>
      <c r="C52" t="s">
        <v>8</v>
      </c>
      <c r="D52" t="s">
        <v>3</v>
      </c>
      <c r="E52" t="s">
        <v>216</v>
      </c>
      <c r="F52" t="s">
        <v>0</v>
      </c>
      <c r="G52" t="s">
        <v>0</v>
      </c>
      <c r="H52" t="s">
        <v>0</v>
      </c>
    </row>
    <row r="53" spans="1:9" x14ac:dyDescent="0.45">
      <c r="A53" t="s">
        <v>19</v>
      </c>
      <c r="B53" t="s">
        <v>184</v>
      </c>
      <c r="C53" t="s">
        <v>17</v>
      </c>
      <c r="D53" t="s">
        <v>16</v>
      </c>
      <c r="E53" t="s">
        <v>15</v>
      </c>
      <c r="F53" t="s">
        <v>14</v>
      </c>
      <c r="G53" t="s">
        <v>13</v>
      </c>
      <c r="H53" t="s">
        <v>12</v>
      </c>
      <c r="I53" t="s">
        <v>11</v>
      </c>
    </row>
    <row r="54" spans="1:9" x14ac:dyDescent="0.45">
      <c r="A54" t="s">
        <v>1054</v>
      </c>
      <c r="B54" t="s">
        <v>36</v>
      </c>
      <c r="C54" t="s">
        <v>148</v>
      </c>
      <c r="D54" t="s">
        <v>34</v>
      </c>
      <c r="E54" t="s">
        <v>143</v>
      </c>
      <c r="F54" t="s">
        <v>0</v>
      </c>
      <c r="G54" t="s">
        <v>0</v>
      </c>
      <c r="H54" t="s">
        <v>0</v>
      </c>
    </row>
    <row r="55" spans="1:9" x14ac:dyDescent="0.45">
      <c r="A55" t="s">
        <v>1053</v>
      </c>
      <c r="B55" t="s">
        <v>31</v>
      </c>
      <c r="C55" t="s">
        <v>92</v>
      </c>
      <c r="D55" t="s">
        <v>34</v>
      </c>
      <c r="E55" t="s">
        <v>155</v>
      </c>
      <c r="F55" t="s">
        <v>0</v>
      </c>
      <c r="G55" t="s">
        <v>0</v>
      </c>
      <c r="H55" t="s">
        <v>0</v>
      </c>
    </row>
    <row r="56" spans="1:9" x14ac:dyDescent="0.45">
      <c r="A56" t="s">
        <v>970</v>
      </c>
      <c r="B56" t="s">
        <v>229</v>
      </c>
      <c r="C56" t="s">
        <v>47</v>
      </c>
      <c r="D56" t="s">
        <v>170</v>
      </c>
      <c r="E56" t="s">
        <v>338</v>
      </c>
      <c r="F56" t="s">
        <v>0</v>
      </c>
      <c r="G56" t="s">
        <v>0</v>
      </c>
      <c r="H56" t="s">
        <v>0</v>
      </c>
    </row>
    <row r="57" spans="1:9" x14ac:dyDescent="0.45">
      <c r="A57" t="s">
        <v>969</v>
      </c>
      <c r="B57" t="s">
        <v>342</v>
      </c>
      <c r="C57" t="s">
        <v>47</v>
      </c>
      <c r="D57" t="s">
        <v>112</v>
      </c>
      <c r="E57" t="s">
        <v>159</v>
      </c>
      <c r="F57" t="s">
        <v>0</v>
      </c>
      <c r="G57" t="s">
        <v>0</v>
      </c>
      <c r="H57" t="s">
        <v>0</v>
      </c>
      <c r="I57" t="s">
        <v>1</v>
      </c>
    </row>
    <row r="58" spans="1:9" x14ac:dyDescent="0.45">
      <c r="A58" t="s">
        <v>1005</v>
      </c>
      <c r="B58" t="s">
        <v>28</v>
      </c>
      <c r="C58" t="s">
        <v>40</v>
      </c>
      <c r="D58" t="s">
        <v>92</v>
      </c>
      <c r="E58" t="s">
        <v>114</v>
      </c>
      <c r="F58" t="s">
        <v>0</v>
      </c>
      <c r="G58" t="s">
        <v>0</v>
      </c>
      <c r="H58" t="s">
        <v>0</v>
      </c>
    </row>
    <row r="59" spans="1:9" x14ac:dyDescent="0.45">
      <c r="A59" t="s">
        <v>19</v>
      </c>
      <c r="B59" t="s">
        <v>177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</row>
    <row r="60" spans="1:9" x14ac:dyDescent="0.45">
      <c r="A60" t="s">
        <v>1052</v>
      </c>
      <c r="B60" t="s">
        <v>28</v>
      </c>
      <c r="C60" t="s">
        <v>112</v>
      </c>
      <c r="D60" t="s">
        <v>4</v>
      </c>
      <c r="E60" t="s">
        <v>114</v>
      </c>
      <c r="F60" t="s">
        <v>0</v>
      </c>
      <c r="G60" t="s">
        <v>0</v>
      </c>
      <c r="H60" t="s">
        <v>0</v>
      </c>
    </row>
    <row r="61" spans="1:9" x14ac:dyDescent="0.45">
      <c r="A61" t="s">
        <v>970</v>
      </c>
      <c r="B61" t="s">
        <v>229</v>
      </c>
      <c r="C61" t="s">
        <v>47</v>
      </c>
      <c r="D61" t="s">
        <v>126</v>
      </c>
      <c r="E61" t="s">
        <v>338</v>
      </c>
      <c r="F61" t="s">
        <v>0</v>
      </c>
      <c r="G61" t="s">
        <v>0</v>
      </c>
      <c r="H61" t="s">
        <v>0</v>
      </c>
    </row>
    <row r="62" spans="1:9" x14ac:dyDescent="0.45">
      <c r="A62" t="s">
        <v>1051</v>
      </c>
      <c r="B62" t="s">
        <v>115</v>
      </c>
      <c r="C62" t="s">
        <v>92</v>
      </c>
      <c r="D62" t="s">
        <v>79</v>
      </c>
      <c r="E62" t="s">
        <v>26</v>
      </c>
      <c r="F62" t="s">
        <v>0</v>
      </c>
      <c r="G62" t="s">
        <v>0</v>
      </c>
      <c r="H62" t="s">
        <v>0</v>
      </c>
    </row>
    <row r="63" spans="1:9" x14ac:dyDescent="0.45">
      <c r="A63" t="s">
        <v>990</v>
      </c>
      <c r="B63" t="s">
        <v>5</v>
      </c>
      <c r="C63" t="s">
        <v>79</v>
      </c>
      <c r="D63" t="s">
        <v>79</v>
      </c>
      <c r="E63" t="s">
        <v>2</v>
      </c>
      <c r="F63" t="s">
        <v>0</v>
      </c>
      <c r="G63" t="s">
        <v>1</v>
      </c>
      <c r="H63" t="s">
        <v>0</v>
      </c>
    </row>
    <row r="64" spans="1:9" x14ac:dyDescent="0.45">
      <c r="A64" t="s">
        <v>19</v>
      </c>
      <c r="B64" t="s">
        <v>173</v>
      </c>
      <c r="C64" t="s">
        <v>17</v>
      </c>
      <c r="D64" t="s">
        <v>16</v>
      </c>
      <c r="E64" t="s">
        <v>15</v>
      </c>
      <c r="F64" t="s">
        <v>14</v>
      </c>
      <c r="G64" t="s">
        <v>13</v>
      </c>
      <c r="H64" t="s">
        <v>12</v>
      </c>
      <c r="I64" t="s">
        <v>11</v>
      </c>
    </row>
    <row r="65" spans="1:9" x14ac:dyDescent="0.45">
      <c r="A65" t="s">
        <v>1050</v>
      </c>
      <c r="B65" t="s">
        <v>36</v>
      </c>
      <c r="C65" t="s">
        <v>47</v>
      </c>
      <c r="D65" t="s">
        <v>3</v>
      </c>
      <c r="E65" t="s">
        <v>99</v>
      </c>
      <c r="F65" t="s">
        <v>0</v>
      </c>
      <c r="G65" t="s">
        <v>0</v>
      </c>
      <c r="H65" t="s">
        <v>0</v>
      </c>
    </row>
    <row r="66" spans="1:9" x14ac:dyDescent="0.45">
      <c r="A66" t="s">
        <v>1049</v>
      </c>
      <c r="B66" t="s">
        <v>28</v>
      </c>
      <c r="C66" t="s">
        <v>47</v>
      </c>
      <c r="D66" t="s">
        <v>34</v>
      </c>
      <c r="E66" t="s">
        <v>114</v>
      </c>
      <c r="F66" t="s">
        <v>0</v>
      </c>
      <c r="G66" t="s">
        <v>0</v>
      </c>
      <c r="H66" t="s">
        <v>0</v>
      </c>
    </row>
    <row r="67" spans="1:9" x14ac:dyDescent="0.45">
      <c r="A67" t="s">
        <v>1048</v>
      </c>
      <c r="B67" t="s">
        <v>48</v>
      </c>
      <c r="C67" t="s">
        <v>47</v>
      </c>
      <c r="D67" t="s">
        <v>34</v>
      </c>
      <c r="E67" t="s">
        <v>107</v>
      </c>
      <c r="F67" t="s">
        <v>0</v>
      </c>
      <c r="G67" t="s">
        <v>0</v>
      </c>
      <c r="H67" t="s">
        <v>0</v>
      </c>
    </row>
    <row r="68" spans="1:9" x14ac:dyDescent="0.45">
      <c r="A68" t="s">
        <v>970</v>
      </c>
      <c r="B68" t="s">
        <v>115</v>
      </c>
      <c r="C68" t="s">
        <v>47</v>
      </c>
      <c r="D68" t="s">
        <v>3</v>
      </c>
      <c r="E68" t="s">
        <v>338</v>
      </c>
      <c r="F68" t="s">
        <v>0</v>
      </c>
      <c r="G68" t="s">
        <v>0</v>
      </c>
      <c r="H68" t="s">
        <v>0</v>
      </c>
    </row>
    <row r="69" spans="1:9" x14ac:dyDescent="0.45">
      <c r="A69" t="s">
        <v>969</v>
      </c>
      <c r="B69" t="s">
        <v>48</v>
      </c>
      <c r="C69" t="s">
        <v>47</v>
      </c>
      <c r="D69" t="s">
        <v>3</v>
      </c>
      <c r="E69" t="s">
        <v>159</v>
      </c>
      <c r="F69" t="s">
        <v>0</v>
      </c>
      <c r="G69" t="s">
        <v>0</v>
      </c>
      <c r="H69" t="s">
        <v>0</v>
      </c>
      <c r="I69" t="s">
        <v>1</v>
      </c>
    </row>
    <row r="70" spans="1:9" x14ac:dyDescent="0.45">
      <c r="A70" t="s">
        <v>19</v>
      </c>
      <c r="B70" t="s">
        <v>172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1047</v>
      </c>
      <c r="B71" t="s">
        <v>72</v>
      </c>
      <c r="C71" t="s">
        <v>59</v>
      </c>
      <c r="D71" t="s">
        <v>34</v>
      </c>
      <c r="E71" t="s">
        <v>185</v>
      </c>
      <c r="F71" t="s">
        <v>1</v>
      </c>
      <c r="G71" t="s">
        <v>0</v>
      </c>
      <c r="H71" t="s">
        <v>1</v>
      </c>
    </row>
    <row r="72" spans="1:9" x14ac:dyDescent="0.45">
      <c r="A72" t="s">
        <v>1046</v>
      </c>
      <c r="B72" t="s">
        <v>115</v>
      </c>
      <c r="C72" t="s">
        <v>3</v>
      </c>
      <c r="D72" t="s">
        <v>79</v>
      </c>
      <c r="E72" t="s">
        <v>26</v>
      </c>
      <c r="F72" t="s">
        <v>0</v>
      </c>
      <c r="G72" t="s">
        <v>0</v>
      </c>
      <c r="H72" t="s">
        <v>0</v>
      </c>
    </row>
    <row r="73" spans="1:9" x14ac:dyDescent="0.45">
      <c r="A73" t="s">
        <v>969</v>
      </c>
      <c r="B73" t="s">
        <v>48</v>
      </c>
      <c r="C73" t="s">
        <v>47</v>
      </c>
      <c r="D73" t="s">
        <v>34</v>
      </c>
      <c r="E73" t="s">
        <v>159</v>
      </c>
      <c r="F73" t="s">
        <v>0</v>
      </c>
      <c r="G73" t="s">
        <v>0</v>
      </c>
      <c r="H73" t="s">
        <v>0</v>
      </c>
      <c r="I73" t="s">
        <v>1</v>
      </c>
    </row>
    <row r="74" spans="1:9" x14ac:dyDescent="0.45">
      <c r="A74" t="s">
        <v>1045</v>
      </c>
      <c r="B74" t="s">
        <v>89</v>
      </c>
      <c r="C74" t="s">
        <v>40</v>
      </c>
      <c r="D74" t="s">
        <v>34</v>
      </c>
      <c r="E74" t="s">
        <v>91</v>
      </c>
      <c r="F74" t="s">
        <v>0</v>
      </c>
      <c r="G74" t="s">
        <v>0</v>
      </c>
      <c r="H74" t="s">
        <v>0</v>
      </c>
    </row>
    <row r="75" spans="1:9" x14ac:dyDescent="0.45">
      <c r="A75" t="s">
        <v>19</v>
      </c>
      <c r="B75" t="s">
        <v>166</v>
      </c>
      <c r="C75" t="s">
        <v>17</v>
      </c>
      <c r="D75" t="s">
        <v>16</v>
      </c>
      <c r="E75" t="s">
        <v>15</v>
      </c>
      <c r="F75" t="s">
        <v>14</v>
      </c>
      <c r="G75" t="s">
        <v>13</v>
      </c>
      <c r="H75" t="s">
        <v>12</v>
      </c>
      <c r="I75" t="s">
        <v>11</v>
      </c>
    </row>
    <row r="76" spans="1:9" x14ac:dyDescent="0.45">
      <c r="A76" t="s">
        <v>1044</v>
      </c>
      <c r="B76" t="s">
        <v>21</v>
      </c>
      <c r="C76" t="s">
        <v>3</v>
      </c>
      <c r="D76" t="s">
        <v>3</v>
      </c>
      <c r="E76" t="s">
        <v>131</v>
      </c>
      <c r="F76" t="s">
        <v>0</v>
      </c>
      <c r="G76" t="s">
        <v>0</v>
      </c>
      <c r="H76" t="s">
        <v>0</v>
      </c>
    </row>
    <row r="77" spans="1:9" x14ac:dyDescent="0.45">
      <c r="A77" t="s">
        <v>970</v>
      </c>
      <c r="B77" t="s">
        <v>229</v>
      </c>
      <c r="C77" t="s">
        <v>47</v>
      </c>
      <c r="D77" t="s">
        <v>79</v>
      </c>
      <c r="E77" t="s">
        <v>338</v>
      </c>
      <c r="F77" t="s">
        <v>0</v>
      </c>
      <c r="G77" t="s">
        <v>0</v>
      </c>
      <c r="H77" t="s">
        <v>0</v>
      </c>
    </row>
    <row r="78" spans="1:9" x14ac:dyDescent="0.45">
      <c r="A78" t="s">
        <v>969</v>
      </c>
      <c r="B78" t="s">
        <v>48</v>
      </c>
      <c r="C78" t="s">
        <v>79</v>
      </c>
      <c r="D78" t="s">
        <v>34</v>
      </c>
      <c r="E78" t="s">
        <v>159</v>
      </c>
      <c r="F78" t="s">
        <v>0</v>
      </c>
      <c r="G78" t="s">
        <v>0</v>
      </c>
      <c r="H78" t="s">
        <v>0</v>
      </c>
      <c r="I78" t="s">
        <v>1</v>
      </c>
    </row>
    <row r="79" spans="1:9" x14ac:dyDescent="0.45">
      <c r="A79" t="s">
        <v>19</v>
      </c>
      <c r="B79" t="s">
        <v>164</v>
      </c>
      <c r="C79" t="s">
        <v>17</v>
      </c>
      <c r="D79" t="s">
        <v>16</v>
      </c>
      <c r="E79" t="s">
        <v>15</v>
      </c>
      <c r="F79" t="s">
        <v>14</v>
      </c>
      <c r="G79" t="s">
        <v>13</v>
      </c>
      <c r="H79" t="s">
        <v>12</v>
      </c>
      <c r="I79" t="s">
        <v>11</v>
      </c>
    </row>
    <row r="80" spans="1:9" x14ac:dyDescent="0.45">
      <c r="A80" t="s">
        <v>1043</v>
      </c>
      <c r="B80" t="s">
        <v>72</v>
      </c>
      <c r="C80" t="s">
        <v>3</v>
      </c>
      <c r="D80" t="s">
        <v>3</v>
      </c>
      <c r="E80" t="s">
        <v>42</v>
      </c>
      <c r="F80" t="s">
        <v>1</v>
      </c>
      <c r="G80" t="s">
        <v>0</v>
      </c>
      <c r="H80" t="s">
        <v>1</v>
      </c>
    </row>
    <row r="81" spans="1:9" x14ac:dyDescent="0.45">
      <c r="A81" t="s">
        <v>969</v>
      </c>
      <c r="B81" t="s">
        <v>48</v>
      </c>
      <c r="C81" t="s">
        <v>47</v>
      </c>
      <c r="D81" t="s">
        <v>34</v>
      </c>
      <c r="E81" t="s">
        <v>159</v>
      </c>
      <c r="F81" t="s">
        <v>0</v>
      </c>
      <c r="G81" t="s">
        <v>0</v>
      </c>
      <c r="H81" t="s">
        <v>0</v>
      </c>
      <c r="I81" t="s">
        <v>1</v>
      </c>
    </row>
    <row r="82" spans="1:9" x14ac:dyDescent="0.45">
      <c r="A82" t="s">
        <v>1005</v>
      </c>
      <c r="B82" t="s">
        <v>115</v>
      </c>
      <c r="C82" t="s">
        <v>47</v>
      </c>
      <c r="D82" t="s">
        <v>34</v>
      </c>
      <c r="E82" t="s">
        <v>114</v>
      </c>
      <c r="F82" t="s">
        <v>0</v>
      </c>
      <c r="G82" t="s">
        <v>1</v>
      </c>
      <c r="H82" t="s">
        <v>0</v>
      </c>
    </row>
    <row r="83" spans="1:9" x14ac:dyDescent="0.45">
      <c r="A83" t="s">
        <v>1042</v>
      </c>
      <c r="B83" t="s">
        <v>89</v>
      </c>
      <c r="C83" t="s">
        <v>47</v>
      </c>
      <c r="D83" t="s">
        <v>34</v>
      </c>
      <c r="E83" t="s">
        <v>585</v>
      </c>
      <c r="F83" t="s">
        <v>0</v>
      </c>
      <c r="G83" t="s">
        <v>0</v>
      </c>
      <c r="H83" t="s">
        <v>0</v>
      </c>
    </row>
    <row r="84" spans="1:9" x14ac:dyDescent="0.45">
      <c r="A84" t="s">
        <v>19</v>
      </c>
      <c r="B84" t="s">
        <v>158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</row>
    <row r="85" spans="1:9" x14ac:dyDescent="0.45">
      <c r="A85" t="s">
        <v>1025</v>
      </c>
      <c r="B85" t="s">
        <v>5</v>
      </c>
      <c r="C85" t="s">
        <v>43</v>
      </c>
      <c r="D85" t="s">
        <v>56</v>
      </c>
      <c r="E85" t="s">
        <v>399</v>
      </c>
      <c r="F85" t="s">
        <v>0</v>
      </c>
      <c r="G85" t="s">
        <v>0</v>
      </c>
      <c r="H85" t="s">
        <v>0</v>
      </c>
    </row>
    <row r="86" spans="1:9" x14ac:dyDescent="0.45">
      <c r="A86" t="s">
        <v>970</v>
      </c>
      <c r="B86" t="s">
        <v>229</v>
      </c>
      <c r="C86" t="s">
        <v>47</v>
      </c>
      <c r="D86" t="s">
        <v>199</v>
      </c>
      <c r="E86" t="s">
        <v>338</v>
      </c>
      <c r="F86" t="s">
        <v>0</v>
      </c>
      <c r="G86" t="s">
        <v>0</v>
      </c>
      <c r="H86" t="s">
        <v>0</v>
      </c>
    </row>
    <row r="87" spans="1:9" x14ac:dyDescent="0.45">
      <c r="A87" t="s">
        <v>969</v>
      </c>
      <c r="B87" t="s">
        <v>48</v>
      </c>
      <c r="C87" t="s">
        <v>56</v>
      </c>
      <c r="D87" t="s">
        <v>8</v>
      </c>
      <c r="E87" t="s">
        <v>159</v>
      </c>
      <c r="F87" t="s">
        <v>0</v>
      </c>
      <c r="G87" t="s">
        <v>0</v>
      </c>
      <c r="H87" t="s">
        <v>0</v>
      </c>
      <c r="I87" t="s">
        <v>1</v>
      </c>
    </row>
    <row r="88" spans="1:9" x14ac:dyDescent="0.45">
      <c r="A88" t="s">
        <v>1031</v>
      </c>
      <c r="B88" t="s">
        <v>72</v>
      </c>
      <c r="C88" t="s">
        <v>8</v>
      </c>
      <c r="D88" t="s">
        <v>3</v>
      </c>
      <c r="E88" t="s">
        <v>138</v>
      </c>
      <c r="F88" t="s">
        <v>0</v>
      </c>
      <c r="G88" t="s">
        <v>0</v>
      </c>
      <c r="H88" t="s">
        <v>0</v>
      </c>
    </row>
    <row r="89" spans="1:9" x14ac:dyDescent="0.45">
      <c r="A89" t="s">
        <v>19</v>
      </c>
      <c r="B89" t="s">
        <v>154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</row>
    <row r="90" spans="1:9" x14ac:dyDescent="0.45">
      <c r="A90" t="s">
        <v>1041</v>
      </c>
      <c r="B90" t="s">
        <v>48</v>
      </c>
      <c r="C90" t="s">
        <v>112</v>
      </c>
      <c r="D90" t="s">
        <v>3</v>
      </c>
      <c r="E90" t="s">
        <v>68</v>
      </c>
      <c r="F90" t="s">
        <v>0</v>
      </c>
      <c r="G90" t="s">
        <v>0</v>
      </c>
      <c r="H90" t="s">
        <v>0</v>
      </c>
    </row>
    <row r="91" spans="1:9" x14ac:dyDescent="0.45">
      <c r="A91" t="s">
        <v>1040</v>
      </c>
      <c r="B91" t="s">
        <v>21</v>
      </c>
      <c r="C91" t="s">
        <v>112</v>
      </c>
      <c r="D91" t="s">
        <v>3</v>
      </c>
      <c r="E91" t="s">
        <v>58</v>
      </c>
      <c r="F91" t="s">
        <v>1</v>
      </c>
      <c r="G91" t="s">
        <v>0</v>
      </c>
      <c r="H91" t="s">
        <v>1</v>
      </c>
    </row>
    <row r="92" spans="1:9" x14ac:dyDescent="0.45">
      <c r="A92" t="s">
        <v>970</v>
      </c>
      <c r="B92" t="s">
        <v>229</v>
      </c>
      <c r="C92" t="s">
        <v>47</v>
      </c>
      <c r="D92" t="s">
        <v>67</v>
      </c>
      <c r="E92" t="s">
        <v>338</v>
      </c>
      <c r="F92" t="s">
        <v>0</v>
      </c>
      <c r="G92" t="s">
        <v>0</v>
      </c>
      <c r="H92" t="s">
        <v>0</v>
      </c>
    </row>
    <row r="93" spans="1:9" x14ac:dyDescent="0.45">
      <c r="A93" t="s">
        <v>969</v>
      </c>
      <c r="B93" t="s">
        <v>48</v>
      </c>
      <c r="C93" t="s">
        <v>67</v>
      </c>
      <c r="D93" t="s">
        <v>3</v>
      </c>
      <c r="E93" t="s">
        <v>159</v>
      </c>
      <c r="F93" t="s">
        <v>0</v>
      </c>
      <c r="G93" t="s">
        <v>0</v>
      </c>
      <c r="H93" t="s">
        <v>0</v>
      </c>
      <c r="I93" t="s">
        <v>1</v>
      </c>
    </row>
    <row r="94" spans="1:9" x14ac:dyDescent="0.45">
      <c r="A94" t="s">
        <v>1039</v>
      </c>
      <c r="B94" t="s">
        <v>72</v>
      </c>
      <c r="C94" t="s">
        <v>160</v>
      </c>
      <c r="D94" t="s">
        <v>3</v>
      </c>
      <c r="E94" t="s">
        <v>159</v>
      </c>
      <c r="F94" t="s">
        <v>0</v>
      </c>
      <c r="G94" t="s">
        <v>0</v>
      </c>
      <c r="H94" t="s">
        <v>0</v>
      </c>
    </row>
    <row r="95" spans="1:9" x14ac:dyDescent="0.45">
      <c r="A95" t="s">
        <v>19</v>
      </c>
      <c r="B95" t="s">
        <v>149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</row>
    <row r="96" spans="1:9" x14ac:dyDescent="0.45">
      <c r="A96" t="s">
        <v>988</v>
      </c>
      <c r="B96" t="s">
        <v>89</v>
      </c>
      <c r="C96" t="s">
        <v>61</v>
      </c>
      <c r="D96" t="s">
        <v>56</v>
      </c>
      <c r="E96" t="s">
        <v>91</v>
      </c>
      <c r="F96" t="s">
        <v>0</v>
      </c>
      <c r="G96" t="s">
        <v>0</v>
      </c>
      <c r="H96" t="s">
        <v>0</v>
      </c>
    </row>
    <row r="97" spans="1:9" x14ac:dyDescent="0.45">
      <c r="A97" t="s">
        <v>1038</v>
      </c>
      <c r="B97" t="s">
        <v>115</v>
      </c>
      <c r="C97" t="s">
        <v>112</v>
      </c>
      <c r="D97" t="s">
        <v>56</v>
      </c>
      <c r="E97" t="s">
        <v>182</v>
      </c>
      <c r="F97" t="s">
        <v>0</v>
      </c>
      <c r="G97" t="s">
        <v>0</v>
      </c>
      <c r="H97" t="s">
        <v>0</v>
      </c>
    </row>
    <row r="98" spans="1:9" x14ac:dyDescent="0.45">
      <c r="A98" t="s">
        <v>1037</v>
      </c>
      <c r="B98" t="s">
        <v>36</v>
      </c>
      <c r="C98" t="s">
        <v>40</v>
      </c>
      <c r="D98" t="s">
        <v>34</v>
      </c>
      <c r="E98" t="s">
        <v>103</v>
      </c>
      <c r="F98" t="s">
        <v>0</v>
      </c>
      <c r="G98" t="s">
        <v>0</v>
      </c>
      <c r="H98" t="s">
        <v>0</v>
      </c>
    </row>
    <row r="99" spans="1:9" x14ac:dyDescent="0.45">
      <c r="A99" t="s">
        <v>1036</v>
      </c>
      <c r="B99" t="s">
        <v>5</v>
      </c>
      <c r="C99" t="s">
        <v>340</v>
      </c>
      <c r="D99" t="s">
        <v>56</v>
      </c>
      <c r="E99" t="s">
        <v>88</v>
      </c>
      <c r="F99" t="s">
        <v>0</v>
      </c>
      <c r="G99" t="s">
        <v>0</v>
      </c>
      <c r="H99" t="s">
        <v>0</v>
      </c>
    </row>
    <row r="100" spans="1:9" x14ac:dyDescent="0.45">
      <c r="A100" t="s">
        <v>1025</v>
      </c>
      <c r="B100" t="s">
        <v>9</v>
      </c>
      <c r="C100" t="s">
        <v>40</v>
      </c>
      <c r="D100" t="s">
        <v>8</v>
      </c>
      <c r="E100" t="s">
        <v>399</v>
      </c>
      <c r="F100" t="s">
        <v>0</v>
      </c>
      <c r="G100" t="s">
        <v>0</v>
      </c>
      <c r="H100" t="s">
        <v>0</v>
      </c>
    </row>
    <row r="101" spans="1:9" x14ac:dyDescent="0.45">
      <c r="A101" t="s">
        <v>1035</v>
      </c>
      <c r="B101" t="s">
        <v>36</v>
      </c>
      <c r="C101" t="s">
        <v>59</v>
      </c>
      <c r="D101" t="s">
        <v>34</v>
      </c>
      <c r="E101" t="s">
        <v>103</v>
      </c>
      <c r="F101" t="s">
        <v>0</v>
      </c>
      <c r="G101" t="s">
        <v>0</v>
      </c>
      <c r="H101" t="s">
        <v>0</v>
      </c>
    </row>
    <row r="102" spans="1:9" x14ac:dyDescent="0.45">
      <c r="A102" t="s">
        <v>1034</v>
      </c>
      <c r="B102" t="s">
        <v>89</v>
      </c>
      <c r="C102" t="s">
        <v>100</v>
      </c>
      <c r="D102" t="s">
        <v>67</v>
      </c>
      <c r="E102" t="s">
        <v>867</v>
      </c>
      <c r="F102" t="s">
        <v>0</v>
      </c>
      <c r="G102" t="s">
        <v>0</v>
      </c>
      <c r="H102" t="s">
        <v>0</v>
      </c>
    </row>
    <row r="103" spans="1:9" x14ac:dyDescent="0.45">
      <c r="A103" t="s">
        <v>970</v>
      </c>
      <c r="B103" t="s">
        <v>31</v>
      </c>
      <c r="C103" t="s">
        <v>47</v>
      </c>
      <c r="D103" t="s">
        <v>160</v>
      </c>
      <c r="E103" t="s">
        <v>338</v>
      </c>
      <c r="F103" t="s">
        <v>0</v>
      </c>
      <c r="G103" t="s">
        <v>0</v>
      </c>
      <c r="H103" t="s">
        <v>0</v>
      </c>
    </row>
    <row r="104" spans="1:9" x14ac:dyDescent="0.45">
      <c r="A104" t="s">
        <v>1033</v>
      </c>
      <c r="B104" t="s">
        <v>28</v>
      </c>
      <c r="C104" t="s">
        <v>59</v>
      </c>
      <c r="D104" t="s">
        <v>79</v>
      </c>
      <c r="E104" t="s">
        <v>53</v>
      </c>
      <c r="F104" t="s">
        <v>0</v>
      </c>
      <c r="G104" t="s">
        <v>0</v>
      </c>
      <c r="H104" t="s">
        <v>0</v>
      </c>
    </row>
    <row r="105" spans="1:9" x14ac:dyDescent="0.45">
      <c r="A105" t="s">
        <v>969</v>
      </c>
      <c r="B105" t="s">
        <v>48</v>
      </c>
      <c r="C105" t="s">
        <v>67</v>
      </c>
      <c r="D105" t="s">
        <v>148</v>
      </c>
      <c r="E105" t="s">
        <v>159</v>
      </c>
      <c r="F105" t="s">
        <v>0</v>
      </c>
      <c r="G105" t="s">
        <v>0</v>
      </c>
      <c r="H105" t="s">
        <v>0</v>
      </c>
      <c r="I105" t="s">
        <v>1</v>
      </c>
    </row>
    <row r="106" spans="1:9" x14ac:dyDescent="0.45">
      <c r="A106" t="s">
        <v>1032</v>
      </c>
      <c r="B106" t="s">
        <v>115</v>
      </c>
      <c r="C106" t="s">
        <v>43</v>
      </c>
      <c r="D106" t="s">
        <v>56</v>
      </c>
      <c r="E106" t="s">
        <v>26</v>
      </c>
      <c r="F106" t="s">
        <v>0</v>
      </c>
      <c r="G106" t="s">
        <v>0</v>
      </c>
      <c r="H106" t="s">
        <v>0</v>
      </c>
    </row>
    <row r="107" spans="1:9" x14ac:dyDescent="0.45">
      <c r="A107" t="s">
        <v>1031</v>
      </c>
      <c r="B107" t="s">
        <v>72</v>
      </c>
      <c r="C107" t="s">
        <v>35</v>
      </c>
      <c r="D107" t="s">
        <v>3</v>
      </c>
      <c r="E107" t="s">
        <v>138</v>
      </c>
      <c r="F107" t="s">
        <v>0</v>
      </c>
      <c r="G107" t="s">
        <v>0</v>
      </c>
      <c r="H107" t="s">
        <v>0</v>
      </c>
    </row>
    <row r="108" spans="1:9" x14ac:dyDescent="0.45">
      <c r="A108" t="s">
        <v>19</v>
      </c>
      <c r="B108" t="s">
        <v>147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</row>
    <row r="109" spans="1:9" x14ac:dyDescent="0.45">
      <c r="A109" t="s">
        <v>1030</v>
      </c>
      <c r="B109" t="s">
        <v>36</v>
      </c>
      <c r="C109" t="s">
        <v>112</v>
      </c>
      <c r="D109" t="s">
        <v>34</v>
      </c>
      <c r="E109" t="s">
        <v>103</v>
      </c>
      <c r="F109" t="s">
        <v>0</v>
      </c>
      <c r="G109" t="s">
        <v>0</v>
      </c>
      <c r="H109" t="s">
        <v>0</v>
      </c>
    </row>
    <row r="110" spans="1:9" x14ac:dyDescent="0.45">
      <c r="A110" t="s">
        <v>1029</v>
      </c>
      <c r="B110" t="s">
        <v>48</v>
      </c>
      <c r="C110" t="s">
        <v>47</v>
      </c>
      <c r="D110" t="s">
        <v>3</v>
      </c>
      <c r="E110" t="s">
        <v>271</v>
      </c>
      <c r="F110" t="s">
        <v>0</v>
      </c>
      <c r="G110" t="s">
        <v>0</v>
      </c>
      <c r="H110" t="s">
        <v>0</v>
      </c>
    </row>
    <row r="111" spans="1:9" x14ac:dyDescent="0.45">
      <c r="A111" t="s">
        <v>1028</v>
      </c>
      <c r="B111" t="s">
        <v>28</v>
      </c>
      <c r="C111" t="s">
        <v>71</v>
      </c>
      <c r="D111" t="s">
        <v>34</v>
      </c>
      <c r="E111" t="s">
        <v>114</v>
      </c>
      <c r="F111" t="s">
        <v>0</v>
      </c>
      <c r="G111" t="s">
        <v>0</v>
      </c>
      <c r="H111" t="s">
        <v>0</v>
      </c>
    </row>
    <row r="112" spans="1:9" x14ac:dyDescent="0.45">
      <c r="A112" t="s">
        <v>1027</v>
      </c>
      <c r="B112" t="s">
        <v>21</v>
      </c>
      <c r="C112" t="s">
        <v>35</v>
      </c>
      <c r="D112" t="s">
        <v>34</v>
      </c>
      <c r="E112" t="s">
        <v>188</v>
      </c>
      <c r="F112" t="s">
        <v>1</v>
      </c>
      <c r="G112" t="s">
        <v>0</v>
      </c>
      <c r="H112" t="s">
        <v>1</v>
      </c>
    </row>
    <row r="113" spans="1:9" x14ac:dyDescent="0.45">
      <c r="A113" t="s">
        <v>1026</v>
      </c>
      <c r="B113" t="s">
        <v>72</v>
      </c>
      <c r="C113" t="s">
        <v>69</v>
      </c>
      <c r="D113" t="s">
        <v>3</v>
      </c>
      <c r="E113" t="s">
        <v>178</v>
      </c>
      <c r="F113" t="s">
        <v>1</v>
      </c>
      <c r="G113" t="s">
        <v>0</v>
      </c>
      <c r="H113" t="s">
        <v>1</v>
      </c>
    </row>
    <row r="114" spans="1:9" x14ac:dyDescent="0.45">
      <c r="A114" t="s">
        <v>970</v>
      </c>
      <c r="B114" t="s">
        <v>229</v>
      </c>
      <c r="C114" t="s">
        <v>47</v>
      </c>
      <c r="D114" t="s">
        <v>412</v>
      </c>
      <c r="E114" t="s">
        <v>338</v>
      </c>
      <c r="F114" t="s">
        <v>0</v>
      </c>
      <c r="G114" t="s">
        <v>0</v>
      </c>
      <c r="H114" t="s">
        <v>0</v>
      </c>
    </row>
    <row r="115" spans="1:9" x14ac:dyDescent="0.45">
      <c r="A115" t="s">
        <v>969</v>
      </c>
      <c r="B115" t="s">
        <v>48</v>
      </c>
      <c r="C115" t="s">
        <v>170</v>
      </c>
      <c r="D115" t="s">
        <v>79</v>
      </c>
      <c r="E115" t="s">
        <v>159</v>
      </c>
      <c r="F115" t="s">
        <v>0</v>
      </c>
      <c r="G115" t="s">
        <v>0</v>
      </c>
      <c r="H115" t="s">
        <v>0</v>
      </c>
      <c r="I115" t="s">
        <v>1</v>
      </c>
    </row>
    <row r="116" spans="1:9" x14ac:dyDescent="0.45">
      <c r="A116" t="s">
        <v>19</v>
      </c>
      <c r="B116" t="s">
        <v>145</v>
      </c>
      <c r="C116" t="s">
        <v>17</v>
      </c>
      <c r="D116" t="s">
        <v>16</v>
      </c>
      <c r="E116" t="s">
        <v>15</v>
      </c>
      <c r="F116" t="s">
        <v>14</v>
      </c>
      <c r="G116" t="s">
        <v>13</v>
      </c>
      <c r="H116" t="s">
        <v>12</v>
      </c>
      <c r="I116" t="s">
        <v>11</v>
      </c>
    </row>
    <row r="117" spans="1:9" x14ac:dyDescent="0.45">
      <c r="A117" t="s">
        <v>1025</v>
      </c>
      <c r="B117" t="s">
        <v>5</v>
      </c>
      <c r="C117" t="s">
        <v>82</v>
      </c>
      <c r="D117" t="s">
        <v>56</v>
      </c>
      <c r="E117" t="s">
        <v>399</v>
      </c>
      <c r="F117" t="s">
        <v>0</v>
      </c>
      <c r="G117" t="s">
        <v>0</v>
      </c>
      <c r="H117" t="s">
        <v>0</v>
      </c>
    </row>
    <row r="118" spans="1:9" x14ac:dyDescent="0.45">
      <c r="A118" t="s">
        <v>1024</v>
      </c>
      <c r="B118" t="s">
        <v>36</v>
      </c>
      <c r="C118" t="s">
        <v>61</v>
      </c>
      <c r="D118" t="s">
        <v>3</v>
      </c>
      <c r="E118" t="s">
        <v>58</v>
      </c>
      <c r="F118" t="s">
        <v>1</v>
      </c>
      <c r="G118" t="s">
        <v>0</v>
      </c>
      <c r="H118" t="s">
        <v>1</v>
      </c>
    </row>
    <row r="119" spans="1:9" x14ac:dyDescent="0.45">
      <c r="A119" t="s">
        <v>970</v>
      </c>
      <c r="B119" t="s">
        <v>229</v>
      </c>
      <c r="C119" t="s">
        <v>47</v>
      </c>
      <c r="D119" t="s">
        <v>67</v>
      </c>
      <c r="E119" t="s">
        <v>338</v>
      </c>
      <c r="F119" t="s">
        <v>0</v>
      </c>
      <c r="G119" t="s">
        <v>0</v>
      </c>
      <c r="H119" t="s">
        <v>0</v>
      </c>
    </row>
    <row r="120" spans="1:9" x14ac:dyDescent="0.45">
      <c r="A120" t="s">
        <v>1023</v>
      </c>
      <c r="B120" t="s">
        <v>72</v>
      </c>
      <c r="C120" t="s">
        <v>79</v>
      </c>
      <c r="D120" t="s">
        <v>3</v>
      </c>
      <c r="E120" t="s">
        <v>138</v>
      </c>
      <c r="F120" t="s">
        <v>0</v>
      </c>
      <c r="G120" t="s">
        <v>0</v>
      </c>
      <c r="H120" t="s">
        <v>0</v>
      </c>
    </row>
    <row r="121" spans="1:9" x14ac:dyDescent="0.45">
      <c r="A121" t="s">
        <v>969</v>
      </c>
      <c r="B121" t="s">
        <v>342</v>
      </c>
      <c r="C121" t="s">
        <v>47</v>
      </c>
      <c r="D121" t="s">
        <v>112</v>
      </c>
      <c r="E121" t="s">
        <v>159</v>
      </c>
      <c r="F121" t="s">
        <v>0</v>
      </c>
      <c r="G121" t="s">
        <v>0</v>
      </c>
      <c r="H121" t="s">
        <v>0</v>
      </c>
      <c r="I121" t="s">
        <v>1</v>
      </c>
    </row>
    <row r="122" spans="1:9" x14ac:dyDescent="0.45">
      <c r="A122" t="s">
        <v>1022</v>
      </c>
      <c r="B122" t="s">
        <v>72</v>
      </c>
      <c r="C122" t="s">
        <v>35</v>
      </c>
      <c r="D122" t="s">
        <v>34</v>
      </c>
      <c r="E122" t="s">
        <v>366</v>
      </c>
      <c r="F122" t="s">
        <v>0</v>
      </c>
      <c r="G122" t="s">
        <v>0</v>
      </c>
      <c r="H122" t="s">
        <v>0</v>
      </c>
    </row>
    <row r="123" spans="1:9" x14ac:dyDescent="0.45">
      <c r="A123" t="s">
        <v>1021</v>
      </c>
      <c r="B123" t="s">
        <v>72</v>
      </c>
      <c r="C123" t="s">
        <v>82</v>
      </c>
      <c r="D123" t="s">
        <v>3</v>
      </c>
      <c r="E123" t="s">
        <v>271</v>
      </c>
      <c r="F123" t="s">
        <v>0</v>
      </c>
      <c r="G123" t="s">
        <v>0</v>
      </c>
      <c r="H123" t="s">
        <v>0</v>
      </c>
    </row>
    <row r="124" spans="1:9" x14ac:dyDescent="0.45">
      <c r="A124" t="s">
        <v>19</v>
      </c>
      <c r="B124" t="s">
        <v>140</v>
      </c>
      <c r="C124" t="s">
        <v>17</v>
      </c>
      <c r="D124" t="s">
        <v>16</v>
      </c>
      <c r="E124" t="s">
        <v>15</v>
      </c>
      <c r="F124" t="s">
        <v>14</v>
      </c>
      <c r="G124" t="s">
        <v>13</v>
      </c>
      <c r="H124" t="s">
        <v>12</v>
      </c>
      <c r="I124" t="s">
        <v>11</v>
      </c>
    </row>
    <row r="125" spans="1:9" x14ac:dyDescent="0.45">
      <c r="A125" t="s">
        <v>970</v>
      </c>
      <c r="B125" t="s">
        <v>229</v>
      </c>
      <c r="C125" t="s">
        <v>47</v>
      </c>
      <c r="D125" t="s">
        <v>148</v>
      </c>
      <c r="E125" t="s">
        <v>338</v>
      </c>
      <c r="F125" t="s">
        <v>0</v>
      </c>
      <c r="G125" t="s">
        <v>0</v>
      </c>
      <c r="H125" t="s">
        <v>0</v>
      </c>
    </row>
    <row r="126" spans="1:9" x14ac:dyDescent="0.45">
      <c r="A126" t="s">
        <v>969</v>
      </c>
      <c r="B126" t="s">
        <v>342</v>
      </c>
      <c r="C126" t="s">
        <v>47</v>
      </c>
      <c r="D126" t="s">
        <v>160</v>
      </c>
      <c r="E126" t="s">
        <v>159</v>
      </c>
      <c r="F126" t="s">
        <v>0</v>
      </c>
      <c r="G126" t="s">
        <v>0</v>
      </c>
      <c r="H126" t="s">
        <v>0</v>
      </c>
      <c r="I126" t="s">
        <v>1</v>
      </c>
    </row>
    <row r="127" spans="1:9" x14ac:dyDescent="0.45">
      <c r="A127" t="s">
        <v>19</v>
      </c>
      <c r="B127" t="s">
        <v>137</v>
      </c>
      <c r="C127" t="s">
        <v>17</v>
      </c>
      <c r="D127" t="s">
        <v>16</v>
      </c>
      <c r="E127" t="s">
        <v>15</v>
      </c>
      <c r="F127" t="s">
        <v>14</v>
      </c>
      <c r="G127" t="s">
        <v>13</v>
      </c>
      <c r="H127" t="s">
        <v>12</v>
      </c>
      <c r="I127" t="s">
        <v>11</v>
      </c>
    </row>
    <row r="128" spans="1:9" x14ac:dyDescent="0.45">
      <c r="A128" t="s">
        <v>1020</v>
      </c>
      <c r="B128" t="s">
        <v>21</v>
      </c>
      <c r="C128" t="s">
        <v>40</v>
      </c>
      <c r="D128" t="s">
        <v>3</v>
      </c>
      <c r="E128" t="s">
        <v>39</v>
      </c>
      <c r="F128" t="s">
        <v>0</v>
      </c>
      <c r="G128" t="s">
        <v>0</v>
      </c>
      <c r="H128" t="s">
        <v>0</v>
      </c>
    </row>
    <row r="129" spans="1:9" x14ac:dyDescent="0.45">
      <c r="A129" t="s">
        <v>1019</v>
      </c>
      <c r="B129" t="s">
        <v>21</v>
      </c>
      <c r="C129" t="s">
        <v>69</v>
      </c>
      <c r="D129" t="s">
        <v>34</v>
      </c>
      <c r="E129" t="s">
        <v>99</v>
      </c>
      <c r="F129" t="s">
        <v>0</v>
      </c>
      <c r="G129" t="s">
        <v>0</v>
      </c>
      <c r="H129" t="s">
        <v>0</v>
      </c>
    </row>
    <row r="130" spans="1:9" x14ac:dyDescent="0.45">
      <c r="A130" t="s">
        <v>1018</v>
      </c>
      <c r="B130" t="s">
        <v>115</v>
      </c>
      <c r="C130" t="s">
        <v>112</v>
      </c>
      <c r="D130" t="s">
        <v>79</v>
      </c>
      <c r="E130" t="s">
        <v>114</v>
      </c>
      <c r="F130" t="s">
        <v>0</v>
      </c>
      <c r="G130" t="s">
        <v>1</v>
      </c>
      <c r="H130" t="s">
        <v>0</v>
      </c>
    </row>
    <row r="131" spans="1:9" x14ac:dyDescent="0.45">
      <c r="A131" t="s">
        <v>1004</v>
      </c>
      <c r="B131" t="s">
        <v>48</v>
      </c>
      <c r="C131" t="s">
        <v>35</v>
      </c>
      <c r="D131" t="s">
        <v>34</v>
      </c>
      <c r="E131" t="s">
        <v>55</v>
      </c>
      <c r="F131" t="s">
        <v>0</v>
      </c>
      <c r="G131" t="s">
        <v>0</v>
      </c>
      <c r="H131" t="s">
        <v>0</v>
      </c>
    </row>
    <row r="132" spans="1:9" x14ac:dyDescent="0.45">
      <c r="A132" t="s">
        <v>970</v>
      </c>
      <c r="B132" t="s">
        <v>229</v>
      </c>
      <c r="C132" t="s">
        <v>47</v>
      </c>
      <c r="D132" t="s">
        <v>734</v>
      </c>
      <c r="E132" t="s">
        <v>338</v>
      </c>
      <c r="F132" t="s">
        <v>0</v>
      </c>
      <c r="G132" t="s">
        <v>0</v>
      </c>
      <c r="H132" t="s">
        <v>0</v>
      </c>
    </row>
    <row r="133" spans="1:9" x14ac:dyDescent="0.45">
      <c r="A133" t="s">
        <v>969</v>
      </c>
      <c r="B133" t="s">
        <v>48</v>
      </c>
      <c r="C133" t="s">
        <v>59</v>
      </c>
      <c r="D133" t="s">
        <v>96</v>
      </c>
      <c r="E133" t="s">
        <v>159</v>
      </c>
      <c r="F133" t="s">
        <v>0</v>
      </c>
      <c r="G133" t="s">
        <v>0</v>
      </c>
      <c r="H133" t="s">
        <v>0</v>
      </c>
      <c r="I133" t="s">
        <v>1</v>
      </c>
    </row>
    <row r="134" spans="1:9" x14ac:dyDescent="0.45">
      <c r="A134" t="s">
        <v>19</v>
      </c>
      <c r="B134" t="s">
        <v>135</v>
      </c>
      <c r="C134" t="s">
        <v>17</v>
      </c>
      <c r="D134" t="s">
        <v>16</v>
      </c>
      <c r="E134" t="s">
        <v>15</v>
      </c>
      <c r="F134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970</v>
      </c>
      <c r="B135" t="s">
        <v>229</v>
      </c>
      <c r="C135" t="s">
        <v>47</v>
      </c>
      <c r="D135" t="s">
        <v>449</v>
      </c>
      <c r="E135" t="s">
        <v>338</v>
      </c>
      <c r="F135" t="s">
        <v>0</v>
      </c>
      <c r="G135" t="s">
        <v>0</v>
      </c>
      <c r="H135" t="s">
        <v>0</v>
      </c>
    </row>
    <row r="136" spans="1:9" x14ac:dyDescent="0.45">
      <c r="A136" t="s">
        <v>969</v>
      </c>
      <c r="B136" t="s">
        <v>342</v>
      </c>
      <c r="C136" t="s">
        <v>47</v>
      </c>
      <c r="D136" t="s">
        <v>829</v>
      </c>
      <c r="E136" t="s">
        <v>159</v>
      </c>
      <c r="F136" t="s">
        <v>0</v>
      </c>
      <c r="G136" t="s">
        <v>0</v>
      </c>
      <c r="H136" t="s">
        <v>0</v>
      </c>
      <c r="I136" t="s">
        <v>1</v>
      </c>
    </row>
    <row r="137" spans="1:9" x14ac:dyDescent="0.45">
      <c r="A137" t="s">
        <v>19</v>
      </c>
      <c r="B137" t="s">
        <v>133</v>
      </c>
      <c r="C137" t="s">
        <v>17</v>
      </c>
      <c r="D137" t="s">
        <v>16</v>
      </c>
      <c r="E137" t="s">
        <v>15</v>
      </c>
      <c r="F137" t="s">
        <v>14</v>
      </c>
      <c r="G137" t="s">
        <v>13</v>
      </c>
      <c r="H137" t="s">
        <v>12</v>
      </c>
      <c r="I137" t="s">
        <v>11</v>
      </c>
    </row>
    <row r="138" spans="1:9" x14ac:dyDescent="0.45">
      <c r="A138" t="s">
        <v>970</v>
      </c>
      <c r="B138" t="s">
        <v>229</v>
      </c>
      <c r="C138" t="s">
        <v>47</v>
      </c>
      <c r="D138" t="s">
        <v>1017</v>
      </c>
      <c r="E138" t="s">
        <v>338</v>
      </c>
      <c r="F138" t="s">
        <v>0</v>
      </c>
      <c r="G138" t="s">
        <v>0</v>
      </c>
      <c r="H138" t="s">
        <v>0</v>
      </c>
    </row>
    <row r="139" spans="1:9" x14ac:dyDescent="0.45">
      <c r="A139" t="s">
        <v>969</v>
      </c>
      <c r="B139" t="s">
        <v>48</v>
      </c>
      <c r="C139" t="s">
        <v>148</v>
      </c>
      <c r="D139" t="s">
        <v>228</v>
      </c>
      <c r="E139" t="s">
        <v>159</v>
      </c>
      <c r="F139" t="s">
        <v>0</v>
      </c>
      <c r="G139" t="s">
        <v>0</v>
      </c>
      <c r="H139" t="s">
        <v>0</v>
      </c>
      <c r="I139" t="s">
        <v>1</v>
      </c>
    </row>
    <row r="140" spans="1:9" x14ac:dyDescent="0.45">
      <c r="A140" t="s">
        <v>19</v>
      </c>
      <c r="B140" t="s">
        <v>129</v>
      </c>
      <c r="C140" t="s">
        <v>17</v>
      </c>
      <c r="D140" t="s">
        <v>16</v>
      </c>
      <c r="E140" t="s">
        <v>15</v>
      </c>
      <c r="F140" t="s">
        <v>14</v>
      </c>
      <c r="G140" t="s">
        <v>13</v>
      </c>
      <c r="H140" t="s">
        <v>12</v>
      </c>
      <c r="I140" t="s">
        <v>11</v>
      </c>
    </row>
    <row r="141" spans="1:9" x14ac:dyDescent="0.45">
      <c r="A141" t="s">
        <v>1016</v>
      </c>
      <c r="B141" t="s">
        <v>115</v>
      </c>
      <c r="C141" t="s">
        <v>67</v>
      </c>
      <c r="D141" t="s">
        <v>3</v>
      </c>
      <c r="E141" t="s">
        <v>338</v>
      </c>
      <c r="F141" t="s">
        <v>0</v>
      </c>
      <c r="G141" t="s">
        <v>0</v>
      </c>
      <c r="H141" t="s">
        <v>0</v>
      </c>
    </row>
    <row r="142" spans="1:9" x14ac:dyDescent="0.45">
      <c r="A142" t="s">
        <v>1015</v>
      </c>
      <c r="B142" t="s">
        <v>36</v>
      </c>
      <c r="C142" t="s">
        <v>79</v>
      </c>
      <c r="D142" t="s">
        <v>4</v>
      </c>
      <c r="E142" t="s">
        <v>188</v>
      </c>
      <c r="F142" t="s">
        <v>1</v>
      </c>
      <c r="G142" t="s">
        <v>0</v>
      </c>
      <c r="H142" t="s">
        <v>1</v>
      </c>
    </row>
    <row r="143" spans="1:9" x14ac:dyDescent="0.45">
      <c r="A143" t="s">
        <v>1014</v>
      </c>
      <c r="B143" t="s">
        <v>48</v>
      </c>
      <c r="C143" t="s">
        <v>3</v>
      </c>
      <c r="D143" t="s">
        <v>3</v>
      </c>
      <c r="E143" t="s">
        <v>366</v>
      </c>
      <c r="F143" t="s">
        <v>0</v>
      </c>
      <c r="G143" t="s">
        <v>0</v>
      </c>
      <c r="H143" t="s">
        <v>0</v>
      </c>
    </row>
    <row r="144" spans="1:9" x14ac:dyDescent="0.45">
      <c r="A144" t="s">
        <v>19</v>
      </c>
      <c r="B144" t="s">
        <v>128</v>
      </c>
      <c r="C144" t="s">
        <v>17</v>
      </c>
      <c r="D144" t="s">
        <v>16</v>
      </c>
      <c r="E144" t="s">
        <v>15</v>
      </c>
      <c r="F144" t="s">
        <v>14</v>
      </c>
      <c r="G144" t="s">
        <v>13</v>
      </c>
      <c r="H144" t="s">
        <v>12</v>
      </c>
      <c r="I144" t="s">
        <v>11</v>
      </c>
    </row>
    <row r="145" spans="1:9" x14ac:dyDescent="0.45">
      <c r="A145" t="s">
        <v>970</v>
      </c>
      <c r="B145" t="s">
        <v>229</v>
      </c>
      <c r="C145" t="s">
        <v>47</v>
      </c>
      <c r="D145" t="s">
        <v>234</v>
      </c>
      <c r="E145" t="s">
        <v>338</v>
      </c>
      <c r="F145" t="s">
        <v>0</v>
      </c>
      <c r="G145" t="s">
        <v>0</v>
      </c>
      <c r="H145" t="s">
        <v>0</v>
      </c>
    </row>
    <row r="146" spans="1:9" x14ac:dyDescent="0.45">
      <c r="A146" t="s">
        <v>969</v>
      </c>
      <c r="B146" t="s">
        <v>48</v>
      </c>
      <c r="C146" t="s">
        <v>269</v>
      </c>
      <c r="D146" t="s">
        <v>8</v>
      </c>
      <c r="E146" t="s">
        <v>159</v>
      </c>
      <c r="F146" t="s">
        <v>0</v>
      </c>
      <c r="G146" t="s">
        <v>0</v>
      </c>
      <c r="H146" t="s">
        <v>0</v>
      </c>
      <c r="I146" t="s">
        <v>1</v>
      </c>
    </row>
    <row r="147" spans="1:9" x14ac:dyDescent="0.45">
      <c r="A147" t="s">
        <v>19</v>
      </c>
      <c r="B147" t="s">
        <v>122</v>
      </c>
      <c r="C147" t="s">
        <v>17</v>
      </c>
      <c r="D147" t="s">
        <v>16</v>
      </c>
      <c r="E147" t="s">
        <v>15</v>
      </c>
      <c r="F147" t="s">
        <v>14</v>
      </c>
      <c r="G147" t="s">
        <v>13</v>
      </c>
      <c r="H147" t="s">
        <v>12</v>
      </c>
      <c r="I147" t="s">
        <v>11</v>
      </c>
    </row>
    <row r="148" spans="1:9" x14ac:dyDescent="0.45">
      <c r="A148" t="s">
        <v>970</v>
      </c>
      <c r="B148" t="s">
        <v>229</v>
      </c>
      <c r="C148" t="s">
        <v>47</v>
      </c>
      <c r="D148" t="s">
        <v>59</v>
      </c>
      <c r="E148" t="s">
        <v>338</v>
      </c>
      <c r="F148" t="s">
        <v>0</v>
      </c>
      <c r="G148" t="s">
        <v>0</v>
      </c>
      <c r="H148" t="s">
        <v>0</v>
      </c>
    </row>
    <row r="149" spans="1:9" x14ac:dyDescent="0.45">
      <c r="A149" t="s">
        <v>19</v>
      </c>
      <c r="B149" t="s">
        <v>121</v>
      </c>
      <c r="C149" t="s">
        <v>17</v>
      </c>
      <c r="D149" t="s">
        <v>16</v>
      </c>
      <c r="E149" t="s">
        <v>15</v>
      </c>
      <c r="F149" t="s">
        <v>14</v>
      </c>
      <c r="G149" t="s">
        <v>13</v>
      </c>
      <c r="H149" t="s">
        <v>12</v>
      </c>
      <c r="I149" t="s">
        <v>11</v>
      </c>
    </row>
    <row r="150" spans="1:9" x14ac:dyDescent="0.45">
      <c r="A150" t="s">
        <v>1013</v>
      </c>
      <c r="B150" t="s">
        <v>36</v>
      </c>
      <c r="C150" t="s">
        <v>170</v>
      </c>
      <c r="D150" t="s">
        <v>3</v>
      </c>
      <c r="E150" t="s">
        <v>103</v>
      </c>
      <c r="F150" t="s">
        <v>0</v>
      </c>
      <c r="G150" t="s">
        <v>0</v>
      </c>
      <c r="H150" t="s">
        <v>0</v>
      </c>
    </row>
    <row r="151" spans="1:9" x14ac:dyDescent="0.45">
      <c r="A151" t="s">
        <v>1012</v>
      </c>
      <c r="B151" t="s">
        <v>115</v>
      </c>
      <c r="C151" t="s">
        <v>619</v>
      </c>
      <c r="D151" t="s">
        <v>67</v>
      </c>
      <c r="E151" t="s">
        <v>53</v>
      </c>
      <c r="F151" t="s">
        <v>0</v>
      </c>
      <c r="G151" t="s">
        <v>0</v>
      </c>
      <c r="H151" t="s">
        <v>0</v>
      </c>
    </row>
    <row r="152" spans="1:9" x14ac:dyDescent="0.45">
      <c r="A152" t="s">
        <v>1011</v>
      </c>
      <c r="B152" t="s">
        <v>36</v>
      </c>
      <c r="C152" t="s">
        <v>92</v>
      </c>
      <c r="D152" t="s">
        <v>3</v>
      </c>
      <c r="E152" t="s">
        <v>20</v>
      </c>
      <c r="F152" t="s">
        <v>1</v>
      </c>
      <c r="G152" t="s">
        <v>0</v>
      </c>
      <c r="H152" t="s">
        <v>1</v>
      </c>
    </row>
    <row r="153" spans="1:9" x14ac:dyDescent="0.45">
      <c r="A153" t="s">
        <v>1010</v>
      </c>
      <c r="B153" t="s">
        <v>21</v>
      </c>
      <c r="C153" t="s">
        <v>69</v>
      </c>
      <c r="D153" t="s">
        <v>3</v>
      </c>
      <c r="E153" t="s">
        <v>188</v>
      </c>
      <c r="F153" t="s">
        <v>1</v>
      </c>
      <c r="G153" t="s">
        <v>0</v>
      </c>
      <c r="H153" t="s">
        <v>1</v>
      </c>
    </row>
    <row r="154" spans="1:9" x14ac:dyDescent="0.45">
      <c r="A154" t="s">
        <v>970</v>
      </c>
      <c r="B154" t="s">
        <v>229</v>
      </c>
      <c r="C154" t="s">
        <v>47</v>
      </c>
      <c r="D154" t="s">
        <v>112</v>
      </c>
      <c r="E154" t="s">
        <v>338</v>
      </c>
      <c r="F154" t="s">
        <v>0</v>
      </c>
      <c r="G154" t="s">
        <v>0</v>
      </c>
      <c r="H154" t="s">
        <v>0</v>
      </c>
    </row>
    <row r="155" spans="1:9" x14ac:dyDescent="0.45">
      <c r="A155" t="s">
        <v>969</v>
      </c>
      <c r="B155" t="s">
        <v>48</v>
      </c>
      <c r="C155" t="s">
        <v>67</v>
      </c>
      <c r="D155" t="s">
        <v>112</v>
      </c>
      <c r="E155" t="s">
        <v>159</v>
      </c>
      <c r="F155" t="s">
        <v>0</v>
      </c>
      <c r="G155" t="s">
        <v>0</v>
      </c>
      <c r="H155" t="s">
        <v>0</v>
      </c>
      <c r="I155" t="s">
        <v>1</v>
      </c>
    </row>
    <row r="156" spans="1:9" x14ac:dyDescent="0.45">
      <c r="A156" t="s">
        <v>19</v>
      </c>
      <c r="B156" t="s">
        <v>118</v>
      </c>
      <c r="C156" t="s">
        <v>17</v>
      </c>
      <c r="D156" t="s">
        <v>16</v>
      </c>
      <c r="E156" t="s">
        <v>15</v>
      </c>
      <c r="F156" t="s">
        <v>14</v>
      </c>
      <c r="G156" t="s">
        <v>13</v>
      </c>
      <c r="H156" t="s">
        <v>12</v>
      </c>
      <c r="I156" t="s">
        <v>11</v>
      </c>
    </row>
    <row r="157" spans="1:9" x14ac:dyDescent="0.45">
      <c r="A157" t="s">
        <v>1009</v>
      </c>
      <c r="B157" t="s">
        <v>48</v>
      </c>
      <c r="C157" t="s">
        <v>40</v>
      </c>
      <c r="D157" t="s">
        <v>34</v>
      </c>
      <c r="E157" t="s">
        <v>68</v>
      </c>
      <c r="F157" t="s">
        <v>0</v>
      </c>
      <c r="G157" t="s">
        <v>0</v>
      </c>
      <c r="H157" t="s">
        <v>0</v>
      </c>
    </row>
    <row r="158" spans="1:9" x14ac:dyDescent="0.45">
      <c r="A158" t="s">
        <v>1008</v>
      </c>
      <c r="B158" t="s">
        <v>36</v>
      </c>
      <c r="C158" t="s">
        <v>126</v>
      </c>
      <c r="D158" t="s">
        <v>3</v>
      </c>
      <c r="E158" t="s">
        <v>95</v>
      </c>
      <c r="F158" t="s">
        <v>0</v>
      </c>
      <c r="G158" t="s">
        <v>0</v>
      </c>
      <c r="H158" t="s">
        <v>0</v>
      </c>
    </row>
    <row r="159" spans="1:9" x14ac:dyDescent="0.45">
      <c r="A159" t="s">
        <v>1007</v>
      </c>
      <c r="B159" t="s">
        <v>5</v>
      </c>
      <c r="C159" t="s">
        <v>639</v>
      </c>
      <c r="D159" t="s">
        <v>56</v>
      </c>
      <c r="E159" t="s">
        <v>88</v>
      </c>
      <c r="F159" t="s">
        <v>0</v>
      </c>
      <c r="G159" t="s">
        <v>0</v>
      </c>
      <c r="H159" t="s">
        <v>0</v>
      </c>
    </row>
    <row r="160" spans="1:9" x14ac:dyDescent="0.45">
      <c r="A160" t="s">
        <v>998</v>
      </c>
      <c r="B160" t="s">
        <v>5</v>
      </c>
      <c r="C160" t="s">
        <v>411</v>
      </c>
      <c r="D160" t="s">
        <v>56</v>
      </c>
      <c r="E160" t="s">
        <v>399</v>
      </c>
      <c r="F160" t="s">
        <v>0</v>
      </c>
      <c r="G160" t="s">
        <v>0</v>
      </c>
      <c r="H160" t="s">
        <v>0</v>
      </c>
    </row>
    <row r="161" spans="1:9" x14ac:dyDescent="0.45">
      <c r="A161" t="s">
        <v>1006</v>
      </c>
      <c r="B161" t="s">
        <v>5</v>
      </c>
      <c r="C161" t="s">
        <v>69</v>
      </c>
      <c r="D161" t="s">
        <v>100</v>
      </c>
      <c r="E161" t="s">
        <v>88</v>
      </c>
      <c r="F161" t="s">
        <v>0</v>
      </c>
      <c r="G161" t="s">
        <v>0</v>
      </c>
      <c r="H161" t="s">
        <v>0</v>
      </c>
    </row>
    <row r="162" spans="1:9" x14ac:dyDescent="0.45">
      <c r="A162" t="s">
        <v>970</v>
      </c>
      <c r="B162" t="s">
        <v>229</v>
      </c>
      <c r="C162" t="s">
        <v>47</v>
      </c>
      <c r="D162" t="s">
        <v>112</v>
      </c>
      <c r="E162" t="s">
        <v>338</v>
      </c>
      <c r="F162" t="s">
        <v>0</v>
      </c>
      <c r="G162" t="s">
        <v>0</v>
      </c>
      <c r="H162" t="s">
        <v>0</v>
      </c>
    </row>
    <row r="163" spans="1:9" x14ac:dyDescent="0.45">
      <c r="A163" t="s">
        <v>1005</v>
      </c>
      <c r="B163" t="s">
        <v>115</v>
      </c>
      <c r="C163" t="s">
        <v>59</v>
      </c>
      <c r="D163" t="s">
        <v>79</v>
      </c>
      <c r="E163" t="s">
        <v>114</v>
      </c>
      <c r="F163" t="s">
        <v>0</v>
      </c>
      <c r="G163" t="s">
        <v>1</v>
      </c>
      <c r="H163" t="s">
        <v>0</v>
      </c>
    </row>
    <row r="164" spans="1:9" x14ac:dyDescent="0.45">
      <c r="A164" t="s">
        <v>19</v>
      </c>
      <c r="B164" t="s">
        <v>110</v>
      </c>
      <c r="C164" t="s">
        <v>17</v>
      </c>
      <c r="D164" t="s">
        <v>16</v>
      </c>
      <c r="E164" t="s">
        <v>15</v>
      </c>
      <c r="F164" t="s">
        <v>14</v>
      </c>
      <c r="G164" t="s">
        <v>13</v>
      </c>
      <c r="H164" t="s">
        <v>12</v>
      </c>
      <c r="I164" t="s">
        <v>11</v>
      </c>
    </row>
    <row r="165" spans="1:9" x14ac:dyDescent="0.45">
      <c r="A165" t="s">
        <v>1004</v>
      </c>
      <c r="B165" t="s">
        <v>72</v>
      </c>
      <c r="C165" t="s">
        <v>79</v>
      </c>
      <c r="D165" t="s">
        <v>34</v>
      </c>
      <c r="E165" t="s">
        <v>55</v>
      </c>
      <c r="F165" t="s">
        <v>0</v>
      </c>
      <c r="G165" t="s">
        <v>0</v>
      </c>
      <c r="H165" t="s">
        <v>0</v>
      </c>
    </row>
    <row r="166" spans="1:9" x14ac:dyDescent="0.45">
      <c r="A166" t="s">
        <v>998</v>
      </c>
      <c r="B166" t="s">
        <v>5</v>
      </c>
      <c r="C166" t="s">
        <v>864</v>
      </c>
      <c r="D166" t="s">
        <v>100</v>
      </c>
      <c r="E166" t="s">
        <v>399</v>
      </c>
      <c r="F166" t="s">
        <v>0</v>
      </c>
      <c r="G166" t="s">
        <v>0</v>
      </c>
      <c r="H166" t="s">
        <v>0</v>
      </c>
    </row>
    <row r="167" spans="1:9" x14ac:dyDescent="0.45">
      <c r="A167" t="s">
        <v>970</v>
      </c>
      <c r="B167" t="s">
        <v>229</v>
      </c>
      <c r="C167" t="s">
        <v>47</v>
      </c>
      <c r="D167" t="s">
        <v>906</v>
      </c>
      <c r="E167" t="s">
        <v>338</v>
      </c>
      <c r="F167" t="s">
        <v>0</v>
      </c>
      <c r="G167" t="s">
        <v>0</v>
      </c>
      <c r="H167" t="s">
        <v>0</v>
      </c>
    </row>
    <row r="168" spans="1:9" x14ac:dyDescent="0.45">
      <c r="A168" t="s">
        <v>969</v>
      </c>
      <c r="B168" t="s">
        <v>342</v>
      </c>
      <c r="C168" t="s">
        <v>47</v>
      </c>
      <c r="D168" t="s">
        <v>619</v>
      </c>
      <c r="E168" t="s">
        <v>159</v>
      </c>
      <c r="F168" t="s">
        <v>0</v>
      </c>
      <c r="G168" t="s">
        <v>0</v>
      </c>
      <c r="H168" t="s">
        <v>0</v>
      </c>
      <c r="I168" t="s">
        <v>1</v>
      </c>
    </row>
    <row r="169" spans="1:9" x14ac:dyDescent="0.45">
      <c r="A169" t="s">
        <v>19</v>
      </c>
      <c r="B169" t="s">
        <v>106</v>
      </c>
      <c r="C169" t="s">
        <v>17</v>
      </c>
      <c r="D169" t="s">
        <v>16</v>
      </c>
      <c r="E169" t="s">
        <v>15</v>
      </c>
      <c r="F169" t="s">
        <v>14</v>
      </c>
      <c r="G169" t="s">
        <v>13</v>
      </c>
      <c r="H169" t="s">
        <v>12</v>
      </c>
      <c r="I169" t="s">
        <v>11</v>
      </c>
    </row>
    <row r="170" spans="1:9" x14ac:dyDescent="0.45">
      <c r="A170" t="s">
        <v>1003</v>
      </c>
      <c r="B170" t="s">
        <v>72</v>
      </c>
      <c r="C170" t="s">
        <v>4</v>
      </c>
      <c r="D170" t="s">
        <v>3</v>
      </c>
      <c r="E170" t="s">
        <v>216</v>
      </c>
      <c r="F170" t="s">
        <v>0</v>
      </c>
      <c r="G170" t="s">
        <v>0</v>
      </c>
      <c r="H170" t="s">
        <v>0</v>
      </c>
    </row>
    <row r="171" spans="1:9" x14ac:dyDescent="0.45">
      <c r="A171" t="s">
        <v>1002</v>
      </c>
      <c r="B171" t="s">
        <v>72</v>
      </c>
      <c r="C171" t="s">
        <v>8</v>
      </c>
      <c r="D171" t="s">
        <v>34</v>
      </c>
      <c r="E171" t="s">
        <v>648</v>
      </c>
      <c r="F171" t="s">
        <v>0</v>
      </c>
      <c r="G171" t="s">
        <v>0</v>
      </c>
      <c r="H171" t="s">
        <v>0</v>
      </c>
    </row>
    <row r="172" spans="1:9" x14ac:dyDescent="0.45">
      <c r="A172" t="s">
        <v>1001</v>
      </c>
      <c r="B172" t="s">
        <v>21</v>
      </c>
      <c r="C172" t="s">
        <v>67</v>
      </c>
      <c r="D172" t="s">
        <v>3</v>
      </c>
      <c r="E172" t="s">
        <v>99</v>
      </c>
      <c r="F172" t="s">
        <v>0</v>
      </c>
      <c r="G172" t="s">
        <v>0</v>
      </c>
      <c r="H172" t="s">
        <v>0</v>
      </c>
    </row>
    <row r="173" spans="1:9" x14ac:dyDescent="0.45">
      <c r="A173" t="s">
        <v>1000</v>
      </c>
      <c r="B173" t="s">
        <v>21</v>
      </c>
      <c r="C173" t="s">
        <v>34</v>
      </c>
      <c r="D173" t="s">
        <v>34</v>
      </c>
      <c r="E173" t="s">
        <v>103</v>
      </c>
      <c r="F173" t="s">
        <v>0</v>
      </c>
      <c r="G173" t="s">
        <v>0</v>
      </c>
      <c r="H173" t="s">
        <v>0</v>
      </c>
    </row>
    <row r="174" spans="1:9" x14ac:dyDescent="0.45">
      <c r="A174" t="s">
        <v>999</v>
      </c>
      <c r="B174" t="s">
        <v>21</v>
      </c>
      <c r="C174" t="s">
        <v>8</v>
      </c>
      <c r="D174" t="s">
        <v>3</v>
      </c>
      <c r="E174" t="s">
        <v>103</v>
      </c>
      <c r="F174" t="s">
        <v>0</v>
      </c>
      <c r="G174" t="s">
        <v>0</v>
      </c>
      <c r="H174" t="s">
        <v>0</v>
      </c>
    </row>
    <row r="175" spans="1:9" x14ac:dyDescent="0.45">
      <c r="A175" t="s">
        <v>970</v>
      </c>
      <c r="B175" t="s">
        <v>115</v>
      </c>
      <c r="C175" t="s">
        <v>47</v>
      </c>
      <c r="D175" t="s">
        <v>3</v>
      </c>
      <c r="E175" t="s">
        <v>338</v>
      </c>
      <c r="F175" t="s">
        <v>0</v>
      </c>
      <c r="G175" t="s">
        <v>0</v>
      </c>
      <c r="H175" t="s">
        <v>0</v>
      </c>
    </row>
    <row r="176" spans="1:9" x14ac:dyDescent="0.45">
      <c r="A176" t="s">
        <v>969</v>
      </c>
      <c r="B176" t="s">
        <v>342</v>
      </c>
      <c r="C176" t="s">
        <v>47</v>
      </c>
      <c r="D176" t="s">
        <v>126</v>
      </c>
      <c r="E176" t="s">
        <v>159</v>
      </c>
      <c r="F176" t="s">
        <v>0</v>
      </c>
      <c r="G176" t="s">
        <v>0</v>
      </c>
      <c r="H176" t="s">
        <v>0</v>
      </c>
      <c r="I176" t="s">
        <v>1</v>
      </c>
    </row>
    <row r="177" spans="1:9" x14ac:dyDescent="0.45">
      <c r="A177" t="s">
        <v>19</v>
      </c>
      <c r="B177" t="s">
        <v>98</v>
      </c>
      <c r="C177" t="s">
        <v>17</v>
      </c>
      <c r="D177" t="s">
        <v>16</v>
      </c>
      <c r="E177" t="s">
        <v>15</v>
      </c>
      <c r="F177" t="s">
        <v>14</v>
      </c>
      <c r="G177" t="s">
        <v>13</v>
      </c>
      <c r="H177" t="s">
        <v>12</v>
      </c>
      <c r="I177" t="s">
        <v>11</v>
      </c>
    </row>
    <row r="178" spans="1:9" x14ac:dyDescent="0.45">
      <c r="A178" t="s">
        <v>969</v>
      </c>
      <c r="B178" t="s">
        <v>48</v>
      </c>
      <c r="C178" t="s">
        <v>56</v>
      </c>
      <c r="D178" t="s">
        <v>34</v>
      </c>
      <c r="E178" t="s">
        <v>159</v>
      </c>
      <c r="F178" t="s">
        <v>0</v>
      </c>
      <c r="G178" t="s">
        <v>0</v>
      </c>
      <c r="H178" t="s">
        <v>0</v>
      </c>
      <c r="I178" t="s">
        <v>1</v>
      </c>
    </row>
    <row r="179" spans="1:9" x14ac:dyDescent="0.45">
      <c r="A179" t="s">
        <v>19</v>
      </c>
      <c r="B179" t="s">
        <v>94</v>
      </c>
      <c r="C179" t="s">
        <v>17</v>
      </c>
      <c r="D179" t="s">
        <v>16</v>
      </c>
      <c r="E179" t="s">
        <v>15</v>
      </c>
      <c r="F179" t="s">
        <v>14</v>
      </c>
      <c r="G179" t="s">
        <v>13</v>
      </c>
      <c r="H179" t="s">
        <v>12</v>
      </c>
      <c r="I179" t="s">
        <v>11</v>
      </c>
    </row>
    <row r="180" spans="1:9" x14ac:dyDescent="0.45">
      <c r="A180" t="s">
        <v>998</v>
      </c>
      <c r="B180" t="s">
        <v>5</v>
      </c>
      <c r="C180" t="s">
        <v>43</v>
      </c>
      <c r="D180" t="s">
        <v>56</v>
      </c>
      <c r="E180" t="s">
        <v>399</v>
      </c>
      <c r="F180" t="s">
        <v>0</v>
      </c>
      <c r="G180" t="s">
        <v>0</v>
      </c>
      <c r="H180" t="s">
        <v>0</v>
      </c>
    </row>
    <row r="181" spans="1:9" x14ac:dyDescent="0.45">
      <c r="A181" t="s">
        <v>970</v>
      </c>
      <c r="B181" t="s">
        <v>229</v>
      </c>
      <c r="C181" t="s">
        <v>47</v>
      </c>
      <c r="D181" t="s">
        <v>35</v>
      </c>
      <c r="E181" t="s">
        <v>338</v>
      </c>
      <c r="F181" t="s">
        <v>0</v>
      </c>
      <c r="G181" t="s">
        <v>0</v>
      </c>
      <c r="H181" t="s">
        <v>0</v>
      </c>
    </row>
    <row r="182" spans="1:9" x14ac:dyDescent="0.45">
      <c r="A182" t="s">
        <v>969</v>
      </c>
      <c r="B182" t="s">
        <v>48</v>
      </c>
      <c r="C182" t="s">
        <v>4</v>
      </c>
      <c r="D182" t="s">
        <v>56</v>
      </c>
      <c r="E182" t="s">
        <v>159</v>
      </c>
      <c r="F182" t="s">
        <v>0</v>
      </c>
      <c r="G182" t="s">
        <v>0</v>
      </c>
      <c r="H182" t="s">
        <v>0</v>
      </c>
      <c r="I182" t="s">
        <v>1</v>
      </c>
    </row>
    <row r="183" spans="1:9" x14ac:dyDescent="0.45">
      <c r="A183" t="s">
        <v>19</v>
      </c>
      <c r="B183" t="s">
        <v>87</v>
      </c>
      <c r="C183" t="s">
        <v>17</v>
      </c>
      <c r="D183" t="s">
        <v>16</v>
      </c>
      <c r="E183" t="s">
        <v>15</v>
      </c>
      <c r="F183" t="s">
        <v>14</v>
      </c>
      <c r="G183" t="s">
        <v>13</v>
      </c>
      <c r="H183" t="s">
        <v>12</v>
      </c>
      <c r="I183" t="s">
        <v>11</v>
      </c>
    </row>
    <row r="184" spans="1:9" x14ac:dyDescent="0.45">
      <c r="A184" t="s">
        <v>997</v>
      </c>
      <c r="B184" t="s">
        <v>21</v>
      </c>
      <c r="C184" t="s">
        <v>40</v>
      </c>
      <c r="D184" t="s">
        <v>3</v>
      </c>
      <c r="E184" t="s">
        <v>278</v>
      </c>
      <c r="F184" t="s">
        <v>1</v>
      </c>
      <c r="G184" t="s">
        <v>0</v>
      </c>
      <c r="H184" t="s">
        <v>1</v>
      </c>
    </row>
    <row r="185" spans="1:9" x14ac:dyDescent="0.45">
      <c r="A185" t="s">
        <v>969</v>
      </c>
      <c r="B185" t="s">
        <v>48</v>
      </c>
      <c r="C185" t="s">
        <v>47</v>
      </c>
      <c r="D185" t="s">
        <v>34</v>
      </c>
      <c r="E185" t="s">
        <v>159</v>
      </c>
      <c r="F185" t="s">
        <v>0</v>
      </c>
      <c r="G185" t="s">
        <v>0</v>
      </c>
      <c r="H185" t="s">
        <v>0</v>
      </c>
      <c r="I185" t="s">
        <v>1</v>
      </c>
    </row>
    <row r="186" spans="1:9" x14ac:dyDescent="0.45">
      <c r="A186" t="s">
        <v>996</v>
      </c>
      <c r="B186" t="s">
        <v>28</v>
      </c>
      <c r="C186" t="s">
        <v>47</v>
      </c>
      <c r="D186" t="s">
        <v>34</v>
      </c>
      <c r="E186" t="s">
        <v>114</v>
      </c>
      <c r="F186" t="s">
        <v>0</v>
      </c>
      <c r="G186" t="s">
        <v>0</v>
      </c>
      <c r="H186" t="s">
        <v>0</v>
      </c>
    </row>
    <row r="187" spans="1:9" x14ac:dyDescent="0.45">
      <c r="A187" t="s">
        <v>19</v>
      </c>
      <c r="B187" t="s">
        <v>86</v>
      </c>
      <c r="C187" t="s">
        <v>17</v>
      </c>
      <c r="D187" t="s">
        <v>16</v>
      </c>
      <c r="E187" t="s">
        <v>15</v>
      </c>
      <c r="F187" t="s">
        <v>14</v>
      </c>
      <c r="G187" t="s">
        <v>13</v>
      </c>
      <c r="H187" t="s">
        <v>12</v>
      </c>
      <c r="I187" t="s">
        <v>11</v>
      </c>
    </row>
    <row r="188" spans="1:9" x14ac:dyDescent="0.45">
      <c r="A188" t="s">
        <v>995</v>
      </c>
      <c r="B188" t="s">
        <v>72</v>
      </c>
      <c r="C188" t="s">
        <v>112</v>
      </c>
      <c r="D188" t="s">
        <v>3</v>
      </c>
      <c r="E188" t="s">
        <v>185</v>
      </c>
      <c r="F188" t="s">
        <v>1</v>
      </c>
      <c r="G188" t="s">
        <v>0</v>
      </c>
      <c r="H188" t="s">
        <v>1</v>
      </c>
    </row>
    <row r="189" spans="1:9" x14ac:dyDescent="0.45">
      <c r="A189" t="s">
        <v>994</v>
      </c>
      <c r="B189" t="s">
        <v>36</v>
      </c>
      <c r="C189" t="s">
        <v>61</v>
      </c>
      <c r="D189" t="s">
        <v>3</v>
      </c>
      <c r="E189" t="s">
        <v>58</v>
      </c>
      <c r="F189" t="s">
        <v>1</v>
      </c>
      <c r="G189" t="s">
        <v>0</v>
      </c>
      <c r="H189" t="s">
        <v>1</v>
      </c>
    </row>
    <row r="190" spans="1:9" x14ac:dyDescent="0.45">
      <c r="A190" t="s">
        <v>993</v>
      </c>
      <c r="B190" t="s">
        <v>72</v>
      </c>
      <c r="C190" t="s">
        <v>69</v>
      </c>
      <c r="D190" t="s">
        <v>3</v>
      </c>
      <c r="E190" t="s">
        <v>178</v>
      </c>
      <c r="F190" t="s">
        <v>1</v>
      </c>
      <c r="G190" t="s">
        <v>0</v>
      </c>
      <c r="H190" t="s">
        <v>1</v>
      </c>
    </row>
    <row r="191" spans="1:9" x14ac:dyDescent="0.45">
      <c r="A191" t="s">
        <v>992</v>
      </c>
      <c r="B191" t="s">
        <v>48</v>
      </c>
      <c r="C191" t="s">
        <v>234</v>
      </c>
      <c r="D191" t="s">
        <v>34</v>
      </c>
      <c r="E191" t="s">
        <v>185</v>
      </c>
      <c r="F191" t="s">
        <v>1</v>
      </c>
      <c r="G191" t="s">
        <v>0</v>
      </c>
      <c r="H191" t="s">
        <v>1</v>
      </c>
    </row>
    <row r="192" spans="1:9" x14ac:dyDescent="0.45">
      <c r="A192" t="s">
        <v>970</v>
      </c>
      <c r="B192" t="s">
        <v>229</v>
      </c>
      <c r="C192" t="s">
        <v>47</v>
      </c>
      <c r="D192" t="s">
        <v>412</v>
      </c>
      <c r="E192" t="s">
        <v>338</v>
      </c>
      <c r="F192" t="s">
        <v>0</v>
      </c>
      <c r="G192" t="s">
        <v>0</v>
      </c>
      <c r="H192" t="s">
        <v>0</v>
      </c>
    </row>
    <row r="193" spans="1:9" x14ac:dyDescent="0.45">
      <c r="A193" t="s">
        <v>991</v>
      </c>
      <c r="B193" t="s">
        <v>44</v>
      </c>
      <c r="C193" t="s">
        <v>148</v>
      </c>
      <c r="D193" t="s">
        <v>79</v>
      </c>
      <c r="E193" t="s">
        <v>185</v>
      </c>
      <c r="F193" t="s">
        <v>1</v>
      </c>
      <c r="G193" t="s">
        <v>0</v>
      </c>
      <c r="H193" t="s">
        <v>1</v>
      </c>
    </row>
    <row r="194" spans="1:9" x14ac:dyDescent="0.45">
      <c r="A194" t="s">
        <v>990</v>
      </c>
      <c r="B194" t="s">
        <v>5</v>
      </c>
      <c r="C194" t="s">
        <v>148</v>
      </c>
      <c r="D194" t="s">
        <v>79</v>
      </c>
      <c r="E194" t="s">
        <v>2</v>
      </c>
      <c r="F194" t="s">
        <v>0</v>
      </c>
      <c r="G194" t="s">
        <v>1</v>
      </c>
      <c r="H194" t="s">
        <v>0</v>
      </c>
    </row>
    <row r="195" spans="1:9" x14ac:dyDescent="0.45">
      <c r="A195" t="s">
        <v>969</v>
      </c>
      <c r="B195" t="s">
        <v>48</v>
      </c>
      <c r="C195" t="s">
        <v>43</v>
      </c>
      <c r="D195" t="s">
        <v>4</v>
      </c>
      <c r="E195" t="s">
        <v>159</v>
      </c>
      <c r="F195" t="s">
        <v>0</v>
      </c>
      <c r="G195" t="s">
        <v>0</v>
      </c>
      <c r="H195" t="s">
        <v>0</v>
      </c>
      <c r="I195" t="s">
        <v>1</v>
      </c>
    </row>
    <row r="196" spans="1:9" x14ac:dyDescent="0.45">
      <c r="A196" t="s">
        <v>19</v>
      </c>
      <c r="B196" t="s">
        <v>84</v>
      </c>
      <c r="C196" t="s">
        <v>17</v>
      </c>
      <c r="D196" t="s">
        <v>16</v>
      </c>
      <c r="E196" t="s">
        <v>15</v>
      </c>
      <c r="F196" t="s">
        <v>14</v>
      </c>
      <c r="G196" t="s">
        <v>13</v>
      </c>
      <c r="H196" t="s">
        <v>12</v>
      </c>
      <c r="I196" t="s">
        <v>11</v>
      </c>
    </row>
    <row r="197" spans="1:9" x14ac:dyDescent="0.45">
      <c r="A197" t="s">
        <v>970</v>
      </c>
      <c r="B197" t="s">
        <v>229</v>
      </c>
      <c r="C197" t="s">
        <v>47</v>
      </c>
      <c r="D197" t="s">
        <v>67</v>
      </c>
      <c r="E197" t="s">
        <v>338</v>
      </c>
      <c r="F197" t="s">
        <v>0</v>
      </c>
      <c r="G197" t="s">
        <v>0</v>
      </c>
      <c r="H197" t="s">
        <v>0</v>
      </c>
    </row>
    <row r="198" spans="1:9" x14ac:dyDescent="0.45">
      <c r="A198" t="s">
        <v>969</v>
      </c>
      <c r="B198" t="s">
        <v>48</v>
      </c>
      <c r="C198" t="s">
        <v>34</v>
      </c>
      <c r="D198" t="s">
        <v>79</v>
      </c>
      <c r="E198" t="s">
        <v>159</v>
      </c>
      <c r="F198" t="s">
        <v>0</v>
      </c>
      <c r="G198" t="s">
        <v>0</v>
      </c>
      <c r="H198" t="s">
        <v>0</v>
      </c>
      <c r="I198" t="s">
        <v>1</v>
      </c>
    </row>
    <row r="199" spans="1:9" x14ac:dyDescent="0.45">
      <c r="A199" t="s">
        <v>989</v>
      </c>
      <c r="B199" t="s">
        <v>48</v>
      </c>
      <c r="C199" t="s">
        <v>79</v>
      </c>
      <c r="D199" t="s">
        <v>34</v>
      </c>
      <c r="E199" t="s">
        <v>68</v>
      </c>
      <c r="F199" t="s">
        <v>0</v>
      </c>
      <c r="G199" t="s">
        <v>0</v>
      </c>
      <c r="H199" t="s">
        <v>0</v>
      </c>
    </row>
    <row r="200" spans="1:9" x14ac:dyDescent="0.45">
      <c r="A200" t="s">
        <v>19</v>
      </c>
      <c r="B200" t="s">
        <v>76</v>
      </c>
      <c r="C200" t="s">
        <v>17</v>
      </c>
      <c r="D200" t="s">
        <v>16</v>
      </c>
      <c r="E200" t="s">
        <v>15</v>
      </c>
      <c r="F200" t="s">
        <v>14</v>
      </c>
      <c r="G200" t="s">
        <v>13</v>
      </c>
      <c r="H200" t="s">
        <v>12</v>
      </c>
      <c r="I200" t="s">
        <v>11</v>
      </c>
    </row>
    <row r="201" spans="1:9" x14ac:dyDescent="0.45">
      <c r="A201" t="s">
        <v>988</v>
      </c>
      <c r="B201" t="s">
        <v>89</v>
      </c>
      <c r="C201" t="s">
        <v>802</v>
      </c>
      <c r="D201" t="s">
        <v>8</v>
      </c>
      <c r="E201" t="s">
        <v>91</v>
      </c>
      <c r="F201" t="s">
        <v>0</v>
      </c>
      <c r="G201" t="s">
        <v>0</v>
      </c>
      <c r="H201" t="s">
        <v>0</v>
      </c>
    </row>
    <row r="202" spans="1:9" x14ac:dyDescent="0.45">
      <c r="A202" t="s">
        <v>981</v>
      </c>
      <c r="B202" t="s">
        <v>44</v>
      </c>
      <c r="C202" t="s">
        <v>199</v>
      </c>
      <c r="D202" t="s">
        <v>100</v>
      </c>
      <c r="E202" t="s">
        <v>185</v>
      </c>
      <c r="F202" t="s">
        <v>1</v>
      </c>
      <c r="G202" t="s">
        <v>0</v>
      </c>
      <c r="H202" t="s">
        <v>1</v>
      </c>
    </row>
    <row r="203" spans="1:9" x14ac:dyDescent="0.45">
      <c r="A203" t="s">
        <v>980</v>
      </c>
      <c r="B203" t="s">
        <v>115</v>
      </c>
      <c r="C203" t="s">
        <v>61</v>
      </c>
      <c r="D203" t="s">
        <v>446</v>
      </c>
      <c r="E203" t="s">
        <v>26</v>
      </c>
      <c r="F203" t="s">
        <v>0</v>
      </c>
      <c r="G203" t="s">
        <v>0</v>
      </c>
      <c r="H203" t="s">
        <v>0</v>
      </c>
    </row>
    <row r="204" spans="1:9" x14ac:dyDescent="0.45">
      <c r="A204" t="s">
        <v>987</v>
      </c>
      <c r="B204" t="s">
        <v>21</v>
      </c>
      <c r="C204" t="s">
        <v>40</v>
      </c>
      <c r="D204" t="s">
        <v>4</v>
      </c>
      <c r="E204" t="s">
        <v>143</v>
      </c>
      <c r="F204" t="s">
        <v>0</v>
      </c>
      <c r="G204" t="s">
        <v>0</v>
      </c>
      <c r="H204" t="s">
        <v>0</v>
      </c>
    </row>
    <row r="205" spans="1:9" x14ac:dyDescent="0.45">
      <c r="A205" t="s">
        <v>986</v>
      </c>
      <c r="B205" t="s">
        <v>21</v>
      </c>
      <c r="C205" t="s">
        <v>82</v>
      </c>
      <c r="D205" t="s">
        <v>34</v>
      </c>
      <c r="E205" t="s">
        <v>188</v>
      </c>
      <c r="F205" t="s">
        <v>1</v>
      </c>
      <c r="G205" t="s">
        <v>0</v>
      </c>
      <c r="H205" t="s">
        <v>1</v>
      </c>
    </row>
    <row r="206" spans="1:9" x14ac:dyDescent="0.45">
      <c r="A206" t="s">
        <v>985</v>
      </c>
      <c r="B206" t="s">
        <v>44</v>
      </c>
      <c r="C206" t="s">
        <v>69</v>
      </c>
      <c r="D206" t="s">
        <v>3</v>
      </c>
      <c r="E206" t="s">
        <v>55</v>
      </c>
      <c r="F206" t="s">
        <v>0</v>
      </c>
      <c r="G206" t="s">
        <v>0</v>
      </c>
      <c r="H206" t="s">
        <v>0</v>
      </c>
    </row>
    <row r="207" spans="1:9" x14ac:dyDescent="0.45">
      <c r="A207" t="s">
        <v>984</v>
      </c>
      <c r="B207" t="s">
        <v>31</v>
      </c>
      <c r="C207" t="s">
        <v>40</v>
      </c>
      <c r="D207" t="s">
        <v>56</v>
      </c>
      <c r="E207" t="s">
        <v>188</v>
      </c>
      <c r="F207" t="s">
        <v>1</v>
      </c>
      <c r="G207" t="s">
        <v>1</v>
      </c>
      <c r="H207" t="s">
        <v>0</v>
      </c>
    </row>
    <row r="208" spans="1:9" x14ac:dyDescent="0.45">
      <c r="A208" t="s">
        <v>983</v>
      </c>
      <c r="B208" t="s">
        <v>5</v>
      </c>
      <c r="C208" t="s">
        <v>67</v>
      </c>
      <c r="D208" t="s">
        <v>100</v>
      </c>
      <c r="E208" t="s">
        <v>408</v>
      </c>
      <c r="F208" t="s">
        <v>0</v>
      </c>
      <c r="G208" t="s">
        <v>0</v>
      </c>
      <c r="H208" t="s">
        <v>0</v>
      </c>
    </row>
    <row r="209" spans="1:9" x14ac:dyDescent="0.45">
      <c r="A209" t="s">
        <v>970</v>
      </c>
      <c r="B209" t="s">
        <v>229</v>
      </c>
      <c r="C209" t="s">
        <v>47</v>
      </c>
      <c r="D209" t="s">
        <v>148</v>
      </c>
      <c r="E209" t="s">
        <v>338</v>
      </c>
      <c r="F209" t="s">
        <v>0</v>
      </c>
      <c r="G209" t="s">
        <v>0</v>
      </c>
      <c r="H209" t="s">
        <v>0</v>
      </c>
    </row>
    <row r="210" spans="1:9" x14ac:dyDescent="0.45">
      <c r="A210" t="s">
        <v>969</v>
      </c>
      <c r="B210" t="s">
        <v>48</v>
      </c>
      <c r="C210" t="s">
        <v>79</v>
      </c>
      <c r="D210" t="s">
        <v>56</v>
      </c>
      <c r="E210" t="s">
        <v>159</v>
      </c>
      <c r="F210" t="s">
        <v>0</v>
      </c>
      <c r="G210" t="s">
        <v>0</v>
      </c>
      <c r="H210" t="s">
        <v>0</v>
      </c>
      <c r="I210" t="s">
        <v>1</v>
      </c>
    </row>
    <row r="211" spans="1:9" x14ac:dyDescent="0.45">
      <c r="A211" t="s">
        <v>19</v>
      </c>
      <c r="B211" t="s">
        <v>64</v>
      </c>
      <c r="C211" t="s">
        <v>17</v>
      </c>
      <c r="D211" t="s">
        <v>16</v>
      </c>
      <c r="E211" t="s">
        <v>15</v>
      </c>
      <c r="F211" t="s">
        <v>14</v>
      </c>
      <c r="G211" t="s">
        <v>13</v>
      </c>
      <c r="H211" t="s">
        <v>12</v>
      </c>
      <c r="I211" t="s">
        <v>11</v>
      </c>
    </row>
    <row r="212" spans="1:9" x14ac:dyDescent="0.45">
      <c r="A212" t="s">
        <v>970</v>
      </c>
      <c r="B212" t="s">
        <v>229</v>
      </c>
      <c r="C212" t="s">
        <v>47</v>
      </c>
      <c r="D212" t="s">
        <v>100</v>
      </c>
      <c r="E212" t="s">
        <v>338</v>
      </c>
      <c r="F212" t="s">
        <v>0</v>
      </c>
      <c r="G212" t="s">
        <v>0</v>
      </c>
      <c r="H212" t="s">
        <v>0</v>
      </c>
    </row>
    <row r="213" spans="1:9" x14ac:dyDescent="0.45">
      <c r="A213" t="s">
        <v>19</v>
      </c>
      <c r="B213" t="s">
        <v>63</v>
      </c>
      <c r="C213" t="s">
        <v>17</v>
      </c>
      <c r="D213" t="s">
        <v>16</v>
      </c>
      <c r="E213" t="s">
        <v>15</v>
      </c>
      <c r="F213" t="s">
        <v>14</v>
      </c>
      <c r="G213" t="s">
        <v>13</v>
      </c>
      <c r="H213" t="s">
        <v>12</v>
      </c>
      <c r="I213" t="s">
        <v>11</v>
      </c>
    </row>
    <row r="214" spans="1:9" x14ac:dyDescent="0.45">
      <c r="A214" t="s">
        <v>982</v>
      </c>
      <c r="B214" t="s">
        <v>28</v>
      </c>
      <c r="C214" t="s">
        <v>160</v>
      </c>
      <c r="D214" t="s">
        <v>100</v>
      </c>
      <c r="E214" t="s">
        <v>114</v>
      </c>
      <c r="F214" t="s">
        <v>0</v>
      </c>
      <c r="G214" t="s">
        <v>0</v>
      </c>
      <c r="H214" t="s">
        <v>0</v>
      </c>
    </row>
    <row r="215" spans="1:9" x14ac:dyDescent="0.45">
      <c r="A215" t="s">
        <v>981</v>
      </c>
      <c r="B215" t="s">
        <v>44</v>
      </c>
      <c r="C215" t="s">
        <v>40</v>
      </c>
      <c r="D215" t="s">
        <v>59</v>
      </c>
      <c r="E215" t="s">
        <v>185</v>
      </c>
      <c r="F215" t="s">
        <v>1</v>
      </c>
      <c r="G215" t="s">
        <v>0</v>
      </c>
      <c r="H215" t="s">
        <v>1</v>
      </c>
    </row>
    <row r="216" spans="1:9" x14ac:dyDescent="0.45">
      <c r="A216" t="s">
        <v>980</v>
      </c>
      <c r="B216" t="s">
        <v>115</v>
      </c>
      <c r="C216" t="s">
        <v>56</v>
      </c>
      <c r="D216" t="s">
        <v>100</v>
      </c>
      <c r="E216" t="s">
        <v>26</v>
      </c>
      <c r="F216" t="s">
        <v>0</v>
      </c>
      <c r="G216" t="s">
        <v>0</v>
      </c>
      <c r="H216" t="s">
        <v>0</v>
      </c>
    </row>
    <row r="217" spans="1:9" x14ac:dyDescent="0.45">
      <c r="A217" t="s">
        <v>970</v>
      </c>
      <c r="B217" t="s">
        <v>229</v>
      </c>
      <c r="C217" t="s">
        <v>47</v>
      </c>
      <c r="D217" t="s">
        <v>148</v>
      </c>
      <c r="E217" t="s">
        <v>338</v>
      </c>
      <c r="F217" t="s">
        <v>0</v>
      </c>
      <c r="G217" t="s">
        <v>0</v>
      </c>
      <c r="H217" t="s">
        <v>0</v>
      </c>
    </row>
    <row r="218" spans="1:9" x14ac:dyDescent="0.45">
      <c r="A218" t="s">
        <v>19</v>
      </c>
      <c r="B218" t="s">
        <v>52</v>
      </c>
      <c r="C218" t="s">
        <v>17</v>
      </c>
      <c r="D218" t="s">
        <v>16</v>
      </c>
      <c r="E218" t="s">
        <v>15</v>
      </c>
      <c r="F218" t="s">
        <v>14</v>
      </c>
      <c r="G218" t="s">
        <v>13</v>
      </c>
      <c r="H218" t="s">
        <v>12</v>
      </c>
      <c r="I218" t="s">
        <v>11</v>
      </c>
    </row>
    <row r="219" spans="1:9" x14ac:dyDescent="0.45">
      <c r="A219" t="s">
        <v>979</v>
      </c>
      <c r="B219" t="s">
        <v>72</v>
      </c>
      <c r="C219" t="s">
        <v>170</v>
      </c>
      <c r="D219" t="s">
        <v>34</v>
      </c>
      <c r="E219" t="s">
        <v>42</v>
      </c>
      <c r="F219" t="s">
        <v>1</v>
      </c>
      <c r="G219" t="s">
        <v>0</v>
      </c>
      <c r="H219" t="s">
        <v>1</v>
      </c>
    </row>
    <row r="220" spans="1:9" x14ac:dyDescent="0.45">
      <c r="A220" t="s">
        <v>978</v>
      </c>
      <c r="B220" t="s">
        <v>72</v>
      </c>
      <c r="C220" t="s">
        <v>4</v>
      </c>
      <c r="D220" t="s">
        <v>34</v>
      </c>
      <c r="E220" t="s">
        <v>138</v>
      </c>
      <c r="F220" t="s">
        <v>0</v>
      </c>
      <c r="G220" t="s">
        <v>0</v>
      </c>
      <c r="H220" t="s">
        <v>0</v>
      </c>
    </row>
    <row r="221" spans="1:9" x14ac:dyDescent="0.45">
      <c r="A221" t="s">
        <v>977</v>
      </c>
      <c r="B221" t="s">
        <v>31</v>
      </c>
      <c r="C221" t="s">
        <v>61</v>
      </c>
      <c r="D221" t="s">
        <v>34</v>
      </c>
      <c r="E221" t="s">
        <v>99</v>
      </c>
      <c r="F221" t="s">
        <v>0</v>
      </c>
      <c r="G221" t="s">
        <v>1</v>
      </c>
      <c r="H221" t="s">
        <v>0</v>
      </c>
    </row>
    <row r="222" spans="1:9" x14ac:dyDescent="0.45">
      <c r="A222" t="s">
        <v>970</v>
      </c>
      <c r="B222" t="s">
        <v>229</v>
      </c>
      <c r="C222" t="s">
        <v>47</v>
      </c>
      <c r="D222" t="s">
        <v>82</v>
      </c>
      <c r="E222" t="s">
        <v>338</v>
      </c>
      <c r="F222" t="s">
        <v>0</v>
      </c>
      <c r="G222" t="s">
        <v>0</v>
      </c>
      <c r="H222" t="s">
        <v>0</v>
      </c>
    </row>
    <row r="223" spans="1:9" x14ac:dyDescent="0.45">
      <c r="A223" t="s">
        <v>969</v>
      </c>
      <c r="B223" t="s">
        <v>342</v>
      </c>
      <c r="C223" t="s">
        <v>47</v>
      </c>
      <c r="D223" t="s">
        <v>40</v>
      </c>
      <c r="E223" t="s">
        <v>159</v>
      </c>
      <c r="F223" t="s">
        <v>0</v>
      </c>
      <c r="G223" t="s">
        <v>0</v>
      </c>
      <c r="H223" t="s">
        <v>0</v>
      </c>
      <c r="I223" t="s">
        <v>1</v>
      </c>
    </row>
    <row r="224" spans="1:9" x14ac:dyDescent="0.45">
      <c r="A224" t="s">
        <v>19</v>
      </c>
      <c r="B224" t="s">
        <v>38</v>
      </c>
      <c r="C224" t="s">
        <v>17</v>
      </c>
      <c r="D224" t="s">
        <v>16</v>
      </c>
      <c r="E224" t="s">
        <v>15</v>
      </c>
      <c r="F224" t="s">
        <v>14</v>
      </c>
      <c r="G224" t="s">
        <v>13</v>
      </c>
      <c r="H224" t="s">
        <v>12</v>
      </c>
      <c r="I224" t="s">
        <v>11</v>
      </c>
    </row>
    <row r="225" spans="1:9" x14ac:dyDescent="0.45">
      <c r="A225" t="s">
        <v>970</v>
      </c>
      <c r="B225" t="s">
        <v>229</v>
      </c>
      <c r="C225" t="s">
        <v>47</v>
      </c>
      <c r="D225" t="s">
        <v>4</v>
      </c>
      <c r="E225" t="s">
        <v>338</v>
      </c>
      <c r="F225" t="s">
        <v>0</v>
      </c>
      <c r="G225" t="s">
        <v>0</v>
      </c>
      <c r="H225" t="s">
        <v>0</v>
      </c>
    </row>
    <row r="226" spans="1:9" x14ac:dyDescent="0.45">
      <c r="A226" t="s">
        <v>976</v>
      </c>
      <c r="B226" t="s">
        <v>21</v>
      </c>
      <c r="C226" t="s">
        <v>67</v>
      </c>
      <c r="D226" t="s">
        <v>3</v>
      </c>
      <c r="E226" t="s">
        <v>131</v>
      </c>
      <c r="F226" t="s">
        <v>0</v>
      </c>
      <c r="G226" t="s">
        <v>0</v>
      </c>
      <c r="H226" t="s">
        <v>0</v>
      </c>
    </row>
    <row r="227" spans="1:9" x14ac:dyDescent="0.45">
      <c r="A227" t="s">
        <v>19</v>
      </c>
      <c r="B227" t="s">
        <v>24</v>
      </c>
      <c r="C227" t="s">
        <v>17</v>
      </c>
      <c r="D227" t="s">
        <v>16</v>
      </c>
      <c r="E227" t="s">
        <v>15</v>
      </c>
      <c r="F227" t="s">
        <v>14</v>
      </c>
      <c r="G227" t="s">
        <v>13</v>
      </c>
      <c r="H227" t="s">
        <v>12</v>
      </c>
      <c r="I227" t="s">
        <v>11</v>
      </c>
    </row>
    <row r="228" spans="1:9" x14ac:dyDescent="0.45">
      <c r="A228" t="s">
        <v>975</v>
      </c>
      <c r="B228" t="s">
        <v>72</v>
      </c>
      <c r="C228" t="s">
        <v>40</v>
      </c>
      <c r="D228" t="s">
        <v>34</v>
      </c>
      <c r="E228" t="s">
        <v>185</v>
      </c>
      <c r="F228" t="s">
        <v>1</v>
      </c>
      <c r="G228" t="s">
        <v>0</v>
      </c>
      <c r="H228" t="s">
        <v>1</v>
      </c>
    </row>
    <row r="229" spans="1:9" x14ac:dyDescent="0.45">
      <c r="A229" t="s">
        <v>974</v>
      </c>
      <c r="B229" t="s">
        <v>44</v>
      </c>
      <c r="C229" t="s">
        <v>61</v>
      </c>
      <c r="D229" t="s">
        <v>3</v>
      </c>
      <c r="E229" t="s">
        <v>42</v>
      </c>
      <c r="F229" t="s">
        <v>1</v>
      </c>
      <c r="G229" t="s">
        <v>0</v>
      </c>
      <c r="H229" t="s">
        <v>1</v>
      </c>
    </row>
    <row r="230" spans="1:9" x14ac:dyDescent="0.45">
      <c r="A230" t="s">
        <v>970</v>
      </c>
      <c r="B230" t="s">
        <v>229</v>
      </c>
      <c r="C230" t="s">
        <v>47</v>
      </c>
      <c r="D230" t="s">
        <v>56</v>
      </c>
      <c r="E230" t="s">
        <v>338</v>
      </c>
      <c r="F230" t="s">
        <v>0</v>
      </c>
      <c r="G230" t="s">
        <v>0</v>
      </c>
      <c r="H230" t="s">
        <v>0</v>
      </c>
    </row>
    <row r="231" spans="1:9" x14ac:dyDescent="0.45">
      <c r="A231" t="s">
        <v>969</v>
      </c>
      <c r="B231" t="s">
        <v>342</v>
      </c>
      <c r="C231" t="s">
        <v>47</v>
      </c>
      <c r="D231" t="s">
        <v>4</v>
      </c>
      <c r="E231" t="s">
        <v>159</v>
      </c>
      <c r="F231" t="s">
        <v>0</v>
      </c>
      <c r="G231" t="s">
        <v>0</v>
      </c>
      <c r="H231" t="s">
        <v>0</v>
      </c>
      <c r="I231" t="s">
        <v>1</v>
      </c>
    </row>
    <row r="232" spans="1:9" x14ac:dyDescent="0.45">
      <c r="A232" t="s">
        <v>19</v>
      </c>
      <c r="B232" t="s">
        <v>23</v>
      </c>
      <c r="C232" t="s">
        <v>17</v>
      </c>
      <c r="D232" t="s">
        <v>16</v>
      </c>
      <c r="E232" t="s">
        <v>15</v>
      </c>
      <c r="F232" t="s">
        <v>14</v>
      </c>
      <c r="G232" t="s">
        <v>13</v>
      </c>
      <c r="H232" t="s">
        <v>12</v>
      </c>
      <c r="I232" t="s">
        <v>11</v>
      </c>
    </row>
    <row r="233" spans="1:9" x14ac:dyDescent="0.45">
      <c r="A233" t="s">
        <v>973</v>
      </c>
      <c r="B233" t="s">
        <v>200</v>
      </c>
      <c r="C233" t="s">
        <v>61</v>
      </c>
      <c r="D233" t="s">
        <v>3</v>
      </c>
      <c r="E233" t="s">
        <v>681</v>
      </c>
      <c r="F233" t="s">
        <v>0</v>
      </c>
      <c r="G233" t="s">
        <v>0</v>
      </c>
      <c r="H233" t="s">
        <v>0</v>
      </c>
    </row>
    <row r="234" spans="1:9" x14ac:dyDescent="0.45">
      <c r="A234" t="s">
        <v>970</v>
      </c>
      <c r="B234" t="s">
        <v>229</v>
      </c>
      <c r="C234" t="s">
        <v>47</v>
      </c>
      <c r="D234" t="s">
        <v>40</v>
      </c>
      <c r="E234" t="s">
        <v>338</v>
      </c>
      <c r="F234" t="s">
        <v>0</v>
      </c>
      <c r="G234" t="s">
        <v>0</v>
      </c>
      <c r="H234" t="s">
        <v>0</v>
      </c>
    </row>
    <row r="235" spans="1:9" x14ac:dyDescent="0.45">
      <c r="A235" t="s">
        <v>972</v>
      </c>
      <c r="B235" t="s">
        <v>28</v>
      </c>
      <c r="C235" t="s">
        <v>4</v>
      </c>
      <c r="D235" t="s">
        <v>79</v>
      </c>
      <c r="E235" t="s">
        <v>53</v>
      </c>
      <c r="F235" t="s">
        <v>0</v>
      </c>
      <c r="G235" t="s">
        <v>0</v>
      </c>
      <c r="H235" t="s">
        <v>0</v>
      </c>
    </row>
    <row r="236" spans="1:9" x14ac:dyDescent="0.45">
      <c r="A236" t="s">
        <v>19</v>
      </c>
      <c r="B236" t="s">
        <v>18</v>
      </c>
      <c r="C236" t="s">
        <v>17</v>
      </c>
      <c r="D236" t="s">
        <v>16</v>
      </c>
      <c r="E236" t="s">
        <v>15</v>
      </c>
      <c r="F236" t="s">
        <v>14</v>
      </c>
      <c r="G236" t="s">
        <v>13</v>
      </c>
      <c r="H236" t="s">
        <v>12</v>
      </c>
      <c r="I236" t="s">
        <v>11</v>
      </c>
    </row>
    <row r="237" spans="1:9" x14ac:dyDescent="0.45">
      <c r="A237" t="s">
        <v>971</v>
      </c>
      <c r="B237" t="s">
        <v>28</v>
      </c>
      <c r="C237" t="s">
        <v>4</v>
      </c>
      <c r="D237" t="s">
        <v>34</v>
      </c>
      <c r="E237" t="s">
        <v>496</v>
      </c>
      <c r="F237" t="s">
        <v>0</v>
      </c>
      <c r="G237" t="s">
        <v>0</v>
      </c>
      <c r="H237" t="s">
        <v>0</v>
      </c>
    </row>
    <row r="238" spans="1:9" x14ac:dyDescent="0.45">
      <c r="A238" t="s">
        <v>970</v>
      </c>
      <c r="B238" t="s">
        <v>229</v>
      </c>
      <c r="C238" t="s">
        <v>47</v>
      </c>
      <c r="D238" t="s">
        <v>8</v>
      </c>
      <c r="E238" t="s">
        <v>338</v>
      </c>
      <c r="F238" t="s">
        <v>0</v>
      </c>
      <c r="G238" t="s">
        <v>0</v>
      </c>
      <c r="H238" t="s">
        <v>0</v>
      </c>
    </row>
    <row r="239" spans="1:9" x14ac:dyDescent="0.45">
      <c r="A239" t="s">
        <v>969</v>
      </c>
      <c r="B239" t="s">
        <v>48</v>
      </c>
      <c r="C239" t="s">
        <v>34</v>
      </c>
      <c r="D239" t="s">
        <v>79</v>
      </c>
      <c r="E239" t="s">
        <v>159</v>
      </c>
      <c r="F239" t="s">
        <v>0</v>
      </c>
      <c r="G239" t="s">
        <v>0</v>
      </c>
      <c r="H239" t="s">
        <v>0</v>
      </c>
      <c r="I239" t="s">
        <v>1</v>
      </c>
    </row>
    <row r="240" spans="1:9" x14ac:dyDescent="0.45">
      <c r="A240" t="s">
        <v>968</v>
      </c>
      <c r="B240" t="s">
        <v>44</v>
      </c>
      <c r="C240" t="s">
        <v>3</v>
      </c>
      <c r="D240" t="s">
        <v>34</v>
      </c>
      <c r="E240" t="s">
        <v>55</v>
      </c>
      <c r="F240" t="s">
        <v>0</v>
      </c>
      <c r="G240" t="s">
        <v>0</v>
      </c>
      <c r="H240" t="s">
        <v>0</v>
      </c>
    </row>
  </sheetData>
  <conditionalFormatting sqref="A1:A1048576">
    <cfRule type="duplicateValues" dxfId="1482" priority="5"/>
  </conditionalFormatting>
  <conditionalFormatting sqref="F1:I1048576">
    <cfRule type="cellIs" dxfId="1481" priority="3" operator="equal">
      <formula>"Y"</formula>
    </cfRule>
    <cfRule type="cellIs" dxfId="1480" priority="4" operator="equal">
      <formula>"N"</formula>
    </cfRule>
  </conditionalFormatting>
  <conditionalFormatting sqref="J1:J2">
    <cfRule type="cellIs" dxfId="1479" priority="1" operator="equal">
      <formula>"Y"</formula>
    </cfRule>
    <cfRule type="cellIs" dxfId="1478" priority="2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workbookViewId="0">
      <selection activeCell="L1" sqref="L1:L1048576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14</v>
      </c>
    </row>
    <row r="2" spans="1:11" x14ac:dyDescent="0.45">
      <c r="A2" t="s">
        <v>1098</v>
      </c>
      <c r="B2" t="s">
        <v>72</v>
      </c>
      <c r="C2" t="s">
        <v>8</v>
      </c>
      <c r="D2" t="s">
        <v>34</v>
      </c>
      <c r="E2" t="s">
        <v>178</v>
      </c>
      <c r="F2" t="s">
        <v>1</v>
      </c>
      <c r="G2" t="s">
        <v>0</v>
      </c>
      <c r="H2" t="s">
        <v>1</v>
      </c>
      <c r="J2" t="s">
        <v>218</v>
      </c>
      <c r="K2">
        <f>COUNTIF(G:G,"Y")</f>
        <v>25</v>
      </c>
    </row>
    <row r="3" spans="1:11" x14ac:dyDescent="0.45">
      <c r="A3" t="s">
        <v>1142</v>
      </c>
      <c r="B3" t="s">
        <v>44</v>
      </c>
      <c r="C3" t="s">
        <v>40</v>
      </c>
      <c r="D3" t="s">
        <v>3</v>
      </c>
      <c r="E3" t="s">
        <v>216</v>
      </c>
      <c r="F3" t="s">
        <v>0</v>
      </c>
      <c r="G3" t="s">
        <v>1</v>
      </c>
      <c r="H3" t="s">
        <v>0</v>
      </c>
    </row>
    <row r="4" spans="1:11" x14ac:dyDescent="0.45">
      <c r="A4" t="s">
        <v>1126</v>
      </c>
      <c r="B4" t="s">
        <v>21</v>
      </c>
      <c r="C4" t="s">
        <v>8</v>
      </c>
      <c r="D4" t="s">
        <v>34</v>
      </c>
      <c r="E4" t="s">
        <v>203</v>
      </c>
      <c r="F4" t="s">
        <v>0</v>
      </c>
      <c r="G4" t="s">
        <v>0</v>
      </c>
      <c r="H4" t="s">
        <v>0</v>
      </c>
    </row>
    <row r="5" spans="1:11" x14ac:dyDescent="0.45">
      <c r="A5" t="s">
        <v>1094</v>
      </c>
      <c r="B5" t="s">
        <v>89</v>
      </c>
      <c r="C5" t="s">
        <v>100</v>
      </c>
      <c r="D5" t="s">
        <v>56</v>
      </c>
      <c r="E5" t="s">
        <v>2</v>
      </c>
      <c r="F5" t="s">
        <v>0</v>
      </c>
      <c r="G5" t="s">
        <v>1</v>
      </c>
      <c r="H5" t="s">
        <v>0</v>
      </c>
      <c r="I5" t="s">
        <v>1</v>
      </c>
    </row>
    <row r="6" spans="1:11" x14ac:dyDescent="0.45">
      <c r="A6" t="s">
        <v>1141</v>
      </c>
      <c r="B6" t="s">
        <v>21</v>
      </c>
      <c r="C6" t="s">
        <v>148</v>
      </c>
      <c r="D6" t="s">
        <v>34</v>
      </c>
      <c r="E6" t="s">
        <v>278</v>
      </c>
      <c r="F6" t="s">
        <v>1</v>
      </c>
      <c r="G6" t="s">
        <v>0</v>
      </c>
      <c r="H6" t="s">
        <v>1</v>
      </c>
    </row>
    <row r="7" spans="1:11" x14ac:dyDescent="0.45">
      <c r="A7" t="s">
        <v>19</v>
      </c>
      <c r="B7" t="s">
        <v>213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1140</v>
      </c>
      <c r="B8" t="s">
        <v>36</v>
      </c>
      <c r="C8" t="s">
        <v>4</v>
      </c>
      <c r="D8" t="s">
        <v>34</v>
      </c>
      <c r="E8" t="s">
        <v>39</v>
      </c>
      <c r="F8" t="s">
        <v>0</v>
      </c>
      <c r="G8" t="s">
        <v>0</v>
      </c>
      <c r="H8" t="s">
        <v>0</v>
      </c>
    </row>
    <row r="9" spans="1:11" x14ac:dyDescent="0.45">
      <c r="A9" t="s">
        <v>1139</v>
      </c>
      <c r="B9" t="s">
        <v>89</v>
      </c>
      <c r="C9" t="s">
        <v>3</v>
      </c>
      <c r="D9" t="s">
        <v>3</v>
      </c>
      <c r="E9" t="s">
        <v>408</v>
      </c>
      <c r="F9" t="s">
        <v>0</v>
      </c>
      <c r="G9" t="s">
        <v>0</v>
      </c>
      <c r="H9" t="s">
        <v>0</v>
      </c>
    </row>
    <row r="10" spans="1:11" x14ac:dyDescent="0.45">
      <c r="A10" t="s">
        <v>19</v>
      </c>
      <c r="B10" t="s">
        <v>210</v>
      </c>
      <c r="C10" t="s">
        <v>17</v>
      </c>
      <c r="D10" t="s">
        <v>16</v>
      </c>
      <c r="E10" t="s">
        <v>15</v>
      </c>
      <c r="F10" t="s">
        <v>14</v>
      </c>
      <c r="G10" t="s">
        <v>13</v>
      </c>
      <c r="H10" t="s">
        <v>12</v>
      </c>
      <c r="I10" t="s">
        <v>11</v>
      </c>
    </row>
    <row r="11" spans="1:11" x14ac:dyDescent="0.45">
      <c r="A11" t="s">
        <v>1138</v>
      </c>
      <c r="B11" t="s">
        <v>48</v>
      </c>
      <c r="C11" t="s">
        <v>61</v>
      </c>
      <c r="D11" t="s">
        <v>34</v>
      </c>
      <c r="E11" t="s">
        <v>178</v>
      </c>
      <c r="F11" t="s">
        <v>1</v>
      </c>
      <c r="G11" t="s">
        <v>0</v>
      </c>
      <c r="H11" t="s">
        <v>1</v>
      </c>
    </row>
    <row r="12" spans="1:11" x14ac:dyDescent="0.45">
      <c r="A12" t="s">
        <v>1137</v>
      </c>
      <c r="B12" t="s">
        <v>48</v>
      </c>
      <c r="C12" t="s">
        <v>69</v>
      </c>
      <c r="D12" t="s">
        <v>34</v>
      </c>
      <c r="E12" t="s">
        <v>138</v>
      </c>
      <c r="F12" t="s">
        <v>0</v>
      </c>
      <c r="G12" t="s">
        <v>0</v>
      </c>
      <c r="H12" t="s">
        <v>0</v>
      </c>
    </row>
    <row r="13" spans="1:11" x14ac:dyDescent="0.45">
      <c r="A13" t="s">
        <v>19</v>
      </c>
      <c r="B13" t="s">
        <v>207</v>
      </c>
      <c r="C13" t="s">
        <v>17</v>
      </c>
      <c r="D13" t="s">
        <v>16</v>
      </c>
      <c r="E13" t="s">
        <v>15</v>
      </c>
      <c r="F13" t="s">
        <v>14</v>
      </c>
      <c r="G13" t="s">
        <v>13</v>
      </c>
      <c r="H13" t="s">
        <v>12</v>
      </c>
      <c r="I13" t="s">
        <v>11</v>
      </c>
    </row>
    <row r="14" spans="1:11" x14ac:dyDescent="0.45">
      <c r="A14" t="s">
        <v>1136</v>
      </c>
      <c r="B14" t="s">
        <v>72</v>
      </c>
      <c r="C14" t="s">
        <v>3</v>
      </c>
      <c r="D14" t="s">
        <v>4</v>
      </c>
      <c r="E14" t="s">
        <v>185</v>
      </c>
      <c r="F14" t="s">
        <v>1</v>
      </c>
      <c r="G14" t="s">
        <v>0</v>
      </c>
      <c r="H14" t="s">
        <v>1</v>
      </c>
    </row>
    <row r="15" spans="1:11" x14ac:dyDescent="0.45">
      <c r="A15" t="s">
        <v>1135</v>
      </c>
      <c r="B15" t="s">
        <v>44</v>
      </c>
      <c r="C15" t="s">
        <v>412</v>
      </c>
      <c r="D15" t="s">
        <v>56</v>
      </c>
      <c r="E15" t="s">
        <v>159</v>
      </c>
      <c r="F15" t="s">
        <v>0</v>
      </c>
      <c r="G15" t="s">
        <v>0</v>
      </c>
      <c r="H15" t="s">
        <v>0</v>
      </c>
    </row>
    <row r="16" spans="1:11" x14ac:dyDescent="0.45">
      <c r="A16" t="s">
        <v>1134</v>
      </c>
      <c r="B16" t="s">
        <v>72</v>
      </c>
      <c r="C16" t="s">
        <v>61</v>
      </c>
      <c r="D16" t="s">
        <v>3</v>
      </c>
      <c r="E16" t="s">
        <v>46</v>
      </c>
      <c r="F16" t="s">
        <v>0</v>
      </c>
      <c r="G16" t="s">
        <v>0</v>
      </c>
      <c r="H16" t="s">
        <v>0</v>
      </c>
    </row>
    <row r="17" spans="1:9" x14ac:dyDescent="0.45">
      <c r="A17" t="s">
        <v>1133</v>
      </c>
      <c r="B17" t="s">
        <v>48</v>
      </c>
      <c r="C17" t="s">
        <v>35</v>
      </c>
      <c r="D17" t="s">
        <v>3</v>
      </c>
      <c r="E17" t="s">
        <v>68</v>
      </c>
      <c r="F17" t="s">
        <v>0</v>
      </c>
      <c r="G17" t="s">
        <v>0</v>
      </c>
      <c r="H17" t="s">
        <v>0</v>
      </c>
    </row>
    <row r="18" spans="1:9" x14ac:dyDescent="0.45">
      <c r="A18" t="s">
        <v>1132</v>
      </c>
      <c r="B18" t="s">
        <v>115</v>
      </c>
      <c r="C18" t="s">
        <v>40</v>
      </c>
      <c r="D18" t="s">
        <v>34</v>
      </c>
      <c r="E18" t="s">
        <v>26</v>
      </c>
      <c r="F18" t="s">
        <v>0</v>
      </c>
      <c r="G18" t="s">
        <v>0</v>
      </c>
      <c r="H18" t="s">
        <v>0</v>
      </c>
    </row>
    <row r="19" spans="1:9" x14ac:dyDescent="0.45">
      <c r="A19" t="s">
        <v>1131</v>
      </c>
      <c r="B19" t="s">
        <v>72</v>
      </c>
      <c r="C19" t="s">
        <v>59</v>
      </c>
      <c r="D19" t="s">
        <v>34</v>
      </c>
      <c r="E19" t="s">
        <v>178</v>
      </c>
      <c r="F19" t="s">
        <v>1</v>
      </c>
      <c r="G19" t="s">
        <v>0</v>
      </c>
      <c r="H19" t="s">
        <v>1</v>
      </c>
    </row>
    <row r="20" spans="1:9" x14ac:dyDescent="0.45">
      <c r="A20" t="s">
        <v>19</v>
      </c>
      <c r="B20" t="s">
        <v>201</v>
      </c>
      <c r="C20" t="s">
        <v>17</v>
      </c>
      <c r="D20" t="s">
        <v>16</v>
      </c>
      <c r="E20" t="s">
        <v>15</v>
      </c>
      <c r="F20" t="s">
        <v>14</v>
      </c>
      <c r="G20" t="s">
        <v>13</v>
      </c>
      <c r="H20" t="s">
        <v>12</v>
      </c>
      <c r="I20" t="s">
        <v>11</v>
      </c>
    </row>
    <row r="21" spans="1:9" x14ac:dyDescent="0.45">
      <c r="A21" t="s">
        <v>1130</v>
      </c>
      <c r="B21" t="s">
        <v>21</v>
      </c>
      <c r="C21" t="s">
        <v>1129</v>
      </c>
      <c r="D21" t="s">
        <v>100</v>
      </c>
      <c r="E21" t="s">
        <v>180</v>
      </c>
      <c r="F21" t="s">
        <v>0</v>
      </c>
      <c r="G21" t="s">
        <v>0</v>
      </c>
      <c r="H21" t="s">
        <v>0</v>
      </c>
    </row>
    <row r="22" spans="1:9" x14ac:dyDescent="0.45">
      <c r="A22" t="s">
        <v>19</v>
      </c>
      <c r="B22" t="s">
        <v>195</v>
      </c>
      <c r="C22" t="s">
        <v>17</v>
      </c>
      <c r="D22" t="s">
        <v>16</v>
      </c>
      <c r="E22" t="s">
        <v>15</v>
      </c>
      <c r="F22" t="s">
        <v>14</v>
      </c>
      <c r="G22" t="s">
        <v>13</v>
      </c>
      <c r="H22" t="s">
        <v>12</v>
      </c>
      <c r="I22" t="s">
        <v>11</v>
      </c>
    </row>
    <row r="23" spans="1:9" x14ac:dyDescent="0.45">
      <c r="A23" t="s">
        <v>1128</v>
      </c>
      <c r="B23" t="s">
        <v>72</v>
      </c>
      <c r="C23" t="s">
        <v>160</v>
      </c>
      <c r="D23" t="s">
        <v>4</v>
      </c>
      <c r="E23" t="s">
        <v>46</v>
      </c>
      <c r="F23" t="s">
        <v>0</v>
      </c>
      <c r="G23" t="s">
        <v>0</v>
      </c>
      <c r="H23" t="s">
        <v>0</v>
      </c>
    </row>
    <row r="24" spans="1:9" x14ac:dyDescent="0.45">
      <c r="A24" t="s">
        <v>19</v>
      </c>
      <c r="B24" t="s">
        <v>192</v>
      </c>
      <c r="C24" t="s">
        <v>17</v>
      </c>
      <c r="D24" t="s">
        <v>16</v>
      </c>
      <c r="E24" t="s">
        <v>15</v>
      </c>
      <c r="F24" t="s">
        <v>14</v>
      </c>
      <c r="G24" t="s">
        <v>13</v>
      </c>
      <c r="H24" t="s">
        <v>12</v>
      </c>
      <c r="I24" t="s">
        <v>11</v>
      </c>
    </row>
    <row r="25" spans="1:9" x14ac:dyDescent="0.45">
      <c r="A25" t="s">
        <v>19</v>
      </c>
      <c r="B25" t="s">
        <v>191</v>
      </c>
      <c r="C25" t="s">
        <v>17</v>
      </c>
      <c r="D25" t="s">
        <v>16</v>
      </c>
      <c r="E25" t="s">
        <v>15</v>
      </c>
      <c r="F25" t="s">
        <v>14</v>
      </c>
      <c r="G25" t="s">
        <v>13</v>
      </c>
      <c r="H25" t="s">
        <v>12</v>
      </c>
      <c r="I25" t="s">
        <v>11</v>
      </c>
    </row>
    <row r="26" spans="1:9" x14ac:dyDescent="0.45">
      <c r="A26" t="s">
        <v>19</v>
      </c>
      <c r="B26" t="s">
        <v>187</v>
      </c>
      <c r="C26" t="s">
        <v>17</v>
      </c>
      <c r="D26" t="s">
        <v>16</v>
      </c>
      <c r="E26" t="s">
        <v>15</v>
      </c>
      <c r="F26" t="s">
        <v>14</v>
      </c>
      <c r="G26" t="s">
        <v>13</v>
      </c>
      <c r="H26" t="s">
        <v>12</v>
      </c>
      <c r="I26" t="s">
        <v>11</v>
      </c>
    </row>
    <row r="27" spans="1:9" x14ac:dyDescent="0.45">
      <c r="A27" t="s">
        <v>1127</v>
      </c>
      <c r="B27" t="s">
        <v>21</v>
      </c>
      <c r="C27" t="s">
        <v>160</v>
      </c>
      <c r="D27" t="s">
        <v>34</v>
      </c>
      <c r="E27" t="s">
        <v>155</v>
      </c>
      <c r="F27" t="s">
        <v>0</v>
      </c>
      <c r="G27" t="s">
        <v>0</v>
      </c>
      <c r="H27" t="s">
        <v>0</v>
      </c>
    </row>
    <row r="28" spans="1:9" x14ac:dyDescent="0.45">
      <c r="A28" t="s">
        <v>19</v>
      </c>
      <c r="B28" t="s">
        <v>184</v>
      </c>
      <c r="C28" t="s">
        <v>17</v>
      </c>
      <c r="D28" t="s">
        <v>16</v>
      </c>
      <c r="E28" t="s">
        <v>15</v>
      </c>
      <c r="F28" t="s">
        <v>14</v>
      </c>
      <c r="G28" t="s">
        <v>13</v>
      </c>
      <c r="H28" t="s">
        <v>12</v>
      </c>
      <c r="I28" t="s">
        <v>11</v>
      </c>
    </row>
    <row r="29" spans="1:9" x14ac:dyDescent="0.45">
      <c r="A29" t="s">
        <v>19</v>
      </c>
      <c r="B29" t="s">
        <v>177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</row>
    <row r="30" spans="1:9" x14ac:dyDescent="0.45">
      <c r="A30" t="s">
        <v>1094</v>
      </c>
      <c r="B30" t="s">
        <v>89</v>
      </c>
      <c r="C30" t="s">
        <v>8</v>
      </c>
      <c r="D30" t="s">
        <v>148</v>
      </c>
      <c r="E30" t="s">
        <v>2</v>
      </c>
      <c r="F30" t="s">
        <v>0</v>
      </c>
      <c r="G30" t="s">
        <v>1</v>
      </c>
      <c r="H30" t="s">
        <v>0</v>
      </c>
      <c r="I30" t="s">
        <v>1</v>
      </c>
    </row>
    <row r="31" spans="1:9" x14ac:dyDescent="0.45">
      <c r="A31" t="s">
        <v>19</v>
      </c>
      <c r="B31" t="s">
        <v>173</v>
      </c>
      <c r="C31" t="s">
        <v>17</v>
      </c>
      <c r="D31" t="s">
        <v>16</v>
      </c>
      <c r="E31" t="s">
        <v>15</v>
      </c>
      <c r="F31" t="s">
        <v>14</v>
      </c>
      <c r="G31" t="s">
        <v>13</v>
      </c>
      <c r="H31" t="s">
        <v>12</v>
      </c>
      <c r="I31" t="s">
        <v>11</v>
      </c>
    </row>
    <row r="32" spans="1:9" x14ac:dyDescent="0.45">
      <c r="A32" t="s">
        <v>1126</v>
      </c>
      <c r="B32" t="s">
        <v>21</v>
      </c>
      <c r="C32" t="s">
        <v>67</v>
      </c>
      <c r="D32" t="s">
        <v>34</v>
      </c>
      <c r="E32" t="s">
        <v>203</v>
      </c>
      <c r="F32" t="s">
        <v>0</v>
      </c>
      <c r="G32" t="s">
        <v>0</v>
      </c>
      <c r="H32" t="s">
        <v>0</v>
      </c>
    </row>
    <row r="33" spans="1:9" x14ac:dyDescent="0.45">
      <c r="A33" t="s">
        <v>1125</v>
      </c>
      <c r="B33" t="s">
        <v>115</v>
      </c>
      <c r="C33" t="s">
        <v>40</v>
      </c>
      <c r="D33" t="s">
        <v>34</v>
      </c>
      <c r="E33" t="s">
        <v>182</v>
      </c>
      <c r="F33" t="s">
        <v>0</v>
      </c>
      <c r="G33" t="s">
        <v>0</v>
      </c>
      <c r="H33" t="s">
        <v>0</v>
      </c>
    </row>
    <row r="34" spans="1:9" x14ac:dyDescent="0.45">
      <c r="A34" t="s">
        <v>19</v>
      </c>
      <c r="B34" t="s">
        <v>172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</row>
    <row r="35" spans="1:9" x14ac:dyDescent="0.45">
      <c r="A35" t="s">
        <v>1094</v>
      </c>
      <c r="B35" t="s">
        <v>89</v>
      </c>
      <c r="C35" t="s">
        <v>4</v>
      </c>
      <c r="D35" t="s">
        <v>508</v>
      </c>
      <c r="E35" t="s">
        <v>2</v>
      </c>
      <c r="F35" t="s">
        <v>0</v>
      </c>
      <c r="G35" t="s">
        <v>1</v>
      </c>
      <c r="H35" t="s">
        <v>0</v>
      </c>
      <c r="I35" t="s">
        <v>1</v>
      </c>
    </row>
    <row r="36" spans="1:9" x14ac:dyDescent="0.45">
      <c r="A36" t="s">
        <v>1124</v>
      </c>
      <c r="B36" t="s">
        <v>115</v>
      </c>
      <c r="C36" t="s">
        <v>3</v>
      </c>
      <c r="D36" t="s">
        <v>56</v>
      </c>
      <c r="E36" t="s">
        <v>53</v>
      </c>
      <c r="F36" t="s">
        <v>0</v>
      </c>
      <c r="G36" t="s">
        <v>0</v>
      </c>
      <c r="H36" t="s">
        <v>0</v>
      </c>
    </row>
    <row r="37" spans="1:9" x14ac:dyDescent="0.45">
      <c r="A37" t="s">
        <v>19</v>
      </c>
      <c r="B37" t="s">
        <v>166</v>
      </c>
      <c r="C37" t="s">
        <v>17</v>
      </c>
      <c r="D37" t="s">
        <v>16</v>
      </c>
      <c r="E37" t="s">
        <v>15</v>
      </c>
      <c r="F37" t="s">
        <v>14</v>
      </c>
      <c r="G37" t="s">
        <v>13</v>
      </c>
      <c r="H37" t="s">
        <v>12</v>
      </c>
      <c r="I37" t="s">
        <v>11</v>
      </c>
    </row>
    <row r="38" spans="1:9" x14ac:dyDescent="0.45">
      <c r="A38" t="s">
        <v>1087</v>
      </c>
      <c r="B38" t="s">
        <v>72</v>
      </c>
      <c r="C38" t="s">
        <v>79</v>
      </c>
      <c r="D38" t="s">
        <v>3</v>
      </c>
      <c r="E38" t="s">
        <v>138</v>
      </c>
      <c r="F38" t="s">
        <v>0</v>
      </c>
      <c r="G38" t="s">
        <v>0</v>
      </c>
      <c r="H38" t="s">
        <v>0</v>
      </c>
    </row>
    <row r="39" spans="1:9" x14ac:dyDescent="0.45">
      <c r="A39" t="s">
        <v>19</v>
      </c>
      <c r="B39" t="s">
        <v>164</v>
      </c>
      <c r="C39" t="s">
        <v>17</v>
      </c>
      <c r="D39" t="s">
        <v>16</v>
      </c>
      <c r="E39" t="s">
        <v>15</v>
      </c>
      <c r="F39" t="s">
        <v>14</v>
      </c>
      <c r="G39" t="s">
        <v>13</v>
      </c>
      <c r="H39" t="s">
        <v>12</v>
      </c>
      <c r="I39" t="s">
        <v>11</v>
      </c>
    </row>
    <row r="40" spans="1:9" x14ac:dyDescent="0.45">
      <c r="A40" t="s">
        <v>1123</v>
      </c>
      <c r="B40" t="s">
        <v>200</v>
      </c>
      <c r="C40" t="s">
        <v>47</v>
      </c>
      <c r="D40" t="s">
        <v>34</v>
      </c>
      <c r="E40" t="s">
        <v>1122</v>
      </c>
      <c r="F40" t="s">
        <v>0</v>
      </c>
      <c r="G40" t="s">
        <v>0</v>
      </c>
      <c r="H40" t="s">
        <v>0</v>
      </c>
    </row>
    <row r="41" spans="1:9" x14ac:dyDescent="0.45">
      <c r="A41" t="s">
        <v>19</v>
      </c>
      <c r="B41" t="s">
        <v>158</v>
      </c>
      <c r="C41" t="s">
        <v>17</v>
      </c>
      <c r="D41" t="s">
        <v>16</v>
      </c>
      <c r="E41" t="s">
        <v>15</v>
      </c>
      <c r="F41" t="s">
        <v>14</v>
      </c>
      <c r="G41" t="s">
        <v>13</v>
      </c>
      <c r="H41" t="s">
        <v>12</v>
      </c>
      <c r="I41" t="s">
        <v>11</v>
      </c>
    </row>
    <row r="42" spans="1:9" x14ac:dyDescent="0.45">
      <c r="A42" t="s">
        <v>1094</v>
      </c>
      <c r="B42" t="s">
        <v>89</v>
      </c>
      <c r="C42" t="s">
        <v>34</v>
      </c>
      <c r="D42" t="s">
        <v>56</v>
      </c>
      <c r="E42" t="s">
        <v>2</v>
      </c>
      <c r="F42" t="s">
        <v>0</v>
      </c>
      <c r="G42" t="s">
        <v>1</v>
      </c>
      <c r="H42" t="s">
        <v>0</v>
      </c>
      <c r="I42" t="s">
        <v>1</v>
      </c>
    </row>
    <row r="43" spans="1:9" x14ac:dyDescent="0.45">
      <c r="A43" t="s">
        <v>19</v>
      </c>
      <c r="B43" t="s">
        <v>154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</row>
    <row r="44" spans="1:9" x14ac:dyDescent="0.45">
      <c r="A44" t="s">
        <v>1121</v>
      </c>
      <c r="B44" t="s">
        <v>48</v>
      </c>
      <c r="C44" t="s">
        <v>148</v>
      </c>
      <c r="D44" t="s">
        <v>3</v>
      </c>
      <c r="E44" t="s">
        <v>68</v>
      </c>
      <c r="F44" t="s">
        <v>0</v>
      </c>
      <c r="G44" t="s">
        <v>0</v>
      </c>
      <c r="H44" t="s">
        <v>0</v>
      </c>
    </row>
    <row r="45" spans="1:9" x14ac:dyDescent="0.45">
      <c r="A45" t="s">
        <v>1120</v>
      </c>
      <c r="B45" t="s">
        <v>48</v>
      </c>
      <c r="C45" t="s">
        <v>82</v>
      </c>
      <c r="D45" t="s">
        <v>34</v>
      </c>
      <c r="E45" t="s">
        <v>42</v>
      </c>
      <c r="F45" t="s">
        <v>1</v>
      </c>
      <c r="G45" t="s">
        <v>0</v>
      </c>
      <c r="H45" t="s">
        <v>1</v>
      </c>
    </row>
    <row r="46" spans="1:9" x14ac:dyDescent="0.45">
      <c r="A46" t="s">
        <v>1094</v>
      </c>
      <c r="B46" t="s">
        <v>89</v>
      </c>
      <c r="C46" t="s">
        <v>79</v>
      </c>
      <c r="D46" t="s">
        <v>4</v>
      </c>
      <c r="E46" t="s">
        <v>2</v>
      </c>
      <c r="F46" t="s">
        <v>0</v>
      </c>
      <c r="G46" t="s">
        <v>1</v>
      </c>
      <c r="H46" t="s">
        <v>0</v>
      </c>
      <c r="I46" t="s">
        <v>1</v>
      </c>
    </row>
    <row r="47" spans="1:9" x14ac:dyDescent="0.45">
      <c r="A47" t="s">
        <v>19</v>
      </c>
      <c r="B47" t="s">
        <v>149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</row>
    <row r="48" spans="1:9" x14ac:dyDescent="0.45">
      <c r="A48" t="s">
        <v>1119</v>
      </c>
      <c r="B48" t="s">
        <v>72</v>
      </c>
      <c r="C48" t="s">
        <v>34</v>
      </c>
      <c r="D48" t="s">
        <v>34</v>
      </c>
      <c r="E48" t="s">
        <v>138</v>
      </c>
      <c r="F48" t="s">
        <v>0</v>
      </c>
      <c r="G48" t="s">
        <v>0</v>
      </c>
      <c r="H48" t="s">
        <v>0</v>
      </c>
    </row>
    <row r="49" spans="1:9" x14ac:dyDescent="0.45">
      <c r="A49" t="s">
        <v>19</v>
      </c>
      <c r="B49" t="s">
        <v>147</v>
      </c>
      <c r="C49" t="s">
        <v>17</v>
      </c>
      <c r="D49" t="s">
        <v>16</v>
      </c>
      <c r="E49" t="s">
        <v>15</v>
      </c>
      <c r="F49" t="s">
        <v>14</v>
      </c>
      <c r="G49" t="s">
        <v>13</v>
      </c>
      <c r="H49" t="s">
        <v>12</v>
      </c>
      <c r="I49" t="s">
        <v>11</v>
      </c>
    </row>
    <row r="50" spans="1:9" x14ac:dyDescent="0.45">
      <c r="A50" t="s">
        <v>1118</v>
      </c>
      <c r="B50" t="s">
        <v>48</v>
      </c>
      <c r="C50" t="s">
        <v>3</v>
      </c>
      <c r="D50" t="s">
        <v>234</v>
      </c>
      <c r="E50" t="s">
        <v>185</v>
      </c>
      <c r="F50" t="s">
        <v>1</v>
      </c>
      <c r="G50" t="s">
        <v>0</v>
      </c>
      <c r="H50" t="s">
        <v>1</v>
      </c>
    </row>
    <row r="51" spans="1:9" x14ac:dyDescent="0.45">
      <c r="A51" t="s">
        <v>1094</v>
      </c>
      <c r="B51" t="s">
        <v>89</v>
      </c>
      <c r="C51" t="s">
        <v>170</v>
      </c>
      <c r="D51" t="s">
        <v>3</v>
      </c>
      <c r="E51" t="s">
        <v>2</v>
      </c>
      <c r="F51" t="s">
        <v>0</v>
      </c>
      <c r="G51" t="s">
        <v>1</v>
      </c>
      <c r="H51" t="s">
        <v>0</v>
      </c>
      <c r="I51" t="s">
        <v>1</v>
      </c>
    </row>
    <row r="52" spans="1:9" x14ac:dyDescent="0.45">
      <c r="A52" t="s">
        <v>1117</v>
      </c>
      <c r="B52" t="s">
        <v>72</v>
      </c>
      <c r="C52" t="s">
        <v>100</v>
      </c>
      <c r="D52" t="s">
        <v>34</v>
      </c>
      <c r="E52" t="s">
        <v>46</v>
      </c>
      <c r="F52" t="s">
        <v>0</v>
      </c>
      <c r="G52" t="s">
        <v>0</v>
      </c>
      <c r="H52" t="s">
        <v>0</v>
      </c>
    </row>
    <row r="53" spans="1:9" x14ac:dyDescent="0.45">
      <c r="A53" t="s">
        <v>19</v>
      </c>
      <c r="B53" t="s">
        <v>145</v>
      </c>
      <c r="C53" t="s">
        <v>17</v>
      </c>
      <c r="D53" t="s">
        <v>16</v>
      </c>
      <c r="E53" t="s">
        <v>15</v>
      </c>
      <c r="F53" t="s">
        <v>14</v>
      </c>
      <c r="G53" t="s">
        <v>13</v>
      </c>
      <c r="H53" t="s">
        <v>12</v>
      </c>
      <c r="I53" t="s">
        <v>11</v>
      </c>
    </row>
    <row r="54" spans="1:9" x14ac:dyDescent="0.45">
      <c r="A54" t="s">
        <v>1116</v>
      </c>
      <c r="B54" t="s">
        <v>31</v>
      </c>
      <c r="C54" t="s">
        <v>61</v>
      </c>
      <c r="D54" t="s">
        <v>34</v>
      </c>
      <c r="E54" t="s">
        <v>103</v>
      </c>
      <c r="F54" t="s">
        <v>0</v>
      </c>
      <c r="G54" t="s">
        <v>0</v>
      </c>
      <c r="H54" t="s">
        <v>0</v>
      </c>
    </row>
    <row r="55" spans="1:9" x14ac:dyDescent="0.45">
      <c r="A55" t="s">
        <v>19</v>
      </c>
      <c r="B55" t="s">
        <v>140</v>
      </c>
      <c r="C55" t="s">
        <v>17</v>
      </c>
      <c r="D55" t="s">
        <v>16</v>
      </c>
      <c r="E55" t="s">
        <v>15</v>
      </c>
      <c r="F55" t="s">
        <v>14</v>
      </c>
      <c r="G55" t="s">
        <v>13</v>
      </c>
      <c r="H55" t="s">
        <v>12</v>
      </c>
      <c r="I55" t="s">
        <v>11</v>
      </c>
    </row>
    <row r="56" spans="1:9" x14ac:dyDescent="0.45">
      <c r="A56" t="s">
        <v>19</v>
      </c>
      <c r="B56" t="s">
        <v>137</v>
      </c>
      <c r="C56" t="s">
        <v>17</v>
      </c>
      <c r="D56" t="s">
        <v>16</v>
      </c>
      <c r="E56" t="s">
        <v>15</v>
      </c>
      <c r="F56" t="s">
        <v>14</v>
      </c>
      <c r="G56" t="s">
        <v>13</v>
      </c>
      <c r="H56" t="s">
        <v>12</v>
      </c>
      <c r="I56" t="s">
        <v>11</v>
      </c>
    </row>
    <row r="57" spans="1:9" x14ac:dyDescent="0.45">
      <c r="A57" t="s">
        <v>1115</v>
      </c>
      <c r="B57" t="s">
        <v>36</v>
      </c>
      <c r="C57" t="s">
        <v>508</v>
      </c>
      <c r="D57" t="s">
        <v>34</v>
      </c>
      <c r="E57" t="s">
        <v>103</v>
      </c>
      <c r="F57" t="s">
        <v>0</v>
      </c>
      <c r="G57" t="s">
        <v>0</v>
      </c>
      <c r="H57" t="s">
        <v>0</v>
      </c>
    </row>
    <row r="58" spans="1:9" x14ac:dyDescent="0.45">
      <c r="A58" t="s">
        <v>19</v>
      </c>
      <c r="B58" t="s">
        <v>135</v>
      </c>
      <c r="C58" t="s">
        <v>17</v>
      </c>
      <c r="D58" t="s">
        <v>16</v>
      </c>
      <c r="E58" t="s">
        <v>15</v>
      </c>
      <c r="F58" t="s">
        <v>14</v>
      </c>
      <c r="G58" t="s">
        <v>13</v>
      </c>
      <c r="H58" t="s">
        <v>12</v>
      </c>
      <c r="I58" t="s">
        <v>11</v>
      </c>
    </row>
    <row r="59" spans="1:9" x14ac:dyDescent="0.45">
      <c r="A59" t="s">
        <v>1114</v>
      </c>
      <c r="B59" t="s">
        <v>44</v>
      </c>
      <c r="C59" t="s">
        <v>160</v>
      </c>
      <c r="D59" t="s">
        <v>3</v>
      </c>
      <c r="E59" t="s">
        <v>178</v>
      </c>
      <c r="F59" t="s">
        <v>1</v>
      </c>
      <c r="G59" t="s">
        <v>1</v>
      </c>
      <c r="H59" t="s">
        <v>0</v>
      </c>
    </row>
    <row r="60" spans="1:9" x14ac:dyDescent="0.45">
      <c r="A60" t="s">
        <v>19</v>
      </c>
      <c r="B60" t="s">
        <v>133</v>
      </c>
      <c r="C60" t="s">
        <v>17</v>
      </c>
      <c r="D60" t="s">
        <v>16</v>
      </c>
      <c r="E60" t="s">
        <v>15</v>
      </c>
      <c r="F60" t="s">
        <v>14</v>
      </c>
      <c r="G60" t="s">
        <v>13</v>
      </c>
      <c r="H60" t="s">
        <v>12</v>
      </c>
      <c r="I60" t="s">
        <v>11</v>
      </c>
    </row>
    <row r="61" spans="1:9" x14ac:dyDescent="0.45">
      <c r="A61" t="s">
        <v>1092</v>
      </c>
      <c r="B61" t="s">
        <v>115</v>
      </c>
      <c r="C61" t="s">
        <v>40</v>
      </c>
      <c r="D61" t="s">
        <v>67</v>
      </c>
      <c r="E61" t="s">
        <v>114</v>
      </c>
      <c r="F61" t="s">
        <v>0</v>
      </c>
      <c r="G61" t="s">
        <v>1</v>
      </c>
      <c r="H61" t="s">
        <v>0</v>
      </c>
    </row>
    <row r="62" spans="1:9" x14ac:dyDescent="0.45">
      <c r="A62" t="s">
        <v>1086</v>
      </c>
      <c r="B62" t="s">
        <v>89</v>
      </c>
      <c r="C62" t="s">
        <v>160</v>
      </c>
      <c r="D62" t="s">
        <v>43</v>
      </c>
      <c r="E62" t="s">
        <v>88</v>
      </c>
      <c r="F62" t="s">
        <v>0</v>
      </c>
      <c r="G62" t="s">
        <v>1</v>
      </c>
      <c r="H62" t="s">
        <v>0</v>
      </c>
      <c r="I62" t="s">
        <v>1</v>
      </c>
    </row>
    <row r="63" spans="1:9" x14ac:dyDescent="0.45">
      <c r="A63" t="s">
        <v>19</v>
      </c>
      <c r="B63" t="s">
        <v>129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</row>
    <row r="64" spans="1:9" x14ac:dyDescent="0.45">
      <c r="A64" t="s">
        <v>1086</v>
      </c>
      <c r="B64" t="s">
        <v>89</v>
      </c>
      <c r="C64" t="s">
        <v>3</v>
      </c>
      <c r="D64" t="s">
        <v>92</v>
      </c>
      <c r="E64" t="s">
        <v>88</v>
      </c>
      <c r="F64" t="s">
        <v>0</v>
      </c>
      <c r="G64" t="s">
        <v>1</v>
      </c>
      <c r="H64" t="s">
        <v>0</v>
      </c>
      <c r="I64" t="s">
        <v>1</v>
      </c>
    </row>
    <row r="65" spans="1:9" x14ac:dyDescent="0.45">
      <c r="A65" t="s">
        <v>19</v>
      </c>
      <c r="B65" t="s">
        <v>128</v>
      </c>
      <c r="C65" t="s">
        <v>17</v>
      </c>
      <c r="D65" t="s">
        <v>16</v>
      </c>
      <c r="E65" t="s">
        <v>15</v>
      </c>
      <c r="F65" t="s">
        <v>14</v>
      </c>
      <c r="G65" t="s">
        <v>13</v>
      </c>
      <c r="H65" t="s">
        <v>12</v>
      </c>
      <c r="I65" t="s">
        <v>11</v>
      </c>
    </row>
    <row r="66" spans="1:9" x14ac:dyDescent="0.45">
      <c r="A66" t="s">
        <v>1094</v>
      </c>
      <c r="B66" t="s">
        <v>89</v>
      </c>
      <c r="C66" t="s">
        <v>34</v>
      </c>
      <c r="D66" t="s">
        <v>40</v>
      </c>
      <c r="E66" t="s">
        <v>2</v>
      </c>
      <c r="F66" t="s">
        <v>0</v>
      </c>
      <c r="G66" t="s">
        <v>1</v>
      </c>
      <c r="H66" t="s">
        <v>0</v>
      </c>
      <c r="I66" t="s">
        <v>1</v>
      </c>
    </row>
    <row r="67" spans="1:9" x14ac:dyDescent="0.45">
      <c r="A67" t="s">
        <v>1113</v>
      </c>
      <c r="B67" t="s">
        <v>36</v>
      </c>
      <c r="C67" t="s">
        <v>56</v>
      </c>
      <c r="D67" t="s">
        <v>34</v>
      </c>
      <c r="E67" t="s">
        <v>188</v>
      </c>
      <c r="F67" t="s">
        <v>1</v>
      </c>
      <c r="G67" t="s">
        <v>0</v>
      </c>
      <c r="H67" t="s">
        <v>1</v>
      </c>
    </row>
    <row r="68" spans="1:9" x14ac:dyDescent="0.45">
      <c r="A68" t="s">
        <v>19</v>
      </c>
      <c r="B68" t="s">
        <v>122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</row>
    <row r="69" spans="1:9" x14ac:dyDescent="0.45">
      <c r="A69" t="s">
        <v>1094</v>
      </c>
      <c r="B69" t="s">
        <v>89</v>
      </c>
      <c r="C69" t="s">
        <v>82</v>
      </c>
      <c r="D69" t="s">
        <v>100</v>
      </c>
      <c r="E69" t="s">
        <v>2</v>
      </c>
      <c r="F69" t="s">
        <v>0</v>
      </c>
      <c r="G69" t="s">
        <v>1</v>
      </c>
      <c r="H69" t="s">
        <v>0</v>
      </c>
      <c r="I69" t="s">
        <v>1</v>
      </c>
    </row>
    <row r="70" spans="1:9" x14ac:dyDescent="0.45">
      <c r="A70" t="s">
        <v>19</v>
      </c>
      <c r="B70" t="s">
        <v>121</v>
      </c>
      <c r="C70" t="s">
        <v>17</v>
      </c>
      <c r="D70" t="s">
        <v>16</v>
      </c>
      <c r="E70" t="s">
        <v>15</v>
      </c>
      <c r="F70" t="s">
        <v>14</v>
      </c>
      <c r="G70" t="s">
        <v>13</v>
      </c>
      <c r="H70" t="s">
        <v>12</v>
      </c>
      <c r="I70" t="s">
        <v>11</v>
      </c>
    </row>
    <row r="71" spans="1:9" x14ac:dyDescent="0.45">
      <c r="A71" t="s">
        <v>1094</v>
      </c>
      <c r="B71" t="s">
        <v>89</v>
      </c>
      <c r="C71" t="s">
        <v>170</v>
      </c>
      <c r="D71" t="s">
        <v>8</v>
      </c>
      <c r="E71" t="s">
        <v>2</v>
      </c>
      <c r="F71" t="s">
        <v>0</v>
      </c>
      <c r="G71" t="s">
        <v>1</v>
      </c>
      <c r="H71" t="s">
        <v>0</v>
      </c>
      <c r="I71" t="s">
        <v>1</v>
      </c>
    </row>
    <row r="72" spans="1:9" x14ac:dyDescent="0.45">
      <c r="A72" t="s">
        <v>1112</v>
      </c>
      <c r="B72" t="s">
        <v>5</v>
      </c>
      <c r="C72" t="s">
        <v>292</v>
      </c>
      <c r="D72" t="s">
        <v>56</v>
      </c>
      <c r="E72" t="s">
        <v>408</v>
      </c>
      <c r="F72" t="s">
        <v>0</v>
      </c>
      <c r="G72" t="s">
        <v>0</v>
      </c>
      <c r="H72" t="s">
        <v>0</v>
      </c>
    </row>
    <row r="73" spans="1:9" x14ac:dyDescent="0.45">
      <c r="A73" t="s">
        <v>19</v>
      </c>
      <c r="B73" t="s">
        <v>118</v>
      </c>
      <c r="C73" t="s">
        <v>17</v>
      </c>
      <c r="D73" t="s">
        <v>16</v>
      </c>
      <c r="E73" t="s">
        <v>15</v>
      </c>
      <c r="F73" t="s">
        <v>14</v>
      </c>
      <c r="G73" t="s">
        <v>13</v>
      </c>
      <c r="H73" t="s">
        <v>12</v>
      </c>
      <c r="I73" t="s">
        <v>11</v>
      </c>
    </row>
    <row r="74" spans="1:9" x14ac:dyDescent="0.45">
      <c r="A74" t="s">
        <v>1095</v>
      </c>
      <c r="B74" t="s">
        <v>28</v>
      </c>
      <c r="C74" t="s">
        <v>34</v>
      </c>
      <c r="D74" t="s">
        <v>34</v>
      </c>
      <c r="E74" t="s">
        <v>114</v>
      </c>
      <c r="F74" t="s">
        <v>0</v>
      </c>
      <c r="G74" t="s">
        <v>0</v>
      </c>
      <c r="H74" t="s">
        <v>0</v>
      </c>
      <c r="I74" t="s">
        <v>1</v>
      </c>
    </row>
    <row r="75" spans="1:9" x14ac:dyDescent="0.45">
      <c r="A75" t="s">
        <v>1086</v>
      </c>
      <c r="B75" t="s">
        <v>175</v>
      </c>
      <c r="C75" t="s">
        <v>47</v>
      </c>
      <c r="D75" t="s">
        <v>124</v>
      </c>
      <c r="E75" t="s">
        <v>88</v>
      </c>
      <c r="F75" t="s">
        <v>0</v>
      </c>
      <c r="G75" t="s">
        <v>1</v>
      </c>
      <c r="H75" t="s">
        <v>0</v>
      </c>
      <c r="I75" t="s">
        <v>1</v>
      </c>
    </row>
    <row r="76" spans="1:9" x14ac:dyDescent="0.45">
      <c r="A76" t="s">
        <v>19</v>
      </c>
      <c r="B76" t="s">
        <v>110</v>
      </c>
      <c r="C76" t="s">
        <v>17</v>
      </c>
      <c r="D76" t="s">
        <v>16</v>
      </c>
      <c r="E76" t="s">
        <v>15</v>
      </c>
      <c r="F76" t="s">
        <v>14</v>
      </c>
      <c r="G76" t="s">
        <v>13</v>
      </c>
      <c r="H76" t="s">
        <v>12</v>
      </c>
      <c r="I76" t="s">
        <v>11</v>
      </c>
    </row>
    <row r="77" spans="1:9" x14ac:dyDescent="0.45">
      <c r="A77" t="s">
        <v>1111</v>
      </c>
      <c r="B77" t="s">
        <v>72</v>
      </c>
      <c r="C77" t="s">
        <v>1110</v>
      </c>
      <c r="D77" t="s">
        <v>56</v>
      </c>
      <c r="E77" t="s">
        <v>138</v>
      </c>
      <c r="F77" t="s">
        <v>0</v>
      </c>
      <c r="G77" t="s">
        <v>0</v>
      </c>
      <c r="H77" t="s">
        <v>0</v>
      </c>
    </row>
    <row r="78" spans="1:9" x14ac:dyDescent="0.45">
      <c r="A78" t="s">
        <v>19</v>
      </c>
      <c r="B78" t="s">
        <v>106</v>
      </c>
      <c r="C78" t="s">
        <v>17</v>
      </c>
      <c r="D78" t="s">
        <v>16</v>
      </c>
      <c r="E78" t="s">
        <v>15</v>
      </c>
      <c r="F78" t="s">
        <v>14</v>
      </c>
      <c r="G78" t="s">
        <v>13</v>
      </c>
      <c r="H78" t="s">
        <v>12</v>
      </c>
      <c r="I78" t="s">
        <v>11</v>
      </c>
    </row>
    <row r="79" spans="1:9" x14ac:dyDescent="0.45">
      <c r="A79" t="s">
        <v>1106</v>
      </c>
      <c r="B79" t="s">
        <v>21</v>
      </c>
      <c r="C79" t="s">
        <v>160</v>
      </c>
      <c r="D79" t="s">
        <v>34</v>
      </c>
      <c r="E79" t="s">
        <v>188</v>
      </c>
      <c r="F79" t="s">
        <v>1</v>
      </c>
      <c r="G79" t="s">
        <v>0</v>
      </c>
      <c r="H79" t="s">
        <v>1</v>
      </c>
    </row>
    <row r="80" spans="1:9" x14ac:dyDescent="0.45">
      <c r="A80" t="s">
        <v>19</v>
      </c>
      <c r="B80" t="s">
        <v>98</v>
      </c>
      <c r="C80" t="s">
        <v>17</v>
      </c>
      <c r="D80" t="s">
        <v>16</v>
      </c>
      <c r="E80" t="s">
        <v>15</v>
      </c>
      <c r="F80" t="s">
        <v>14</v>
      </c>
      <c r="G80" t="s">
        <v>13</v>
      </c>
      <c r="H80" t="s">
        <v>12</v>
      </c>
      <c r="I80" t="s">
        <v>11</v>
      </c>
    </row>
    <row r="81" spans="1:9" x14ac:dyDescent="0.45">
      <c r="A81" t="s">
        <v>1109</v>
      </c>
      <c r="B81" t="s">
        <v>31</v>
      </c>
      <c r="C81" t="s">
        <v>56</v>
      </c>
      <c r="D81" t="s">
        <v>4</v>
      </c>
      <c r="E81" t="s">
        <v>397</v>
      </c>
      <c r="F81" t="s">
        <v>0</v>
      </c>
      <c r="G81" t="s">
        <v>0</v>
      </c>
      <c r="H81" t="s">
        <v>0</v>
      </c>
    </row>
    <row r="82" spans="1:9" x14ac:dyDescent="0.45">
      <c r="A82" t="s">
        <v>1108</v>
      </c>
      <c r="B82" t="s">
        <v>31</v>
      </c>
      <c r="C82" t="s">
        <v>170</v>
      </c>
      <c r="D82" t="s">
        <v>3</v>
      </c>
      <c r="E82" t="s">
        <v>58</v>
      </c>
      <c r="F82" t="s">
        <v>1</v>
      </c>
      <c r="G82" t="s">
        <v>0</v>
      </c>
      <c r="H82" t="s">
        <v>1</v>
      </c>
    </row>
    <row r="83" spans="1:9" x14ac:dyDescent="0.45">
      <c r="A83" t="s">
        <v>1107</v>
      </c>
      <c r="B83" t="s">
        <v>5</v>
      </c>
      <c r="C83" t="s">
        <v>160</v>
      </c>
      <c r="D83" t="s">
        <v>3</v>
      </c>
      <c r="E83" t="s">
        <v>2</v>
      </c>
      <c r="F83" t="s">
        <v>0</v>
      </c>
      <c r="G83" t="s">
        <v>1</v>
      </c>
      <c r="H83" t="s">
        <v>0</v>
      </c>
    </row>
    <row r="84" spans="1:9" x14ac:dyDescent="0.45">
      <c r="A84" t="s">
        <v>1106</v>
      </c>
      <c r="B84" t="s">
        <v>21</v>
      </c>
      <c r="C84" t="s">
        <v>40</v>
      </c>
      <c r="D84" t="s">
        <v>34</v>
      </c>
      <c r="E84" t="s">
        <v>188</v>
      </c>
      <c r="F84" t="s">
        <v>1</v>
      </c>
      <c r="G84" t="s">
        <v>0</v>
      </c>
      <c r="H84" t="s">
        <v>1</v>
      </c>
    </row>
    <row r="85" spans="1:9" x14ac:dyDescent="0.45">
      <c r="A85" t="s">
        <v>19</v>
      </c>
      <c r="B85" t="s">
        <v>94</v>
      </c>
      <c r="C85" t="s">
        <v>17</v>
      </c>
      <c r="D85" t="s">
        <v>16</v>
      </c>
      <c r="E85" t="s">
        <v>15</v>
      </c>
      <c r="F85" t="s">
        <v>14</v>
      </c>
      <c r="G85" t="s">
        <v>13</v>
      </c>
      <c r="H85" t="s">
        <v>12</v>
      </c>
      <c r="I85" t="s">
        <v>11</v>
      </c>
    </row>
    <row r="86" spans="1:9" x14ac:dyDescent="0.45">
      <c r="A86" t="s">
        <v>1105</v>
      </c>
      <c r="B86" t="s">
        <v>21</v>
      </c>
      <c r="C86" t="s">
        <v>4</v>
      </c>
      <c r="D86" t="s">
        <v>3</v>
      </c>
      <c r="E86" t="s">
        <v>131</v>
      </c>
      <c r="F86" t="s">
        <v>0</v>
      </c>
      <c r="G86" t="s">
        <v>0</v>
      </c>
      <c r="H86" t="s">
        <v>0</v>
      </c>
    </row>
    <row r="87" spans="1:9" x14ac:dyDescent="0.45">
      <c r="A87" t="s">
        <v>1104</v>
      </c>
      <c r="B87" t="s">
        <v>72</v>
      </c>
      <c r="C87" t="s">
        <v>4</v>
      </c>
      <c r="D87" t="s">
        <v>3</v>
      </c>
      <c r="E87" t="s">
        <v>55</v>
      </c>
      <c r="F87" t="s">
        <v>0</v>
      </c>
      <c r="G87" t="s">
        <v>0</v>
      </c>
      <c r="H87" t="s">
        <v>0</v>
      </c>
    </row>
    <row r="88" spans="1:9" x14ac:dyDescent="0.45">
      <c r="A88" t="s">
        <v>1103</v>
      </c>
      <c r="B88" t="s">
        <v>72</v>
      </c>
      <c r="C88" t="s">
        <v>92</v>
      </c>
      <c r="D88" t="s">
        <v>34</v>
      </c>
      <c r="E88" t="s">
        <v>366</v>
      </c>
      <c r="F88" t="s">
        <v>0</v>
      </c>
      <c r="G88" t="s">
        <v>0</v>
      </c>
      <c r="H88" t="s">
        <v>0</v>
      </c>
    </row>
    <row r="89" spans="1:9" x14ac:dyDescent="0.45">
      <c r="A89" t="s">
        <v>19</v>
      </c>
      <c r="B89" t="s">
        <v>87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</row>
    <row r="90" spans="1:9" x14ac:dyDescent="0.45">
      <c r="A90" t="s">
        <v>1094</v>
      </c>
      <c r="B90" t="s">
        <v>175</v>
      </c>
      <c r="C90" t="s">
        <v>47</v>
      </c>
      <c r="D90" t="s">
        <v>35</v>
      </c>
      <c r="E90" t="s">
        <v>2</v>
      </c>
      <c r="F90" t="s">
        <v>0</v>
      </c>
      <c r="G90" t="s">
        <v>1</v>
      </c>
      <c r="H90" t="s">
        <v>0</v>
      </c>
      <c r="I90" t="s">
        <v>1</v>
      </c>
    </row>
    <row r="91" spans="1:9" x14ac:dyDescent="0.45">
      <c r="A91" t="s">
        <v>1102</v>
      </c>
      <c r="B91" t="s">
        <v>36</v>
      </c>
      <c r="C91" t="s">
        <v>69</v>
      </c>
      <c r="D91" t="s">
        <v>34</v>
      </c>
      <c r="E91" t="s">
        <v>99</v>
      </c>
      <c r="F91" t="s">
        <v>0</v>
      </c>
      <c r="G91" t="s">
        <v>0</v>
      </c>
      <c r="H91" t="s">
        <v>0</v>
      </c>
    </row>
    <row r="92" spans="1:9" x14ac:dyDescent="0.45">
      <c r="A92" t="s">
        <v>19</v>
      </c>
      <c r="B92" t="s">
        <v>86</v>
      </c>
      <c r="C92" t="s">
        <v>17</v>
      </c>
      <c r="D92" t="s">
        <v>16</v>
      </c>
      <c r="E92" t="s">
        <v>15</v>
      </c>
      <c r="F92" t="s">
        <v>14</v>
      </c>
      <c r="G92" t="s">
        <v>13</v>
      </c>
      <c r="H92" t="s">
        <v>12</v>
      </c>
      <c r="I92" t="s">
        <v>11</v>
      </c>
    </row>
    <row r="93" spans="1:9" x14ac:dyDescent="0.45">
      <c r="A93" t="s">
        <v>1094</v>
      </c>
      <c r="B93" t="s">
        <v>89</v>
      </c>
      <c r="C93" t="s">
        <v>71</v>
      </c>
      <c r="D93" t="s">
        <v>160</v>
      </c>
      <c r="E93" t="s">
        <v>2</v>
      </c>
      <c r="F93" t="s">
        <v>0</v>
      </c>
      <c r="G93" t="s">
        <v>1</v>
      </c>
      <c r="H93" t="s">
        <v>0</v>
      </c>
      <c r="I93" t="s">
        <v>1</v>
      </c>
    </row>
    <row r="94" spans="1:9" x14ac:dyDescent="0.45">
      <c r="A94" t="s">
        <v>19</v>
      </c>
      <c r="B94" t="s">
        <v>84</v>
      </c>
      <c r="C94" t="s">
        <v>17</v>
      </c>
      <c r="D94" t="s">
        <v>16</v>
      </c>
      <c r="E94" t="s">
        <v>15</v>
      </c>
      <c r="F94" t="s">
        <v>14</v>
      </c>
      <c r="G94" t="s">
        <v>13</v>
      </c>
      <c r="H94" t="s">
        <v>12</v>
      </c>
      <c r="I94" t="s">
        <v>11</v>
      </c>
    </row>
    <row r="95" spans="1:9" x14ac:dyDescent="0.45">
      <c r="A95" t="s">
        <v>19</v>
      </c>
      <c r="B95" t="s">
        <v>76</v>
      </c>
      <c r="C95" t="s">
        <v>17</v>
      </c>
      <c r="D95" t="s">
        <v>16</v>
      </c>
      <c r="E95" t="s">
        <v>15</v>
      </c>
      <c r="F95" t="s">
        <v>14</v>
      </c>
      <c r="G95" t="s">
        <v>13</v>
      </c>
      <c r="H95" t="s">
        <v>12</v>
      </c>
      <c r="I95" t="s">
        <v>11</v>
      </c>
    </row>
    <row r="96" spans="1:9" x14ac:dyDescent="0.45">
      <c r="A96" t="s">
        <v>1101</v>
      </c>
      <c r="B96" t="s">
        <v>72</v>
      </c>
      <c r="C96" t="s">
        <v>126</v>
      </c>
      <c r="D96" t="s">
        <v>34</v>
      </c>
      <c r="E96" t="s">
        <v>111</v>
      </c>
      <c r="F96" t="s">
        <v>1</v>
      </c>
      <c r="G96" t="s">
        <v>0</v>
      </c>
      <c r="H96" t="s">
        <v>1</v>
      </c>
    </row>
    <row r="97" spans="1:9" x14ac:dyDescent="0.45">
      <c r="A97" t="s">
        <v>1094</v>
      </c>
      <c r="B97" t="s">
        <v>89</v>
      </c>
      <c r="C97" t="s">
        <v>61</v>
      </c>
      <c r="D97" t="s">
        <v>4</v>
      </c>
      <c r="E97" t="s">
        <v>2</v>
      </c>
      <c r="F97" t="s">
        <v>0</v>
      </c>
      <c r="G97" t="s">
        <v>1</v>
      </c>
      <c r="H97" t="s">
        <v>0</v>
      </c>
      <c r="I97" t="s">
        <v>1</v>
      </c>
    </row>
    <row r="98" spans="1:9" x14ac:dyDescent="0.45">
      <c r="A98" t="s">
        <v>1100</v>
      </c>
      <c r="B98" t="s">
        <v>200</v>
      </c>
      <c r="C98" t="s">
        <v>79</v>
      </c>
      <c r="D98" t="s">
        <v>3</v>
      </c>
      <c r="E98" t="s">
        <v>223</v>
      </c>
      <c r="F98" t="s">
        <v>0</v>
      </c>
      <c r="G98" t="s">
        <v>0</v>
      </c>
      <c r="H98" t="s">
        <v>0</v>
      </c>
    </row>
    <row r="99" spans="1:9" x14ac:dyDescent="0.45">
      <c r="A99" t="s">
        <v>19</v>
      </c>
      <c r="B99" t="s">
        <v>64</v>
      </c>
      <c r="C99" t="s">
        <v>17</v>
      </c>
      <c r="D99" t="s">
        <v>16</v>
      </c>
      <c r="E99" t="s">
        <v>15</v>
      </c>
      <c r="F99" t="s">
        <v>14</v>
      </c>
      <c r="G99" t="s">
        <v>13</v>
      </c>
      <c r="H99" t="s">
        <v>12</v>
      </c>
      <c r="I99" t="s">
        <v>11</v>
      </c>
    </row>
    <row r="100" spans="1:9" x14ac:dyDescent="0.45">
      <c r="A100" t="s">
        <v>19</v>
      </c>
      <c r="B100" t="s">
        <v>63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1094</v>
      </c>
      <c r="B101" t="s">
        <v>89</v>
      </c>
      <c r="C101" t="s">
        <v>79</v>
      </c>
      <c r="D101" t="s">
        <v>56</v>
      </c>
      <c r="E101" t="s">
        <v>2</v>
      </c>
      <c r="F101" t="s">
        <v>0</v>
      </c>
      <c r="G101" t="s">
        <v>1</v>
      </c>
      <c r="H101" t="s">
        <v>0</v>
      </c>
      <c r="I101" t="s">
        <v>1</v>
      </c>
    </row>
    <row r="102" spans="1:9" x14ac:dyDescent="0.45">
      <c r="A102" t="s">
        <v>1099</v>
      </c>
      <c r="B102" t="s">
        <v>5</v>
      </c>
      <c r="C102" t="s">
        <v>148</v>
      </c>
      <c r="D102" t="s">
        <v>3</v>
      </c>
      <c r="E102" t="s">
        <v>88</v>
      </c>
      <c r="F102" t="s">
        <v>0</v>
      </c>
      <c r="G102" t="s">
        <v>0</v>
      </c>
      <c r="H102" t="s">
        <v>0</v>
      </c>
    </row>
    <row r="103" spans="1:9" x14ac:dyDescent="0.45">
      <c r="A103" t="s">
        <v>19</v>
      </c>
      <c r="B103" t="s">
        <v>52</v>
      </c>
      <c r="C103" t="s">
        <v>17</v>
      </c>
      <c r="D103" t="s">
        <v>16</v>
      </c>
      <c r="E103" t="s">
        <v>15</v>
      </c>
      <c r="F103" t="s">
        <v>14</v>
      </c>
      <c r="G103" t="s">
        <v>13</v>
      </c>
      <c r="H103" t="s">
        <v>12</v>
      </c>
      <c r="I103" t="s">
        <v>11</v>
      </c>
    </row>
    <row r="104" spans="1:9" x14ac:dyDescent="0.45">
      <c r="A104" t="s">
        <v>1098</v>
      </c>
      <c r="B104" t="s">
        <v>72</v>
      </c>
      <c r="C104" t="s">
        <v>8</v>
      </c>
      <c r="D104" t="s">
        <v>3</v>
      </c>
      <c r="E104" t="s">
        <v>178</v>
      </c>
      <c r="F104" t="s">
        <v>1</v>
      </c>
      <c r="G104" t="s">
        <v>0</v>
      </c>
      <c r="H104" t="s">
        <v>1</v>
      </c>
    </row>
    <row r="105" spans="1:9" x14ac:dyDescent="0.45">
      <c r="A105" t="s">
        <v>1097</v>
      </c>
      <c r="B105" t="s">
        <v>200</v>
      </c>
      <c r="C105" t="s">
        <v>34</v>
      </c>
      <c r="D105" t="s">
        <v>34</v>
      </c>
      <c r="E105" t="s">
        <v>53</v>
      </c>
      <c r="F105" t="s">
        <v>0</v>
      </c>
      <c r="G105" t="s">
        <v>0</v>
      </c>
      <c r="H105" t="s">
        <v>0</v>
      </c>
    </row>
    <row r="106" spans="1:9" x14ac:dyDescent="0.45">
      <c r="A106" t="s">
        <v>19</v>
      </c>
      <c r="B106" t="s">
        <v>38</v>
      </c>
      <c r="C106" t="s">
        <v>17</v>
      </c>
      <c r="D106" t="s">
        <v>16</v>
      </c>
      <c r="E106" t="s">
        <v>15</v>
      </c>
      <c r="F106" t="s">
        <v>14</v>
      </c>
      <c r="G106" t="s">
        <v>13</v>
      </c>
      <c r="H106" t="s">
        <v>12</v>
      </c>
      <c r="I106" t="s">
        <v>11</v>
      </c>
    </row>
    <row r="107" spans="1:9" x14ac:dyDescent="0.45">
      <c r="A107" t="s">
        <v>1094</v>
      </c>
      <c r="B107" t="s">
        <v>175</v>
      </c>
      <c r="C107" t="s">
        <v>47</v>
      </c>
      <c r="D107" t="s">
        <v>43</v>
      </c>
      <c r="E107" t="s">
        <v>2</v>
      </c>
      <c r="F107" t="s">
        <v>0</v>
      </c>
      <c r="G107" t="s">
        <v>1</v>
      </c>
      <c r="H107" t="s">
        <v>0</v>
      </c>
      <c r="I107" t="s">
        <v>1</v>
      </c>
    </row>
    <row r="108" spans="1:9" x14ac:dyDescent="0.45">
      <c r="A108" t="s">
        <v>19</v>
      </c>
      <c r="B108" t="s">
        <v>24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</row>
    <row r="109" spans="1:9" x14ac:dyDescent="0.45">
      <c r="A109" t="s">
        <v>1096</v>
      </c>
      <c r="B109" t="s">
        <v>72</v>
      </c>
      <c r="C109" t="s">
        <v>40</v>
      </c>
      <c r="D109" t="s">
        <v>3</v>
      </c>
      <c r="E109" t="s">
        <v>68</v>
      </c>
      <c r="F109" t="s">
        <v>0</v>
      </c>
      <c r="G109" t="s">
        <v>0</v>
      </c>
      <c r="H109" t="s">
        <v>0</v>
      </c>
    </row>
    <row r="110" spans="1:9" x14ac:dyDescent="0.45">
      <c r="A110" t="s">
        <v>19</v>
      </c>
      <c r="B110" t="s">
        <v>23</v>
      </c>
      <c r="C110" t="s">
        <v>17</v>
      </c>
      <c r="D110" t="s">
        <v>16</v>
      </c>
      <c r="E110" t="s">
        <v>15</v>
      </c>
      <c r="F110" t="s">
        <v>14</v>
      </c>
      <c r="G110" t="s">
        <v>13</v>
      </c>
      <c r="H110" t="s">
        <v>12</v>
      </c>
      <c r="I110" t="s">
        <v>11</v>
      </c>
    </row>
    <row r="111" spans="1:9" x14ac:dyDescent="0.45">
      <c r="A111" t="s">
        <v>1095</v>
      </c>
      <c r="B111" t="s">
        <v>115</v>
      </c>
      <c r="C111" t="s">
        <v>82</v>
      </c>
      <c r="D111" t="s">
        <v>4</v>
      </c>
      <c r="E111" t="s">
        <v>114</v>
      </c>
      <c r="F111" t="s">
        <v>0</v>
      </c>
      <c r="G111" t="s">
        <v>1</v>
      </c>
      <c r="H111" t="s">
        <v>0</v>
      </c>
      <c r="I111" t="s">
        <v>1</v>
      </c>
    </row>
    <row r="112" spans="1:9" x14ac:dyDescent="0.45">
      <c r="A112" t="s">
        <v>1094</v>
      </c>
      <c r="B112" t="s">
        <v>89</v>
      </c>
      <c r="C112" t="s">
        <v>67</v>
      </c>
      <c r="D112" t="s">
        <v>112</v>
      </c>
      <c r="E112" t="s">
        <v>2</v>
      </c>
      <c r="F112" t="s">
        <v>0</v>
      </c>
      <c r="G112" t="s">
        <v>1</v>
      </c>
      <c r="H112" t="s">
        <v>0</v>
      </c>
      <c r="I112" t="s">
        <v>1</v>
      </c>
    </row>
    <row r="113" spans="1:9" x14ac:dyDescent="0.45">
      <c r="A113" t="s">
        <v>1093</v>
      </c>
      <c r="B113" t="s">
        <v>72</v>
      </c>
      <c r="C113" t="s">
        <v>67</v>
      </c>
      <c r="D113" t="s">
        <v>3</v>
      </c>
      <c r="E113" t="s">
        <v>107</v>
      </c>
      <c r="F113" t="s">
        <v>0</v>
      </c>
      <c r="G113" t="s">
        <v>0</v>
      </c>
      <c r="H113" t="s">
        <v>0</v>
      </c>
    </row>
    <row r="114" spans="1:9" x14ac:dyDescent="0.45">
      <c r="A114" t="s">
        <v>19</v>
      </c>
      <c r="B114" t="s">
        <v>18</v>
      </c>
      <c r="C114" t="s">
        <v>17</v>
      </c>
      <c r="D114" t="s">
        <v>16</v>
      </c>
      <c r="E114" t="s">
        <v>15</v>
      </c>
      <c r="F114" t="s">
        <v>14</v>
      </c>
      <c r="G114" t="s">
        <v>13</v>
      </c>
      <c r="H114" t="s">
        <v>12</v>
      </c>
      <c r="I114" t="s">
        <v>11</v>
      </c>
    </row>
    <row r="115" spans="1:9" x14ac:dyDescent="0.45">
      <c r="A115" t="s">
        <v>1092</v>
      </c>
      <c r="B115" t="s">
        <v>115</v>
      </c>
      <c r="C115" t="s">
        <v>8</v>
      </c>
      <c r="D115" t="s">
        <v>79</v>
      </c>
      <c r="E115" t="s">
        <v>114</v>
      </c>
      <c r="F115" t="s">
        <v>0</v>
      </c>
      <c r="G115" t="s">
        <v>1</v>
      </c>
      <c r="H115" t="s">
        <v>0</v>
      </c>
    </row>
    <row r="116" spans="1:9" x14ac:dyDescent="0.45">
      <c r="A116" t="s">
        <v>1091</v>
      </c>
      <c r="B116" t="s">
        <v>31</v>
      </c>
      <c r="C116" t="s">
        <v>34</v>
      </c>
      <c r="D116" t="s">
        <v>34</v>
      </c>
      <c r="E116" t="s">
        <v>39</v>
      </c>
      <c r="F116" t="s">
        <v>0</v>
      </c>
      <c r="G116" t="s">
        <v>0</v>
      </c>
      <c r="H116" t="s">
        <v>0</v>
      </c>
    </row>
    <row r="117" spans="1:9" x14ac:dyDescent="0.45">
      <c r="A117" t="s">
        <v>1090</v>
      </c>
      <c r="B117" t="s">
        <v>21</v>
      </c>
      <c r="C117" t="s">
        <v>4</v>
      </c>
      <c r="D117" t="s">
        <v>4</v>
      </c>
      <c r="E117" t="s">
        <v>188</v>
      </c>
      <c r="F117" t="s">
        <v>1</v>
      </c>
      <c r="G117" t="s">
        <v>0</v>
      </c>
      <c r="H117" t="s">
        <v>1</v>
      </c>
    </row>
    <row r="118" spans="1:9" x14ac:dyDescent="0.45">
      <c r="A118" t="s">
        <v>1089</v>
      </c>
      <c r="B118" t="s">
        <v>200</v>
      </c>
      <c r="C118" t="s">
        <v>8</v>
      </c>
      <c r="D118" t="s">
        <v>34</v>
      </c>
      <c r="E118" t="s">
        <v>223</v>
      </c>
      <c r="F118" t="s">
        <v>0</v>
      </c>
      <c r="G118" t="s">
        <v>0</v>
      </c>
      <c r="H118" t="s">
        <v>0</v>
      </c>
    </row>
    <row r="119" spans="1:9" x14ac:dyDescent="0.45">
      <c r="A119" t="s">
        <v>1088</v>
      </c>
      <c r="B119" t="s">
        <v>9</v>
      </c>
      <c r="C119" t="s">
        <v>8</v>
      </c>
      <c r="D119" t="s">
        <v>3</v>
      </c>
      <c r="E119" t="s">
        <v>2</v>
      </c>
      <c r="F119" t="s">
        <v>0</v>
      </c>
      <c r="G119" t="s">
        <v>0</v>
      </c>
      <c r="H119" t="s">
        <v>0</v>
      </c>
    </row>
    <row r="120" spans="1:9" x14ac:dyDescent="0.45">
      <c r="A120" t="s">
        <v>1087</v>
      </c>
      <c r="B120" t="s">
        <v>48</v>
      </c>
      <c r="C120" t="s">
        <v>100</v>
      </c>
      <c r="D120" t="s">
        <v>34</v>
      </c>
      <c r="E120" t="s">
        <v>138</v>
      </c>
      <c r="F120" t="s">
        <v>0</v>
      </c>
      <c r="G120" t="s">
        <v>0</v>
      </c>
      <c r="H120" t="s">
        <v>0</v>
      </c>
    </row>
    <row r="121" spans="1:9" x14ac:dyDescent="0.45">
      <c r="A121" t="s">
        <v>1086</v>
      </c>
      <c r="B121" t="s">
        <v>89</v>
      </c>
      <c r="C121" t="s">
        <v>79</v>
      </c>
      <c r="D121" t="s">
        <v>34</v>
      </c>
      <c r="E121" t="s">
        <v>88</v>
      </c>
      <c r="F121" t="s">
        <v>0</v>
      </c>
      <c r="G121" t="s">
        <v>1</v>
      </c>
      <c r="H121" t="s">
        <v>0</v>
      </c>
      <c r="I121" t="s">
        <v>1</v>
      </c>
    </row>
    <row r="122" spans="1:9" x14ac:dyDescent="0.45">
      <c r="A122" t="s">
        <v>1085</v>
      </c>
      <c r="B122" t="s">
        <v>72</v>
      </c>
      <c r="C122" t="s">
        <v>67</v>
      </c>
      <c r="D122" t="s">
        <v>34</v>
      </c>
      <c r="E122" t="s">
        <v>55</v>
      </c>
      <c r="F122" t="s">
        <v>0</v>
      </c>
      <c r="G122" t="s">
        <v>0</v>
      </c>
      <c r="H122" t="s">
        <v>0</v>
      </c>
    </row>
  </sheetData>
  <conditionalFormatting sqref="F1:I44">
    <cfRule type="cellIs" dxfId="1477" priority="6" operator="equal">
      <formula>"Y"</formula>
    </cfRule>
    <cfRule type="cellIs" dxfId="1476" priority="7" operator="equal">
      <formula>"N"</formula>
    </cfRule>
  </conditionalFormatting>
  <conditionalFormatting sqref="A1:A1048576">
    <cfRule type="duplicateValues" dxfId="1475" priority="5"/>
  </conditionalFormatting>
  <conditionalFormatting sqref="F1:I1048576">
    <cfRule type="cellIs" dxfId="1474" priority="3" operator="equal">
      <formula>"Y"</formula>
    </cfRule>
    <cfRule type="cellIs" dxfId="1473" priority="4" operator="equal">
      <formula>"n"</formula>
    </cfRule>
  </conditionalFormatting>
  <conditionalFormatting sqref="J1:J2">
    <cfRule type="cellIs" dxfId="1472" priority="1" operator="equal">
      <formula>"Y"</formula>
    </cfRule>
    <cfRule type="cellIs" dxfId="1471" priority="2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workbookViewId="0">
      <selection activeCell="K6" sqref="K6"/>
    </sheetView>
  </sheetViews>
  <sheetFormatPr defaultRowHeight="14.25" x14ac:dyDescent="0.45"/>
  <sheetData>
    <row r="1" spans="1:11" x14ac:dyDescent="0.45">
      <c r="A1" t="s">
        <v>19</v>
      </c>
      <c r="B1" t="s">
        <v>221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220</v>
      </c>
      <c r="K1">
        <f>COUNTIF(H:H,"Y")</f>
        <v>31</v>
      </c>
    </row>
    <row r="2" spans="1:11" x14ac:dyDescent="0.45">
      <c r="A2" t="s">
        <v>1258</v>
      </c>
      <c r="B2" t="s">
        <v>200</v>
      </c>
      <c r="C2" t="s">
        <v>43</v>
      </c>
      <c r="D2" t="s">
        <v>34</v>
      </c>
      <c r="E2" t="s">
        <v>26</v>
      </c>
      <c r="F2" t="s">
        <v>0</v>
      </c>
      <c r="G2" t="s">
        <v>0</v>
      </c>
      <c r="H2" t="s">
        <v>0</v>
      </c>
      <c r="J2" t="s">
        <v>218</v>
      </c>
      <c r="K2">
        <f>COUNTIF(G:G,"Y")</f>
        <v>7</v>
      </c>
    </row>
    <row r="3" spans="1:11" x14ac:dyDescent="0.45">
      <c r="A3" t="s">
        <v>1148</v>
      </c>
      <c r="B3" t="s">
        <v>175</v>
      </c>
      <c r="C3" t="s">
        <v>47</v>
      </c>
      <c r="D3" t="s">
        <v>96</v>
      </c>
      <c r="E3" t="s">
        <v>419</v>
      </c>
      <c r="F3" t="s">
        <v>0</v>
      </c>
      <c r="G3" t="s">
        <v>0</v>
      </c>
      <c r="H3" t="s">
        <v>0</v>
      </c>
      <c r="I3" t="s">
        <v>1</v>
      </c>
    </row>
    <row r="4" spans="1:11" x14ac:dyDescent="0.45">
      <c r="A4" t="s">
        <v>1257</v>
      </c>
      <c r="B4" t="s">
        <v>21</v>
      </c>
      <c r="C4" t="s">
        <v>4</v>
      </c>
      <c r="D4" t="s">
        <v>3</v>
      </c>
      <c r="E4" t="s">
        <v>203</v>
      </c>
      <c r="F4" t="s">
        <v>0</v>
      </c>
      <c r="G4" t="s">
        <v>0</v>
      </c>
      <c r="H4" t="s">
        <v>0</v>
      </c>
    </row>
    <row r="5" spans="1:11" x14ac:dyDescent="0.45">
      <c r="A5" t="s">
        <v>1256</v>
      </c>
      <c r="B5" t="s">
        <v>31</v>
      </c>
      <c r="C5" t="s">
        <v>35</v>
      </c>
      <c r="D5" t="s">
        <v>3</v>
      </c>
      <c r="E5" t="s">
        <v>131</v>
      </c>
      <c r="F5" t="s">
        <v>0</v>
      </c>
      <c r="G5" t="s">
        <v>0</v>
      </c>
      <c r="H5" t="s">
        <v>0</v>
      </c>
    </row>
    <row r="6" spans="1:11" x14ac:dyDescent="0.45">
      <c r="A6" t="s">
        <v>1255</v>
      </c>
      <c r="B6" t="s">
        <v>21</v>
      </c>
      <c r="C6" t="s">
        <v>170</v>
      </c>
      <c r="D6" t="s">
        <v>34</v>
      </c>
      <c r="E6" t="s">
        <v>58</v>
      </c>
      <c r="F6" t="s">
        <v>1</v>
      </c>
      <c r="G6" t="s">
        <v>0</v>
      </c>
      <c r="H6" t="s">
        <v>1</v>
      </c>
    </row>
    <row r="7" spans="1:11" x14ac:dyDescent="0.45">
      <c r="A7" t="s">
        <v>19</v>
      </c>
      <c r="B7" t="s">
        <v>213</v>
      </c>
      <c r="C7" t="s">
        <v>17</v>
      </c>
      <c r="D7" t="s">
        <v>16</v>
      </c>
      <c r="E7" t="s">
        <v>15</v>
      </c>
      <c r="F7" t="s">
        <v>14</v>
      </c>
      <c r="G7" t="s">
        <v>13</v>
      </c>
      <c r="H7" t="s">
        <v>12</v>
      </c>
      <c r="I7" t="s">
        <v>11</v>
      </c>
    </row>
    <row r="8" spans="1:11" x14ac:dyDescent="0.45">
      <c r="A8" t="s">
        <v>1161</v>
      </c>
      <c r="B8" t="s">
        <v>44</v>
      </c>
      <c r="C8" t="s">
        <v>3</v>
      </c>
      <c r="D8" t="s">
        <v>92</v>
      </c>
      <c r="E8" t="s">
        <v>55</v>
      </c>
      <c r="F8" t="s">
        <v>0</v>
      </c>
      <c r="G8" t="s">
        <v>0</v>
      </c>
      <c r="H8" t="s">
        <v>0</v>
      </c>
    </row>
    <row r="9" spans="1:11" x14ac:dyDescent="0.45">
      <c r="A9" t="s">
        <v>1148</v>
      </c>
      <c r="B9" t="s">
        <v>175</v>
      </c>
      <c r="C9" t="s">
        <v>47</v>
      </c>
      <c r="D9" t="s">
        <v>40</v>
      </c>
      <c r="E9" t="s">
        <v>419</v>
      </c>
      <c r="F9" t="s">
        <v>0</v>
      </c>
      <c r="G9" t="s">
        <v>0</v>
      </c>
      <c r="H9" t="s">
        <v>0</v>
      </c>
      <c r="I9" t="s">
        <v>1</v>
      </c>
    </row>
    <row r="10" spans="1:11" x14ac:dyDescent="0.45">
      <c r="A10" t="s">
        <v>1254</v>
      </c>
      <c r="B10" t="s">
        <v>44</v>
      </c>
      <c r="C10" t="s">
        <v>67</v>
      </c>
      <c r="D10" t="s">
        <v>34</v>
      </c>
      <c r="E10" t="s">
        <v>77</v>
      </c>
      <c r="F10" t="s">
        <v>0</v>
      </c>
      <c r="G10" t="s">
        <v>0</v>
      </c>
      <c r="H10" t="s">
        <v>0</v>
      </c>
    </row>
    <row r="11" spans="1:11" x14ac:dyDescent="0.45">
      <c r="A11" t="s">
        <v>1253</v>
      </c>
      <c r="B11" t="s">
        <v>72</v>
      </c>
      <c r="C11" t="s">
        <v>47</v>
      </c>
      <c r="D11" t="s">
        <v>3</v>
      </c>
      <c r="E11" t="s">
        <v>178</v>
      </c>
      <c r="F11" t="s">
        <v>1</v>
      </c>
      <c r="G11" t="s">
        <v>0</v>
      </c>
      <c r="H11" t="s">
        <v>1</v>
      </c>
    </row>
    <row r="12" spans="1:11" x14ac:dyDescent="0.45">
      <c r="A12" t="s">
        <v>19</v>
      </c>
      <c r="B12" t="s">
        <v>210</v>
      </c>
      <c r="C12" t="s">
        <v>17</v>
      </c>
      <c r="D12" t="s">
        <v>16</v>
      </c>
      <c r="E12" t="s">
        <v>15</v>
      </c>
      <c r="F12" t="s">
        <v>14</v>
      </c>
      <c r="G12" t="s">
        <v>13</v>
      </c>
      <c r="H12" t="s">
        <v>12</v>
      </c>
      <c r="I12" t="s">
        <v>11</v>
      </c>
    </row>
    <row r="13" spans="1:11" x14ac:dyDescent="0.45">
      <c r="A13" t="s">
        <v>1148</v>
      </c>
      <c r="B13" t="s">
        <v>175</v>
      </c>
      <c r="C13" t="s">
        <v>47</v>
      </c>
      <c r="D13" t="s">
        <v>40</v>
      </c>
      <c r="E13" t="s">
        <v>419</v>
      </c>
      <c r="F13" t="s">
        <v>0</v>
      </c>
      <c r="G13" t="s">
        <v>0</v>
      </c>
      <c r="H13" t="s">
        <v>0</v>
      </c>
      <c r="I13" t="s">
        <v>1</v>
      </c>
    </row>
    <row r="14" spans="1:11" x14ac:dyDescent="0.45">
      <c r="A14" t="s">
        <v>1252</v>
      </c>
      <c r="B14" t="s">
        <v>31</v>
      </c>
      <c r="C14" t="s">
        <v>35</v>
      </c>
      <c r="D14" t="s">
        <v>3</v>
      </c>
      <c r="E14" t="s">
        <v>20</v>
      </c>
      <c r="F14" t="s">
        <v>1</v>
      </c>
      <c r="G14" t="s">
        <v>0</v>
      </c>
      <c r="H14" t="s">
        <v>1</v>
      </c>
    </row>
    <row r="15" spans="1:11" x14ac:dyDescent="0.45">
      <c r="A15" t="s">
        <v>1251</v>
      </c>
      <c r="B15" t="s">
        <v>115</v>
      </c>
      <c r="C15" t="s">
        <v>67</v>
      </c>
      <c r="D15" t="s">
        <v>34</v>
      </c>
      <c r="E15" t="s">
        <v>26</v>
      </c>
      <c r="F15" t="s">
        <v>0</v>
      </c>
      <c r="G15" t="s">
        <v>0</v>
      </c>
      <c r="H15" t="s">
        <v>0</v>
      </c>
    </row>
    <row r="16" spans="1:11" x14ac:dyDescent="0.45">
      <c r="A16" t="s">
        <v>1250</v>
      </c>
      <c r="B16" t="s">
        <v>36</v>
      </c>
      <c r="C16" t="s">
        <v>43</v>
      </c>
      <c r="D16" t="s">
        <v>34</v>
      </c>
      <c r="E16" t="s">
        <v>203</v>
      </c>
      <c r="F16" t="s">
        <v>0</v>
      </c>
      <c r="G16" t="s">
        <v>0</v>
      </c>
      <c r="H16" t="s">
        <v>0</v>
      </c>
    </row>
    <row r="17" spans="1:9" x14ac:dyDescent="0.45">
      <c r="A17" t="s">
        <v>19</v>
      </c>
      <c r="B17" t="s">
        <v>207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</row>
    <row r="18" spans="1:9" x14ac:dyDescent="0.45">
      <c r="A18" t="s">
        <v>1249</v>
      </c>
      <c r="B18" t="s">
        <v>115</v>
      </c>
      <c r="C18" t="s">
        <v>35</v>
      </c>
      <c r="D18" t="s">
        <v>3</v>
      </c>
      <c r="E18" t="s">
        <v>26</v>
      </c>
      <c r="F18" t="s">
        <v>0</v>
      </c>
      <c r="G18" t="s">
        <v>0</v>
      </c>
      <c r="H18" t="s">
        <v>0</v>
      </c>
    </row>
    <row r="19" spans="1:9" x14ac:dyDescent="0.45">
      <c r="A19" t="s">
        <v>1158</v>
      </c>
      <c r="B19" t="s">
        <v>72</v>
      </c>
      <c r="C19" t="s">
        <v>69</v>
      </c>
      <c r="D19" t="s">
        <v>3</v>
      </c>
      <c r="E19" t="s">
        <v>178</v>
      </c>
      <c r="F19" t="s">
        <v>1</v>
      </c>
      <c r="G19" t="s">
        <v>0</v>
      </c>
      <c r="H19" t="s">
        <v>1</v>
      </c>
    </row>
    <row r="20" spans="1:9" x14ac:dyDescent="0.45">
      <c r="A20" t="s">
        <v>1148</v>
      </c>
      <c r="B20" t="s">
        <v>175</v>
      </c>
      <c r="C20" t="s">
        <v>47</v>
      </c>
      <c r="D20" t="s">
        <v>802</v>
      </c>
      <c r="E20" t="s">
        <v>419</v>
      </c>
      <c r="F20" t="s">
        <v>0</v>
      </c>
      <c r="G20" t="s">
        <v>0</v>
      </c>
      <c r="H20" t="s">
        <v>0</v>
      </c>
      <c r="I20" t="s">
        <v>1</v>
      </c>
    </row>
    <row r="21" spans="1:9" x14ac:dyDescent="0.45">
      <c r="A21" t="s">
        <v>1248</v>
      </c>
      <c r="B21" t="s">
        <v>31</v>
      </c>
      <c r="C21" t="s">
        <v>67</v>
      </c>
      <c r="D21" t="s">
        <v>34</v>
      </c>
      <c r="E21" t="s">
        <v>58</v>
      </c>
      <c r="F21" t="s">
        <v>1</v>
      </c>
      <c r="G21" t="s">
        <v>0</v>
      </c>
      <c r="H21" t="s">
        <v>1</v>
      </c>
    </row>
    <row r="22" spans="1:9" x14ac:dyDescent="0.45">
      <c r="A22" t="s">
        <v>1247</v>
      </c>
      <c r="B22" t="s">
        <v>36</v>
      </c>
      <c r="C22" t="s">
        <v>3</v>
      </c>
      <c r="D22" t="s">
        <v>34</v>
      </c>
      <c r="E22" t="s">
        <v>131</v>
      </c>
      <c r="F22" t="s">
        <v>0</v>
      </c>
      <c r="G22" t="s">
        <v>0</v>
      </c>
      <c r="H22" t="s">
        <v>0</v>
      </c>
    </row>
    <row r="23" spans="1:9" x14ac:dyDescent="0.45">
      <c r="A23" t="s">
        <v>19</v>
      </c>
      <c r="B23" t="s">
        <v>201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</row>
    <row r="24" spans="1:9" x14ac:dyDescent="0.45">
      <c r="A24" t="s">
        <v>1148</v>
      </c>
      <c r="B24" t="s">
        <v>175</v>
      </c>
      <c r="C24" t="s">
        <v>3</v>
      </c>
      <c r="D24" t="s">
        <v>1246</v>
      </c>
      <c r="E24" t="s">
        <v>419</v>
      </c>
      <c r="F24" t="s">
        <v>0</v>
      </c>
      <c r="G24" t="s">
        <v>0</v>
      </c>
      <c r="H24" t="s">
        <v>0</v>
      </c>
      <c r="I24" t="s">
        <v>1</v>
      </c>
    </row>
    <row r="25" spans="1:9" x14ac:dyDescent="0.45">
      <c r="A25" t="s">
        <v>1245</v>
      </c>
      <c r="B25" t="s">
        <v>72</v>
      </c>
      <c r="C25" t="s">
        <v>1244</v>
      </c>
      <c r="D25" t="s">
        <v>79</v>
      </c>
      <c r="E25" t="s">
        <v>271</v>
      </c>
      <c r="F25" t="s">
        <v>0</v>
      </c>
      <c r="G25" t="s">
        <v>0</v>
      </c>
      <c r="H25" t="s">
        <v>0</v>
      </c>
    </row>
    <row r="26" spans="1:9" x14ac:dyDescent="0.45">
      <c r="A26" t="s">
        <v>1243</v>
      </c>
      <c r="B26" t="s">
        <v>72</v>
      </c>
      <c r="C26" t="s">
        <v>1242</v>
      </c>
      <c r="D26" t="s">
        <v>79</v>
      </c>
      <c r="E26" t="s">
        <v>46</v>
      </c>
      <c r="F26" t="s">
        <v>0</v>
      </c>
      <c r="G26" t="s">
        <v>0</v>
      </c>
      <c r="H26" t="s">
        <v>0</v>
      </c>
    </row>
    <row r="27" spans="1:9" x14ac:dyDescent="0.45">
      <c r="A27" t="s">
        <v>1241</v>
      </c>
      <c r="B27" t="s">
        <v>72</v>
      </c>
      <c r="C27" t="s">
        <v>1240</v>
      </c>
      <c r="D27" t="s">
        <v>79</v>
      </c>
      <c r="E27" t="s">
        <v>55</v>
      </c>
      <c r="F27" t="s">
        <v>0</v>
      </c>
      <c r="G27" t="s">
        <v>0</v>
      </c>
      <c r="H27" t="s">
        <v>0</v>
      </c>
    </row>
    <row r="28" spans="1:9" x14ac:dyDescent="0.45">
      <c r="A28" t="s">
        <v>19</v>
      </c>
      <c r="B28" t="s">
        <v>195</v>
      </c>
      <c r="C28" t="s">
        <v>17</v>
      </c>
      <c r="D28" t="s">
        <v>16</v>
      </c>
      <c r="E28" t="s">
        <v>15</v>
      </c>
      <c r="F28" t="s">
        <v>14</v>
      </c>
      <c r="G28" t="s">
        <v>13</v>
      </c>
      <c r="H28" t="s">
        <v>12</v>
      </c>
      <c r="I28" t="s">
        <v>11</v>
      </c>
    </row>
    <row r="29" spans="1:9" x14ac:dyDescent="0.45">
      <c r="A29" t="s">
        <v>1239</v>
      </c>
      <c r="B29" t="s">
        <v>72</v>
      </c>
      <c r="C29" t="s">
        <v>35</v>
      </c>
      <c r="D29" t="s">
        <v>34</v>
      </c>
      <c r="E29" t="s">
        <v>178</v>
      </c>
      <c r="F29" t="s">
        <v>1</v>
      </c>
      <c r="G29" t="s">
        <v>0</v>
      </c>
      <c r="H29" t="s">
        <v>1</v>
      </c>
    </row>
    <row r="30" spans="1:9" x14ac:dyDescent="0.45">
      <c r="A30" t="s">
        <v>1148</v>
      </c>
      <c r="B30" t="s">
        <v>175</v>
      </c>
      <c r="C30" t="s">
        <v>47</v>
      </c>
      <c r="D30" t="s">
        <v>340</v>
      </c>
      <c r="E30" t="s">
        <v>419</v>
      </c>
      <c r="F30" t="s">
        <v>0</v>
      </c>
      <c r="G30" t="s">
        <v>0</v>
      </c>
      <c r="H30" t="s">
        <v>0</v>
      </c>
      <c r="I30" t="s">
        <v>1</v>
      </c>
    </row>
    <row r="31" spans="1:9" x14ac:dyDescent="0.45">
      <c r="A31" t="s">
        <v>1238</v>
      </c>
      <c r="B31" t="s">
        <v>36</v>
      </c>
      <c r="C31" t="s">
        <v>112</v>
      </c>
      <c r="D31" t="s">
        <v>34</v>
      </c>
      <c r="E31" t="s">
        <v>203</v>
      </c>
      <c r="F31" t="s">
        <v>0</v>
      </c>
      <c r="G31" t="s">
        <v>0</v>
      </c>
      <c r="H31" t="s">
        <v>0</v>
      </c>
    </row>
    <row r="32" spans="1:9" x14ac:dyDescent="0.45">
      <c r="A32" t="s">
        <v>1237</v>
      </c>
      <c r="B32" t="s">
        <v>72</v>
      </c>
      <c r="C32" t="s">
        <v>34</v>
      </c>
      <c r="D32" t="s">
        <v>3</v>
      </c>
      <c r="E32" t="s">
        <v>68</v>
      </c>
      <c r="F32" t="s">
        <v>0</v>
      </c>
      <c r="G32" t="s">
        <v>0</v>
      </c>
      <c r="H32" t="s">
        <v>0</v>
      </c>
    </row>
    <row r="33" spans="1:9" x14ac:dyDescent="0.45">
      <c r="A33" t="s">
        <v>1236</v>
      </c>
      <c r="B33" t="s">
        <v>21</v>
      </c>
      <c r="C33" t="s">
        <v>507</v>
      </c>
      <c r="D33" t="s">
        <v>3</v>
      </c>
      <c r="E33" t="s">
        <v>131</v>
      </c>
      <c r="F33" t="s">
        <v>0</v>
      </c>
      <c r="G33" t="s">
        <v>0</v>
      </c>
      <c r="H33" t="s">
        <v>0</v>
      </c>
    </row>
    <row r="34" spans="1:9" x14ac:dyDescent="0.45">
      <c r="A34" t="s">
        <v>19</v>
      </c>
      <c r="B34" t="s">
        <v>192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</row>
    <row r="35" spans="1:9" x14ac:dyDescent="0.45">
      <c r="A35" t="s">
        <v>1148</v>
      </c>
      <c r="B35" t="s">
        <v>175</v>
      </c>
      <c r="C35" t="s">
        <v>47</v>
      </c>
      <c r="D35" t="s">
        <v>228</v>
      </c>
      <c r="E35" t="s">
        <v>419</v>
      </c>
      <c r="F35" t="s">
        <v>0</v>
      </c>
      <c r="G35" t="s">
        <v>0</v>
      </c>
      <c r="H35" t="s">
        <v>0</v>
      </c>
      <c r="I35" t="s">
        <v>1</v>
      </c>
    </row>
    <row r="36" spans="1:9" x14ac:dyDescent="0.45">
      <c r="A36" t="s">
        <v>19</v>
      </c>
      <c r="B36" t="s">
        <v>191</v>
      </c>
      <c r="C36" t="s">
        <v>17</v>
      </c>
      <c r="D36" t="s">
        <v>16</v>
      </c>
      <c r="E36" t="s">
        <v>15</v>
      </c>
      <c r="F36" t="s">
        <v>14</v>
      </c>
      <c r="G36" t="s">
        <v>13</v>
      </c>
      <c r="H36" t="s">
        <v>12</v>
      </c>
      <c r="I36" t="s">
        <v>11</v>
      </c>
    </row>
    <row r="37" spans="1:9" x14ac:dyDescent="0.45">
      <c r="A37" t="s">
        <v>1148</v>
      </c>
      <c r="B37" t="s">
        <v>28</v>
      </c>
      <c r="C37" t="s">
        <v>47</v>
      </c>
      <c r="D37" t="s">
        <v>3</v>
      </c>
      <c r="E37" t="s">
        <v>419</v>
      </c>
      <c r="F37" t="s">
        <v>0</v>
      </c>
      <c r="G37" t="s">
        <v>0</v>
      </c>
      <c r="H37" t="s">
        <v>0</v>
      </c>
      <c r="I37" t="s">
        <v>1</v>
      </c>
    </row>
    <row r="38" spans="1:9" x14ac:dyDescent="0.45">
      <c r="A38" t="s">
        <v>1235</v>
      </c>
      <c r="B38" t="s">
        <v>115</v>
      </c>
      <c r="C38" t="s">
        <v>4</v>
      </c>
      <c r="D38" t="s">
        <v>34</v>
      </c>
      <c r="E38" t="s">
        <v>477</v>
      </c>
      <c r="F38" t="s">
        <v>0</v>
      </c>
      <c r="G38" t="s">
        <v>0</v>
      </c>
      <c r="H38" t="s">
        <v>0</v>
      </c>
    </row>
    <row r="39" spans="1:9" x14ac:dyDescent="0.45">
      <c r="A39" t="s">
        <v>1234</v>
      </c>
      <c r="B39" t="s">
        <v>21</v>
      </c>
      <c r="C39" t="s">
        <v>34</v>
      </c>
      <c r="D39" t="s">
        <v>34</v>
      </c>
      <c r="E39" t="s">
        <v>188</v>
      </c>
      <c r="F39" t="s">
        <v>1</v>
      </c>
      <c r="G39" t="s">
        <v>0</v>
      </c>
      <c r="H39" t="s">
        <v>1</v>
      </c>
    </row>
    <row r="40" spans="1:9" x14ac:dyDescent="0.45">
      <c r="A40" t="s">
        <v>1233</v>
      </c>
      <c r="B40" t="s">
        <v>72</v>
      </c>
      <c r="C40" t="s">
        <v>47</v>
      </c>
      <c r="D40" t="s">
        <v>3</v>
      </c>
      <c r="E40" t="s">
        <v>111</v>
      </c>
      <c r="F40" t="s">
        <v>1</v>
      </c>
      <c r="G40" t="s">
        <v>0</v>
      </c>
      <c r="H40" t="s">
        <v>1</v>
      </c>
    </row>
    <row r="41" spans="1:9" x14ac:dyDescent="0.45">
      <c r="A41" t="s">
        <v>1232</v>
      </c>
      <c r="B41" t="s">
        <v>48</v>
      </c>
      <c r="C41" t="s">
        <v>47</v>
      </c>
      <c r="D41" t="s">
        <v>3</v>
      </c>
      <c r="E41" t="s">
        <v>178</v>
      </c>
      <c r="F41" t="s">
        <v>1</v>
      </c>
      <c r="G41" t="s">
        <v>0</v>
      </c>
      <c r="H41" t="s">
        <v>1</v>
      </c>
    </row>
    <row r="42" spans="1:9" x14ac:dyDescent="0.45">
      <c r="A42" t="s">
        <v>19</v>
      </c>
      <c r="B42" t="s">
        <v>187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</row>
    <row r="43" spans="1:9" x14ac:dyDescent="0.45">
      <c r="A43" t="s">
        <v>1231</v>
      </c>
      <c r="B43" t="s">
        <v>200</v>
      </c>
      <c r="C43" t="s">
        <v>199</v>
      </c>
      <c r="D43" t="s">
        <v>79</v>
      </c>
      <c r="E43" t="s">
        <v>53</v>
      </c>
      <c r="F43" t="s">
        <v>0</v>
      </c>
      <c r="G43" t="s">
        <v>0</v>
      </c>
      <c r="H43" t="s">
        <v>0</v>
      </c>
    </row>
    <row r="44" spans="1:9" x14ac:dyDescent="0.45">
      <c r="A44" t="s">
        <v>1148</v>
      </c>
      <c r="B44" t="s">
        <v>175</v>
      </c>
      <c r="C44" t="s">
        <v>47</v>
      </c>
      <c r="D44" t="s">
        <v>786</v>
      </c>
      <c r="E44" t="s">
        <v>419</v>
      </c>
      <c r="F44" t="s">
        <v>0</v>
      </c>
      <c r="G44" t="s">
        <v>0</v>
      </c>
      <c r="H44" t="s">
        <v>0</v>
      </c>
      <c r="I44" t="s">
        <v>1</v>
      </c>
    </row>
    <row r="45" spans="1:9" x14ac:dyDescent="0.45">
      <c r="A45" t="s">
        <v>1230</v>
      </c>
      <c r="B45" t="s">
        <v>21</v>
      </c>
      <c r="C45" t="s">
        <v>35</v>
      </c>
      <c r="D45" t="s">
        <v>34</v>
      </c>
      <c r="E45" t="s">
        <v>99</v>
      </c>
      <c r="F45" t="s">
        <v>0</v>
      </c>
      <c r="G45" t="s">
        <v>0</v>
      </c>
      <c r="H45" t="s">
        <v>0</v>
      </c>
    </row>
    <row r="46" spans="1:9" x14ac:dyDescent="0.45">
      <c r="A46" t="s">
        <v>1229</v>
      </c>
      <c r="B46" t="s">
        <v>48</v>
      </c>
      <c r="C46" t="s">
        <v>35</v>
      </c>
      <c r="D46" t="s">
        <v>34</v>
      </c>
      <c r="E46" t="s">
        <v>185</v>
      </c>
      <c r="F46" t="s">
        <v>1</v>
      </c>
      <c r="G46" t="s">
        <v>0</v>
      </c>
      <c r="H46" t="s">
        <v>1</v>
      </c>
    </row>
    <row r="47" spans="1:9" x14ac:dyDescent="0.45">
      <c r="A47" t="s">
        <v>19</v>
      </c>
      <c r="B47" t="s">
        <v>184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</row>
    <row r="48" spans="1:9" x14ac:dyDescent="0.45">
      <c r="A48" t="s">
        <v>1148</v>
      </c>
      <c r="B48" t="s">
        <v>175</v>
      </c>
      <c r="C48" t="s">
        <v>47</v>
      </c>
      <c r="D48" t="s">
        <v>1228</v>
      </c>
      <c r="E48" t="s">
        <v>419</v>
      </c>
      <c r="F48" t="s">
        <v>0</v>
      </c>
      <c r="G48" t="s">
        <v>0</v>
      </c>
      <c r="H48" t="s">
        <v>0</v>
      </c>
      <c r="I48" t="s">
        <v>1</v>
      </c>
    </row>
    <row r="49" spans="1:9" x14ac:dyDescent="0.45">
      <c r="A49" t="s">
        <v>1216</v>
      </c>
      <c r="B49" t="s">
        <v>72</v>
      </c>
      <c r="C49" t="s">
        <v>199</v>
      </c>
      <c r="D49" t="s">
        <v>3</v>
      </c>
      <c r="E49" t="s">
        <v>138</v>
      </c>
      <c r="F49" t="s">
        <v>0</v>
      </c>
      <c r="G49" t="s">
        <v>0</v>
      </c>
      <c r="H49" t="s">
        <v>0</v>
      </c>
    </row>
    <row r="50" spans="1:9" x14ac:dyDescent="0.45">
      <c r="A50" t="s">
        <v>19</v>
      </c>
      <c r="B50" t="s">
        <v>177</v>
      </c>
      <c r="C50" t="s">
        <v>17</v>
      </c>
      <c r="D50" t="s">
        <v>16</v>
      </c>
      <c r="E50" t="s">
        <v>15</v>
      </c>
      <c r="F50" t="s">
        <v>14</v>
      </c>
      <c r="G50" t="s">
        <v>13</v>
      </c>
      <c r="H50" t="s">
        <v>12</v>
      </c>
      <c r="I50" t="s">
        <v>11</v>
      </c>
    </row>
    <row r="51" spans="1:9" x14ac:dyDescent="0.45">
      <c r="A51" t="s">
        <v>1148</v>
      </c>
      <c r="B51" t="s">
        <v>175</v>
      </c>
      <c r="C51" t="s">
        <v>47</v>
      </c>
      <c r="D51" t="s">
        <v>40</v>
      </c>
      <c r="E51" t="s">
        <v>419</v>
      </c>
      <c r="F51" t="s">
        <v>0</v>
      </c>
      <c r="G51" t="s">
        <v>0</v>
      </c>
      <c r="H51" t="s">
        <v>0</v>
      </c>
      <c r="I51" t="s">
        <v>1</v>
      </c>
    </row>
    <row r="52" spans="1:9" x14ac:dyDescent="0.45">
      <c r="A52" t="s">
        <v>19</v>
      </c>
      <c r="B52" t="s">
        <v>173</v>
      </c>
      <c r="C52" t="s">
        <v>17</v>
      </c>
      <c r="D52" t="s">
        <v>16</v>
      </c>
      <c r="E52" t="s">
        <v>15</v>
      </c>
      <c r="F52" t="s">
        <v>14</v>
      </c>
      <c r="G52" t="s">
        <v>13</v>
      </c>
      <c r="H52" t="s">
        <v>12</v>
      </c>
      <c r="I52" t="s">
        <v>11</v>
      </c>
    </row>
    <row r="53" spans="1:9" x14ac:dyDescent="0.45">
      <c r="A53" t="s">
        <v>1227</v>
      </c>
      <c r="B53" t="s">
        <v>21</v>
      </c>
      <c r="C53" t="s">
        <v>446</v>
      </c>
      <c r="D53" t="s">
        <v>34</v>
      </c>
      <c r="E53" t="s">
        <v>203</v>
      </c>
      <c r="F53" t="s">
        <v>0</v>
      </c>
      <c r="G53" t="s">
        <v>0</v>
      </c>
      <c r="H53" t="s">
        <v>0</v>
      </c>
    </row>
    <row r="54" spans="1:9" x14ac:dyDescent="0.45">
      <c r="A54" t="s">
        <v>1226</v>
      </c>
      <c r="B54" t="s">
        <v>200</v>
      </c>
      <c r="C54" t="s">
        <v>4</v>
      </c>
      <c r="D54" t="s">
        <v>27</v>
      </c>
      <c r="E54" t="s">
        <v>223</v>
      </c>
      <c r="F54" t="s">
        <v>0</v>
      </c>
      <c r="G54" t="s">
        <v>0</v>
      </c>
      <c r="H54" t="s">
        <v>0</v>
      </c>
    </row>
    <row r="55" spans="1:9" x14ac:dyDescent="0.45">
      <c r="A55" t="s">
        <v>1148</v>
      </c>
      <c r="B55" t="s">
        <v>175</v>
      </c>
      <c r="C55" t="s">
        <v>47</v>
      </c>
      <c r="D55" t="s">
        <v>148</v>
      </c>
      <c r="E55" t="s">
        <v>419</v>
      </c>
      <c r="F55" t="s">
        <v>0</v>
      </c>
      <c r="G55" t="s">
        <v>0</v>
      </c>
      <c r="H55" t="s">
        <v>0</v>
      </c>
      <c r="I55" t="s">
        <v>1</v>
      </c>
    </row>
    <row r="56" spans="1:9" x14ac:dyDescent="0.45">
      <c r="A56" t="s">
        <v>1225</v>
      </c>
      <c r="B56" t="s">
        <v>21</v>
      </c>
      <c r="C56" t="s">
        <v>4</v>
      </c>
      <c r="D56" t="s">
        <v>34</v>
      </c>
      <c r="E56" t="s">
        <v>180</v>
      </c>
      <c r="F56" t="s">
        <v>0</v>
      </c>
      <c r="G56" t="s">
        <v>0</v>
      </c>
      <c r="H56" t="s">
        <v>0</v>
      </c>
    </row>
    <row r="57" spans="1:9" x14ac:dyDescent="0.45">
      <c r="A57" t="s">
        <v>1224</v>
      </c>
      <c r="B57" t="s">
        <v>115</v>
      </c>
      <c r="C57" t="s">
        <v>40</v>
      </c>
      <c r="D57" t="s">
        <v>34</v>
      </c>
      <c r="E57" t="s">
        <v>419</v>
      </c>
      <c r="F57" t="s">
        <v>0</v>
      </c>
      <c r="G57" t="s">
        <v>1</v>
      </c>
      <c r="H57" t="s">
        <v>0</v>
      </c>
    </row>
    <row r="58" spans="1:9" x14ac:dyDescent="0.45">
      <c r="A58" t="s">
        <v>1223</v>
      </c>
      <c r="B58" t="s">
        <v>36</v>
      </c>
      <c r="C58" t="s">
        <v>100</v>
      </c>
      <c r="D58" t="s">
        <v>34</v>
      </c>
      <c r="E58" t="s">
        <v>103</v>
      </c>
      <c r="F58" t="s">
        <v>0</v>
      </c>
      <c r="G58" t="s">
        <v>0</v>
      </c>
      <c r="H58" t="s">
        <v>0</v>
      </c>
    </row>
    <row r="59" spans="1:9" x14ac:dyDescent="0.45">
      <c r="A59" t="s">
        <v>19</v>
      </c>
      <c r="B59" t="s">
        <v>172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</row>
    <row r="60" spans="1:9" x14ac:dyDescent="0.45">
      <c r="A60" t="s">
        <v>1222</v>
      </c>
      <c r="B60" t="s">
        <v>72</v>
      </c>
      <c r="C60" t="s">
        <v>112</v>
      </c>
      <c r="D60" t="s">
        <v>3</v>
      </c>
      <c r="E60" t="s">
        <v>55</v>
      </c>
      <c r="F60" t="s">
        <v>0</v>
      </c>
      <c r="G60" t="s">
        <v>0</v>
      </c>
      <c r="H60" t="s">
        <v>0</v>
      </c>
    </row>
    <row r="61" spans="1:9" x14ac:dyDescent="0.45">
      <c r="A61" t="s">
        <v>1221</v>
      </c>
      <c r="B61" t="s">
        <v>72</v>
      </c>
      <c r="C61" t="s">
        <v>67</v>
      </c>
      <c r="D61" t="s">
        <v>34</v>
      </c>
      <c r="E61" t="s">
        <v>138</v>
      </c>
      <c r="F61" t="s">
        <v>0</v>
      </c>
      <c r="G61" t="s">
        <v>0</v>
      </c>
      <c r="H61" t="s">
        <v>0</v>
      </c>
    </row>
    <row r="62" spans="1:9" x14ac:dyDescent="0.45">
      <c r="A62" t="s">
        <v>1148</v>
      </c>
      <c r="B62" t="s">
        <v>175</v>
      </c>
      <c r="C62" t="s">
        <v>47</v>
      </c>
      <c r="D62" t="s">
        <v>199</v>
      </c>
      <c r="E62" t="s">
        <v>419</v>
      </c>
      <c r="F62" t="s">
        <v>0</v>
      </c>
      <c r="G62" t="s">
        <v>0</v>
      </c>
      <c r="H62" t="s">
        <v>0</v>
      </c>
      <c r="I62" t="s">
        <v>1</v>
      </c>
    </row>
    <row r="63" spans="1:9" x14ac:dyDescent="0.45">
      <c r="A63" t="s">
        <v>19</v>
      </c>
      <c r="B63" t="s">
        <v>166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</row>
    <row r="64" spans="1:9" x14ac:dyDescent="0.45">
      <c r="A64" t="s">
        <v>1220</v>
      </c>
      <c r="B64" t="s">
        <v>21</v>
      </c>
      <c r="C64" t="s">
        <v>92</v>
      </c>
      <c r="D64" t="s">
        <v>3</v>
      </c>
      <c r="E64" t="s">
        <v>188</v>
      </c>
      <c r="F64" t="s">
        <v>1</v>
      </c>
      <c r="G64" t="s">
        <v>0</v>
      </c>
      <c r="H64" t="s">
        <v>1</v>
      </c>
    </row>
    <row r="65" spans="1:9" x14ac:dyDescent="0.45">
      <c r="A65" t="s">
        <v>1148</v>
      </c>
      <c r="B65" t="s">
        <v>175</v>
      </c>
      <c r="C65" t="s">
        <v>47</v>
      </c>
      <c r="D65" t="s">
        <v>160</v>
      </c>
      <c r="E65" t="s">
        <v>419</v>
      </c>
      <c r="F65" t="s">
        <v>0</v>
      </c>
      <c r="G65" t="s">
        <v>0</v>
      </c>
      <c r="H65" t="s">
        <v>0</v>
      </c>
      <c r="I65" t="s">
        <v>1</v>
      </c>
    </row>
    <row r="66" spans="1:9" x14ac:dyDescent="0.45">
      <c r="A66" t="s">
        <v>1219</v>
      </c>
      <c r="B66" t="s">
        <v>21</v>
      </c>
      <c r="C66" t="s">
        <v>508</v>
      </c>
      <c r="D66" t="s">
        <v>34</v>
      </c>
      <c r="E66" t="s">
        <v>180</v>
      </c>
      <c r="F66" t="s">
        <v>0</v>
      </c>
      <c r="G66" t="s">
        <v>0</v>
      </c>
      <c r="H66" t="s">
        <v>0</v>
      </c>
    </row>
    <row r="67" spans="1:9" x14ac:dyDescent="0.45">
      <c r="A67" t="s">
        <v>19</v>
      </c>
      <c r="B67" t="s">
        <v>164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</row>
    <row r="68" spans="1:9" x14ac:dyDescent="0.45">
      <c r="A68" t="s">
        <v>1218</v>
      </c>
      <c r="B68" t="s">
        <v>48</v>
      </c>
      <c r="C68" t="s">
        <v>40</v>
      </c>
      <c r="D68" t="s">
        <v>3</v>
      </c>
      <c r="E68" t="s">
        <v>46</v>
      </c>
      <c r="F68" t="s">
        <v>0</v>
      </c>
      <c r="G68" t="s">
        <v>0</v>
      </c>
      <c r="H68" t="s">
        <v>0</v>
      </c>
    </row>
    <row r="69" spans="1:9" x14ac:dyDescent="0.45">
      <c r="A69" t="s">
        <v>1217</v>
      </c>
      <c r="B69" t="s">
        <v>48</v>
      </c>
      <c r="C69" t="s">
        <v>4</v>
      </c>
      <c r="D69" t="s">
        <v>34</v>
      </c>
      <c r="E69" t="s">
        <v>46</v>
      </c>
      <c r="F69" t="s">
        <v>0</v>
      </c>
      <c r="G69" t="s">
        <v>0</v>
      </c>
      <c r="H69" t="s">
        <v>0</v>
      </c>
    </row>
    <row r="70" spans="1:9" x14ac:dyDescent="0.45">
      <c r="A70" t="s">
        <v>1148</v>
      </c>
      <c r="B70" t="s">
        <v>175</v>
      </c>
      <c r="C70" t="s">
        <v>47</v>
      </c>
      <c r="D70" t="s">
        <v>100</v>
      </c>
      <c r="E70" t="s">
        <v>419</v>
      </c>
      <c r="F70" t="s">
        <v>0</v>
      </c>
      <c r="G70" t="s">
        <v>0</v>
      </c>
      <c r="H70" t="s">
        <v>0</v>
      </c>
      <c r="I70" t="s">
        <v>1</v>
      </c>
    </row>
    <row r="71" spans="1:9" x14ac:dyDescent="0.45">
      <c r="A71" t="s">
        <v>1216</v>
      </c>
      <c r="B71" t="s">
        <v>48</v>
      </c>
      <c r="C71" t="s">
        <v>67</v>
      </c>
      <c r="D71" t="s">
        <v>34</v>
      </c>
      <c r="E71" t="s">
        <v>138</v>
      </c>
      <c r="F71" t="s">
        <v>0</v>
      </c>
      <c r="G71" t="s">
        <v>0</v>
      </c>
      <c r="H71" t="s">
        <v>0</v>
      </c>
    </row>
    <row r="72" spans="1:9" x14ac:dyDescent="0.45">
      <c r="A72" t="s">
        <v>1215</v>
      </c>
      <c r="B72" t="s">
        <v>9</v>
      </c>
      <c r="C72" t="s">
        <v>47</v>
      </c>
      <c r="D72" t="s">
        <v>3</v>
      </c>
      <c r="E72" t="s">
        <v>408</v>
      </c>
      <c r="F72" t="s">
        <v>0</v>
      </c>
      <c r="G72" t="s">
        <v>0</v>
      </c>
      <c r="H72" t="s">
        <v>0</v>
      </c>
    </row>
    <row r="73" spans="1:9" x14ac:dyDescent="0.45">
      <c r="A73" t="s">
        <v>19</v>
      </c>
      <c r="B73" t="s">
        <v>158</v>
      </c>
      <c r="C73" t="s">
        <v>17</v>
      </c>
      <c r="D73" t="s">
        <v>16</v>
      </c>
      <c r="E73" t="s">
        <v>15</v>
      </c>
      <c r="F73" t="s">
        <v>14</v>
      </c>
      <c r="G73" t="s">
        <v>13</v>
      </c>
      <c r="H73" t="s">
        <v>12</v>
      </c>
      <c r="I73" t="s">
        <v>11</v>
      </c>
    </row>
    <row r="74" spans="1:9" x14ac:dyDescent="0.45">
      <c r="A74" t="s">
        <v>1214</v>
      </c>
      <c r="B74" t="s">
        <v>115</v>
      </c>
      <c r="C74" t="s">
        <v>56</v>
      </c>
      <c r="D74" t="s">
        <v>34</v>
      </c>
      <c r="E74" t="s">
        <v>53</v>
      </c>
      <c r="F74" t="s">
        <v>0</v>
      </c>
      <c r="G74" t="s">
        <v>0</v>
      </c>
      <c r="H74" t="s">
        <v>0</v>
      </c>
    </row>
    <row r="75" spans="1:9" x14ac:dyDescent="0.45">
      <c r="A75" t="s">
        <v>1148</v>
      </c>
      <c r="B75" t="s">
        <v>175</v>
      </c>
      <c r="C75" t="s">
        <v>47</v>
      </c>
      <c r="D75" t="s">
        <v>119</v>
      </c>
      <c r="E75" t="s">
        <v>419</v>
      </c>
      <c r="F75" t="s">
        <v>0</v>
      </c>
      <c r="G75" t="s">
        <v>0</v>
      </c>
      <c r="H75" t="s">
        <v>0</v>
      </c>
      <c r="I75" t="s">
        <v>1</v>
      </c>
    </row>
    <row r="76" spans="1:9" x14ac:dyDescent="0.45">
      <c r="A76" t="s">
        <v>1213</v>
      </c>
      <c r="B76" t="s">
        <v>72</v>
      </c>
      <c r="C76" t="s">
        <v>170</v>
      </c>
      <c r="D76" t="s">
        <v>34</v>
      </c>
      <c r="E76" t="s">
        <v>138</v>
      </c>
      <c r="F76" t="s">
        <v>0</v>
      </c>
      <c r="G76" t="s">
        <v>0</v>
      </c>
      <c r="H76" t="s">
        <v>0</v>
      </c>
    </row>
    <row r="77" spans="1:9" x14ac:dyDescent="0.45">
      <c r="A77" t="s">
        <v>19</v>
      </c>
      <c r="B77" t="s">
        <v>154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</row>
    <row r="78" spans="1:9" x14ac:dyDescent="0.45">
      <c r="A78" t="s">
        <v>1212</v>
      </c>
      <c r="B78" t="s">
        <v>21</v>
      </c>
      <c r="C78" t="s">
        <v>69</v>
      </c>
      <c r="D78" t="s">
        <v>3</v>
      </c>
      <c r="E78" t="s">
        <v>131</v>
      </c>
      <c r="F78" t="s">
        <v>0</v>
      </c>
      <c r="G78" t="s">
        <v>0</v>
      </c>
      <c r="H78" t="s">
        <v>0</v>
      </c>
    </row>
    <row r="79" spans="1:9" x14ac:dyDescent="0.45">
      <c r="A79" t="s">
        <v>1211</v>
      </c>
      <c r="B79" t="s">
        <v>36</v>
      </c>
      <c r="C79" t="s">
        <v>35</v>
      </c>
      <c r="D79" t="s">
        <v>3</v>
      </c>
      <c r="E79" t="s">
        <v>188</v>
      </c>
      <c r="F79" t="s">
        <v>1</v>
      </c>
      <c r="G79" t="s">
        <v>0</v>
      </c>
      <c r="H79" t="s">
        <v>1</v>
      </c>
    </row>
    <row r="80" spans="1:9" x14ac:dyDescent="0.45">
      <c r="A80" t="s">
        <v>1148</v>
      </c>
      <c r="B80" t="s">
        <v>175</v>
      </c>
      <c r="C80" t="s">
        <v>47</v>
      </c>
      <c r="D80" t="s">
        <v>96</v>
      </c>
      <c r="E80" t="s">
        <v>419</v>
      </c>
      <c r="F80" t="s">
        <v>0</v>
      </c>
      <c r="G80" t="s">
        <v>0</v>
      </c>
      <c r="H80" t="s">
        <v>0</v>
      </c>
      <c r="I80" t="s">
        <v>1</v>
      </c>
    </row>
    <row r="81" spans="1:9" x14ac:dyDescent="0.45">
      <c r="A81" t="s">
        <v>1210</v>
      </c>
      <c r="B81" t="s">
        <v>21</v>
      </c>
      <c r="C81" t="s">
        <v>100</v>
      </c>
      <c r="D81" t="s">
        <v>3</v>
      </c>
      <c r="E81" t="s">
        <v>99</v>
      </c>
      <c r="F81" t="s">
        <v>0</v>
      </c>
      <c r="G81" t="s">
        <v>0</v>
      </c>
      <c r="H81" t="s">
        <v>0</v>
      </c>
    </row>
    <row r="82" spans="1:9" x14ac:dyDescent="0.45">
      <c r="A82" t="s">
        <v>1209</v>
      </c>
      <c r="B82" t="s">
        <v>72</v>
      </c>
      <c r="C82" t="s">
        <v>234</v>
      </c>
      <c r="D82" t="s">
        <v>34</v>
      </c>
      <c r="E82" t="s">
        <v>216</v>
      </c>
      <c r="F82" t="s">
        <v>0</v>
      </c>
      <c r="G82" t="s">
        <v>0</v>
      </c>
      <c r="H82" t="s">
        <v>0</v>
      </c>
    </row>
    <row r="83" spans="1:9" x14ac:dyDescent="0.45">
      <c r="A83" t="s">
        <v>19</v>
      </c>
      <c r="B83" t="s">
        <v>149</v>
      </c>
      <c r="C83" t="s">
        <v>17</v>
      </c>
      <c r="D83" t="s">
        <v>16</v>
      </c>
      <c r="E83" t="s">
        <v>15</v>
      </c>
      <c r="F83" t="s">
        <v>14</v>
      </c>
      <c r="G83" t="s">
        <v>13</v>
      </c>
      <c r="H83" t="s">
        <v>12</v>
      </c>
      <c r="I83" t="s">
        <v>11</v>
      </c>
    </row>
    <row r="84" spans="1:9" x14ac:dyDescent="0.45">
      <c r="A84" t="s">
        <v>1148</v>
      </c>
      <c r="B84" t="s">
        <v>175</v>
      </c>
      <c r="C84" t="s">
        <v>47</v>
      </c>
      <c r="D84" t="s">
        <v>170</v>
      </c>
      <c r="E84" t="s">
        <v>419</v>
      </c>
      <c r="F84" t="s">
        <v>0</v>
      </c>
      <c r="G84" t="s">
        <v>0</v>
      </c>
      <c r="H84" t="s">
        <v>0</v>
      </c>
      <c r="I84" t="s">
        <v>1</v>
      </c>
    </row>
    <row r="85" spans="1:9" x14ac:dyDescent="0.45">
      <c r="A85" t="s">
        <v>1152</v>
      </c>
      <c r="B85" t="s">
        <v>28</v>
      </c>
      <c r="C85" t="s">
        <v>412</v>
      </c>
      <c r="D85" t="s">
        <v>67</v>
      </c>
      <c r="E85" t="s">
        <v>53</v>
      </c>
      <c r="F85" t="s">
        <v>0</v>
      </c>
      <c r="G85" t="s">
        <v>0</v>
      </c>
      <c r="H85" t="s">
        <v>0</v>
      </c>
    </row>
    <row r="86" spans="1:9" x14ac:dyDescent="0.45">
      <c r="A86" t="s">
        <v>1145</v>
      </c>
      <c r="B86" t="s">
        <v>115</v>
      </c>
      <c r="C86" t="s">
        <v>199</v>
      </c>
      <c r="D86" t="s">
        <v>34</v>
      </c>
      <c r="E86" t="s">
        <v>419</v>
      </c>
      <c r="F86" t="s">
        <v>0</v>
      </c>
      <c r="G86" t="s">
        <v>1</v>
      </c>
      <c r="H86" t="s">
        <v>0</v>
      </c>
    </row>
    <row r="87" spans="1:9" x14ac:dyDescent="0.45">
      <c r="A87" t="s">
        <v>19</v>
      </c>
      <c r="B87" t="s">
        <v>147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</row>
    <row r="88" spans="1:9" x14ac:dyDescent="0.45">
      <c r="A88" t="s">
        <v>1185</v>
      </c>
      <c r="B88" t="s">
        <v>48</v>
      </c>
      <c r="C88" t="s">
        <v>43</v>
      </c>
      <c r="D88" t="s">
        <v>34</v>
      </c>
      <c r="E88" t="s">
        <v>46</v>
      </c>
      <c r="F88" t="s">
        <v>0</v>
      </c>
      <c r="G88" t="s">
        <v>0</v>
      </c>
      <c r="H88" t="s">
        <v>0</v>
      </c>
    </row>
    <row r="89" spans="1:9" x14ac:dyDescent="0.45">
      <c r="A89" t="s">
        <v>1148</v>
      </c>
      <c r="B89" t="s">
        <v>175</v>
      </c>
      <c r="C89" t="s">
        <v>47</v>
      </c>
      <c r="D89" t="s">
        <v>260</v>
      </c>
      <c r="E89" t="s">
        <v>419</v>
      </c>
      <c r="F89" t="s">
        <v>0</v>
      </c>
      <c r="G89" t="s">
        <v>0</v>
      </c>
      <c r="H89" t="s">
        <v>0</v>
      </c>
      <c r="I89" t="s">
        <v>1</v>
      </c>
    </row>
    <row r="90" spans="1:9" x14ac:dyDescent="0.45">
      <c r="A90" t="s">
        <v>1208</v>
      </c>
      <c r="B90" t="s">
        <v>9</v>
      </c>
      <c r="C90" t="s">
        <v>40</v>
      </c>
      <c r="D90" t="s">
        <v>56</v>
      </c>
      <c r="E90" t="s">
        <v>408</v>
      </c>
      <c r="F90" t="s">
        <v>0</v>
      </c>
      <c r="G90" t="s">
        <v>0</v>
      </c>
      <c r="H90" t="s">
        <v>0</v>
      </c>
    </row>
    <row r="91" spans="1:9" x14ac:dyDescent="0.45">
      <c r="A91" t="s">
        <v>1207</v>
      </c>
      <c r="B91" t="s">
        <v>115</v>
      </c>
      <c r="C91" t="s">
        <v>234</v>
      </c>
      <c r="D91" t="s">
        <v>3</v>
      </c>
      <c r="E91" t="s">
        <v>496</v>
      </c>
      <c r="F91" t="s">
        <v>0</v>
      </c>
      <c r="G91" t="s">
        <v>0</v>
      </c>
      <c r="H91" t="s">
        <v>0</v>
      </c>
    </row>
    <row r="92" spans="1:9" x14ac:dyDescent="0.45">
      <c r="A92" t="s">
        <v>1206</v>
      </c>
      <c r="B92" t="s">
        <v>36</v>
      </c>
      <c r="C92" t="s">
        <v>170</v>
      </c>
      <c r="D92" t="s">
        <v>3</v>
      </c>
      <c r="E92" t="s">
        <v>188</v>
      </c>
      <c r="F92" t="s">
        <v>1</v>
      </c>
      <c r="G92" t="s">
        <v>0</v>
      </c>
      <c r="H92" t="s">
        <v>1</v>
      </c>
    </row>
    <row r="93" spans="1:9" x14ac:dyDescent="0.45">
      <c r="A93" t="s">
        <v>19</v>
      </c>
      <c r="B93" t="s">
        <v>145</v>
      </c>
      <c r="C93" t="s">
        <v>17</v>
      </c>
      <c r="D93" t="s">
        <v>16</v>
      </c>
      <c r="E93" t="s">
        <v>15</v>
      </c>
      <c r="F93" t="s">
        <v>14</v>
      </c>
      <c r="G93" t="s">
        <v>13</v>
      </c>
      <c r="H93" t="s">
        <v>12</v>
      </c>
      <c r="I93" t="s">
        <v>11</v>
      </c>
    </row>
    <row r="94" spans="1:9" x14ac:dyDescent="0.45">
      <c r="A94" t="s">
        <v>1205</v>
      </c>
      <c r="B94" t="s">
        <v>48</v>
      </c>
      <c r="C94" t="s">
        <v>43</v>
      </c>
      <c r="D94" t="s">
        <v>3</v>
      </c>
      <c r="E94" t="s">
        <v>178</v>
      </c>
      <c r="F94" t="s">
        <v>1</v>
      </c>
      <c r="G94" t="s">
        <v>0</v>
      </c>
      <c r="H94" t="s">
        <v>1</v>
      </c>
    </row>
    <row r="95" spans="1:9" x14ac:dyDescent="0.45">
      <c r="A95" t="s">
        <v>1148</v>
      </c>
      <c r="B95" t="s">
        <v>175</v>
      </c>
      <c r="C95" t="s">
        <v>47</v>
      </c>
      <c r="D95" t="s">
        <v>734</v>
      </c>
      <c r="E95" t="s">
        <v>419</v>
      </c>
      <c r="F95" t="s">
        <v>0</v>
      </c>
      <c r="G95" t="s">
        <v>0</v>
      </c>
      <c r="H95" t="s">
        <v>0</v>
      </c>
      <c r="I95" t="s">
        <v>1</v>
      </c>
    </row>
    <row r="96" spans="1:9" x14ac:dyDescent="0.45">
      <c r="A96" t="s">
        <v>1204</v>
      </c>
      <c r="B96" t="s">
        <v>72</v>
      </c>
      <c r="C96" t="s">
        <v>40</v>
      </c>
      <c r="D96" t="s">
        <v>34</v>
      </c>
      <c r="E96" t="s">
        <v>42</v>
      </c>
      <c r="F96" t="s">
        <v>1</v>
      </c>
      <c r="G96" t="s">
        <v>0</v>
      </c>
      <c r="H96" t="s">
        <v>1</v>
      </c>
    </row>
    <row r="97" spans="1:9" x14ac:dyDescent="0.45">
      <c r="A97" t="s">
        <v>1189</v>
      </c>
      <c r="B97" t="s">
        <v>72</v>
      </c>
      <c r="C97" t="s">
        <v>69</v>
      </c>
      <c r="D97" t="s">
        <v>34</v>
      </c>
      <c r="E97" t="s">
        <v>138</v>
      </c>
      <c r="F97" t="s">
        <v>0</v>
      </c>
      <c r="G97" t="s">
        <v>0</v>
      </c>
      <c r="H97" t="s">
        <v>0</v>
      </c>
    </row>
    <row r="98" spans="1:9" x14ac:dyDescent="0.45">
      <c r="A98" t="s">
        <v>1203</v>
      </c>
      <c r="B98" t="s">
        <v>44</v>
      </c>
      <c r="C98" t="s">
        <v>170</v>
      </c>
      <c r="D98" t="s">
        <v>3</v>
      </c>
      <c r="E98" t="s">
        <v>42</v>
      </c>
      <c r="F98" t="s">
        <v>1</v>
      </c>
      <c r="G98" t="s">
        <v>0</v>
      </c>
      <c r="H98" t="s">
        <v>1</v>
      </c>
    </row>
    <row r="99" spans="1:9" x14ac:dyDescent="0.45">
      <c r="A99" t="s">
        <v>1202</v>
      </c>
      <c r="B99" t="s">
        <v>48</v>
      </c>
      <c r="C99" t="s">
        <v>35</v>
      </c>
      <c r="D99" t="s">
        <v>34</v>
      </c>
      <c r="E99" t="s">
        <v>42</v>
      </c>
      <c r="F99" t="s">
        <v>1</v>
      </c>
      <c r="G99" t="s">
        <v>0</v>
      </c>
      <c r="H99" t="s">
        <v>1</v>
      </c>
    </row>
    <row r="100" spans="1:9" x14ac:dyDescent="0.45">
      <c r="A100" t="s">
        <v>19</v>
      </c>
      <c r="B100" t="s">
        <v>140</v>
      </c>
      <c r="C100" t="s">
        <v>17</v>
      </c>
      <c r="D100" t="s">
        <v>16</v>
      </c>
      <c r="E100" t="s">
        <v>15</v>
      </c>
      <c r="F100" t="s">
        <v>14</v>
      </c>
      <c r="G100" t="s">
        <v>13</v>
      </c>
      <c r="H100" t="s">
        <v>12</v>
      </c>
      <c r="I100" t="s">
        <v>11</v>
      </c>
    </row>
    <row r="101" spans="1:9" x14ac:dyDescent="0.45">
      <c r="A101" t="s">
        <v>1148</v>
      </c>
      <c r="B101" t="s">
        <v>175</v>
      </c>
      <c r="C101" t="s">
        <v>47</v>
      </c>
      <c r="D101" t="s">
        <v>69</v>
      </c>
      <c r="E101" t="s">
        <v>419</v>
      </c>
      <c r="F101" t="s">
        <v>0</v>
      </c>
      <c r="G101" t="s">
        <v>0</v>
      </c>
      <c r="H101" t="s">
        <v>0</v>
      </c>
      <c r="I101" t="s">
        <v>1</v>
      </c>
    </row>
    <row r="102" spans="1:9" x14ac:dyDescent="0.45">
      <c r="A102" t="s">
        <v>19</v>
      </c>
      <c r="B102" t="s">
        <v>137</v>
      </c>
      <c r="C102" t="s">
        <v>17</v>
      </c>
      <c r="D102" t="s">
        <v>16</v>
      </c>
      <c r="E102" t="s">
        <v>15</v>
      </c>
      <c r="F102" t="s">
        <v>14</v>
      </c>
      <c r="G102" t="s">
        <v>13</v>
      </c>
      <c r="H102" t="s">
        <v>12</v>
      </c>
      <c r="I102" t="s">
        <v>11</v>
      </c>
    </row>
    <row r="103" spans="1:9" x14ac:dyDescent="0.45">
      <c r="A103" t="s">
        <v>1157</v>
      </c>
      <c r="B103" t="s">
        <v>28</v>
      </c>
      <c r="C103" t="s">
        <v>148</v>
      </c>
      <c r="D103" t="s">
        <v>79</v>
      </c>
      <c r="E103" t="s">
        <v>114</v>
      </c>
      <c r="F103" t="s">
        <v>0</v>
      </c>
      <c r="G103" t="s">
        <v>0</v>
      </c>
      <c r="H103" t="s">
        <v>0</v>
      </c>
    </row>
    <row r="104" spans="1:9" x14ac:dyDescent="0.45">
      <c r="A104" t="s">
        <v>1148</v>
      </c>
      <c r="B104" t="s">
        <v>28</v>
      </c>
      <c r="C104" t="s">
        <v>3</v>
      </c>
      <c r="D104" t="s">
        <v>59</v>
      </c>
      <c r="E104" t="s">
        <v>419</v>
      </c>
      <c r="F104" t="s">
        <v>0</v>
      </c>
      <c r="G104" t="s">
        <v>0</v>
      </c>
      <c r="H104" t="s">
        <v>0</v>
      </c>
      <c r="I104" t="s">
        <v>1</v>
      </c>
    </row>
    <row r="105" spans="1:9" x14ac:dyDescent="0.45">
      <c r="A105" t="s">
        <v>1182</v>
      </c>
      <c r="B105" t="s">
        <v>48</v>
      </c>
      <c r="C105" t="s">
        <v>79</v>
      </c>
      <c r="D105" t="s">
        <v>3</v>
      </c>
      <c r="E105" t="s">
        <v>185</v>
      </c>
      <c r="F105" t="s">
        <v>1</v>
      </c>
      <c r="G105" t="s">
        <v>0</v>
      </c>
      <c r="H105" t="s">
        <v>1</v>
      </c>
    </row>
    <row r="106" spans="1:9" x14ac:dyDescent="0.45">
      <c r="A106" t="s">
        <v>19</v>
      </c>
      <c r="B106" t="s">
        <v>135</v>
      </c>
      <c r="C106" t="s">
        <v>17</v>
      </c>
      <c r="D106" t="s">
        <v>16</v>
      </c>
      <c r="E106" t="s">
        <v>15</v>
      </c>
      <c r="F106" t="s">
        <v>14</v>
      </c>
      <c r="G106" t="s">
        <v>13</v>
      </c>
      <c r="H106" t="s">
        <v>12</v>
      </c>
      <c r="I106" t="s">
        <v>11</v>
      </c>
    </row>
    <row r="107" spans="1:9" x14ac:dyDescent="0.45">
      <c r="A107" t="s">
        <v>1148</v>
      </c>
      <c r="B107" t="s">
        <v>175</v>
      </c>
      <c r="C107" t="s">
        <v>47</v>
      </c>
      <c r="D107" t="s">
        <v>831</v>
      </c>
      <c r="E107" t="s">
        <v>419</v>
      </c>
      <c r="F107" t="s">
        <v>0</v>
      </c>
      <c r="G107" t="s">
        <v>0</v>
      </c>
      <c r="H107" t="s">
        <v>0</v>
      </c>
      <c r="I107" t="s">
        <v>1</v>
      </c>
    </row>
    <row r="108" spans="1:9" x14ac:dyDescent="0.45">
      <c r="A108" t="s">
        <v>19</v>
      </c>
      <c r="B108" t="s">
        <v>133</v>
      </c>
      <c r="C108" t="s">
        <v>17</v>
      </c>
      <c r="D108" t="s">
        <v>16</v>
      </c>
      <c r="E108" t="s">
        <v>15</v>
      </c>
      <c r="F108" t="s">
        <v>14</v>
      </c>
      <c r="G108" t="s">
        <v>13</v>
      </c>
      <c r="H108" t="s">
        <v>12</v>
      </c>
      <c r="I108" t="s">
        <v>11</v>
      </c>
    </row>
    <row r="109" spans="1:9" x14ac:dyDescent="0.45">
      <c r="A109" t="s">
        <v>1201</v>
      </c>
      <c r="B109" t="s">
        <v>21</v>
      </c>
      <c r="C109" t="s">
        <v>82</v>
      </c>
      <c r="D109" t="s">
        <v>3</v>
      </c>
      <c r="E109" t="s">
        <v>20</v>
      </c>
      <c r="F109" t="s">
        <v>1</v>
      </c>
      <c r="G109" t="s">
        <v>0</v>
      </c>
      <c r="H109" t="s">
        <v>1</v>
      </c>
    </row>
    <row r="110" spans="1:9" x14ac:dyDescent="0.45">
      <c r="A110" t="s">
        <v>1200</v>
      </c>
      <c r="B110" t="s">
        <v>21</v>
      </c>
      <c r="C110" t="s">
        <v>43</v>
      </c>
      <c r="D110" t="s">
        <v>3</v>
      </c>
      <c r="E110" t="s">
        <v>99</v>
      </c>
      <c r="F110" t="s">
        <v>0</v>
      </c>
      <c r="G110" t="s">
        <v>0</v>
      </c>
      <c r="H110" t="s">
        <v>0</v>
      </c>
    </row>
    <row r="111" spans="1:9" x14ac:dyDescent="0.45">
      <c r="A111" t="s">
        <v>1148</v>
      </c>
      <c r="B111" t="s">
        <v>28</v>
      </c>
      <c r="C111" t="s">
        <v>8</v>
      </c>
      <c r="D111" t="s">
        <v>61</v>
      </c>
      <c r="E111" t="s">
        <v>419</v>
      </c>
      <c r="F111" t="s">
        <v>0</v>
      </c>
      <c r="G111" t="s">
        <v>0</v>
      </c>
      <c r="H111" t="s">
        <v>0</v>
      </c>
      <c r="I111" t="s">
        <v>1</v>
      </c>
    </row>
    <row r="112" spans="1:9" x14ac:dyDescent="0.45">
      <c r="A112" t="s">
        <v>1147</v>
      </c>
      <c r="B112" t="s">
        <v>5</v>
      </c>
      <c r="C112" t="s">
        <v>8</v>
      </c>
      <c r="D112" t="s">
        <v>3</v>
      </c>
      <c r="E112" t="s">
        <v>346</v>
      </c>
      <c r="F112" t="s">
        <v>0</v>
      </c>
      <c r="G112" t="s">
        <v>0</v>
      </c>
      <c r="H112" t="s">
        <v>0</v>
      </c>
    </row>
    <row r="113" spans="1:9" x14ac:dyDescent="0.45">
      <c r="A113" t="s">
        <v>1199</v>
      </c>
      <c r="B113" t="s">
        <v>48</v>
      </c>
      <c r="C113" t="s">
        <v>34</v>
      </c>
      <c r="D113" t="s">
        <v>43</v>
      </c>
      <c r="E113" t="s">
        <v>46</v>
      </c>
      <c r="F113" t="s">
        <v>0</v>
      </c>
      <c r="G113" t="s">
        <v>0</v>
      </c>
      <c r="H113" t="s">
        <v>0</v>
      </c>
    </row>
    <row r="114" spans="1:9" x14ac:dyDescent="0.45">
      <c r="A114" t="s">
        <v>1198</v>
      </c>
      <c r="B114" t="s">
        <v>48</v>
      </c>
      <c r="C114" t="s">
        <v>112</v>
      </c>
      <c r="D114" t="s">
        <v>3</v>
      </c>
      <c r="E114" t="s">
        <v>42</v>
      </c>
      <c r="F114" t="s">
        <v>1</v>
      </c>
      <c r="G114" t="s">
        <v>0</v>
      </c>
      <c r="H114" t="s">
        <v>1</v>
      </c>
    </row>
    <row r="115" spans="1:9" x14ac:dyDescent="0.45">
      <c r="A115" t="s">
        <v>1197</v>
      </c>
      <c r="B115" t="s">
        <v>72</v>
      </c>
      <c r="C115" t="s">
        <v>446</v>
      </c>
      <c r="D115" t="s">
        <v>34</v>
      </c>
      <c r="E115" t="s">
        <v>46</v>
      </c>
      <c r="F115" t="s">
        <v>0</v>
      </c>
      <c r="G115" t="s">
        <v>0</v>
      </c>
      <c r="H115" t="s">
        <v>0</v>
      </c>
    </row>
    <row r="116" spans="1:9" x14ac:dyDescent="0.45">
      <c r="A116" t="s">
        <v>1143</v>
      </c>
      <c r="B116" t="s">
        <v>115</v>
      </c>
      <c r="C116" t="s">
        <v>8</v>
      </c>
      <c r="D116" t="s">
        <v>56</v>
      </c>
      <c r="E116" t="s">
        <v>477</v>
      </c>
      <c r="F116" t="s">
        <v>0</v>
      </c>
      <c r="G116" t="s">
        <v>0</v>
      </c>
      <c r="H116" t="s">
        <v>0</v>
      </c>
    </row>
    <row r="117" spans="1:9" x14ac:dyDescent="0.45">
      <c r="A117" t="s">
        <v>19</v>
      </c>
      <c r="B117" t="s">
        <v>129</v>
      </c>
      <c r="C117" t="s">
        <v>17</v>
      </c>
      <c r="D117" t="s">
        <v>16</v>
      </c>
      <c r="E117" t="s">
        <v>15</v>
      </c>
      <c r="F117" t="s">
        <v>14</v>
      </c>
      <c r="G117" t="s">
        <v>13</v>
      </c>
      <c r="H117" t="s">
        <v>12</v>
      </c>
      <c r="I117" t="s">
        <v>11</v>
      </c>
    </row>
    <row r="118" spans="1:9" x14ac:dyDescent="0.45">
      <c r="A118" t="s">
        <v>1148</v>
      </c>
      <c r="B118" t="s">
        <v>28</v>
      </c>
      <c r="C118" t="s">
        <v>92</v>
      </c>
      <c r="D118" t="s">
        <v>170</v>
      </c>
      <c r="E118" t="s">
        <v>419</v>
      </c>
      <c r="F118" t="s">
        <v>0</v>
      </c>
      <c r="G118" t="s">
        <v>0</v>
      </c>
      <c r="H118" t="s">
        <v>0</v>
      </c>
      <c r="I118" t="s">
        <v>1</v>
      </c>
    </row>
    <row r="119" spans="1:9" x14ac:dyDescent="0.45">
      <c r="A119" t="s">
        <v>1192</v>
      </c>
      <c r="B119" t="s">
        <v>48</v>
      </c>
      <c r="C119" t="s">
        <v>82</v>
      </c>
      <c r="D119" t="s">
        <v>4</v>
      </c>
      <c r="E119" t="s">
        <v>178</v>
      </c>
      <c r="F119" t="s">
        <v>1</v>
      </c>
      <c r="G119" t="s">
        <v>0</v>
      </c>
      <c r="H119" t="s">
        <v>1</v>
      </c>
      <c r="I119" t="s">
        <v>1</v>
      </c>
    </row>
    <row r="120" spans="1:9" x14ac:dyDescent="0.45">
      <c r="A120" t="s">
        <v>1196</v>
      </c>
      <c r="B120" t="s">
        <v>48</v>
      </c>
      <c r="C120" t="s">
        <v>8</v>
      </c>
      <c r="D120" t="s">
        <v>3</v>
      </c>
      <c r="E120" t="s">
        <v>55</v>
      </c>
      <c r="F120" t="s">
        <v>0</v>
      </c>
      <c r="G120" t="s">
        <v>0</v>
      </c>
      <c r="H120" t="s">
        <v>0</v>
      </c>
    </row>
    <row r="121" spans="1:9" x14ac:dyDescent="0.45">
      <c r="A121" t="s">
        <v>1195</v>
      </c>
      <c r="B121" t="s">
        <v>89</v>
      </c>
      <c r="C121" t="s">
        <v>69</v>
      </c>
      <c r="D121" t="s">
        <v>34</v>
      </c>
      <c r="E121" t="s">
        <v>91</v>
      </c>
      <c r="F121" t="s">
        <v>0</v>
      </c>
      <c r="G121" t="s">
        <v>0</v>
      </c>
      <c r="H121" t="s">
        <v>0</v>
      </c>
    </row>
    <row r="122" spans="1:9" x14ac:dyDescent="0.45">
      <c r="A122" t="s">
        <v>19</v>
      </c>
      <c r="B122" t="s">
        <v>128</v>
      </c>
      <c r="C122" t="s">
        <v>17</v>
      </c>
      <c r="D122" t="s">
        <v>16</v>
      </c>
      <c r="E122" t="s">
        <v>15</v>
      </c>
      <c r="F122" t="s">
        <v>14</v>
      </c>
      <c r="G122" t="s">
        <v>13</v>
      </c>
      <c r="H122" t="s">
        <v>12</v>
      </c>
      <c r="I122" t="s">
        <v>11</v>
      </c>
    </row>
    <row r="123" spans="1:9" x14ac:dyDescent="0.45">
      <c r="A123" t="s">
        <v>1148</v>
      </c>
      <c r="B123" t="s">
        <v>175</v>
      </c>
      <c r="C123" t="s">
        <v>47</v>
      </c>
      <c r="D123" t="s">
        <v>1194</v>
      </c>
      <c r="E123" t="s">
        <v>419</v>
      </c>
      <c r="F123" t="s">
        <v>0</v>
      </c>
      <c r="G123" t="s">
        <v>0</v>
      </c>
      <c r="H123" t="s">
        <v>0</v>
      </c>
      <c r="I123" t="s">
        <v>1</v>
      </c>
    </row>
    <row r="124" spans="1:9" x14ac:dyDescent="0.45">
      <c r="A124" t="s">
        <v>19</v>
      </c>
      <c r="B124" t="s">
        <v>122</v>
      </c>
      <c r="C124" t="s">
        <v>17</v>
      </c>
      <c r="D124" t="s">
        <v>16</v>
      </c>
      <c r="E124" t="s">
        <v>15</v>
      </c>
      <c r="F124" t="s">
        <v>14</v>
      </c>
      <c r="G124" t="s">
        <v>13</v>
      </c>
      <c r="H124" t="s">
        <v>12</v>
      </c>
      <c r="I124" t="s">
        <v>11</v>
      </c>
    </row>
    <row r="125" spans="1:9" x14ac:dyDescent="0.45">
      <c r="A125" t="s">
        <v>1148</v>
      </c>
      <c r="B125" t="s">
        <v>175</v>
      </c>
      <c r="C125" t="s">
        <v>47</v>
      </c>
      <c r="D125" t="s">
        <v>8</v>
      </c>
      <c r="E125" t="s">
        <v>419</v>
      </c>
      <c r="F125" t="s">
        <v>0</v>
      </c>
      <c r="G125" t="s">
        <v>0</v>
      </c>
      <c r="H125" t="s">
        <v>0</v>
      </c>
      <c r="I125" t="s">
        <v>1</v>
      </c>
    </row>
    <row r="126" spans="1:9" x14ac:dyDescent="0.45">
      <c r="A126" t="s">
        <v>19</v>
      </c>
      <c r="B126" t="s">
        <v>121</v>
      </c>
      <c r="C126" t="s">
        <v>17</v>
      </c>
      <c r="D126" t="s">
        <v>16</v>
      </c>
      <c r="E126" t="s">
        <v>15</v>
      </c>
      <c r="F126" t="s">
        <v>14</v>
      </c>
      <c r="G126" t="s">
        <v>13</v>
      </c>
      <c r="H126" t="s">
        <v>12</v>
      </c>
      <c r="I126" t="s">
        <v>11</v>
      </c>
    </row>
    <row r="127" spans="1:9" x14ac:dyDescent="0.45">
      <c r="A127" t="s">
        <v>1148</v>
      </c>
      <c r="B127" t="s">
        <v>175</v>
      </c>
      <c r="C127" t="s">
        <v>47</v>
      </c>
      <c r="D127" t="s">
        <v>412</v>
      </c>
      <c r="E127" t="s">
        <v>419</v>
      </c>
      <c r="F127" t="s">
        <v>0</v>
      </c>
      <c r="G127" t="s">
        <v>0</v>
      </c>
      <c r="H127" t="s">
        <v>0</v>
      </c>
      <c r="I127" t="s">
        <v>1</v>
      </c>
    </row>
    <row r="128" spans="1:9" x14ac:dyDescent="0.45">
      <c r="A128" t="s">
        <v>1193</v>
      </c>
      <c r="B128" t="s">
        <v>21</v>
      </c>
      <c r="C128" t="s">
        <v>69</v>
      </c>
      <c r="D128" t="s">
        <v>3</v>
      </c>
      <c r="E128" t="s">
        <v>58</v>
      </c>
      <c r="F128" t="s">
        <v>1</v>
      </c>
      <c r="G128" t="s">
        <v>0</v>
      </c>
      <c r="H128" t="s">
        <v>1</v>
      </c>
    </row>
    <row r="129" spans="1:9" x14ac:dyDescent="0.45">
      <c r="A129" t="s">
        <v>19</v>
      </c>
      <c r="B129" t="s">
        <v>118</v>
      </c>
      <c r="C129" t="s">
        <v>17</v>
      </c>
      <c r="D129" t="s">
        <v>16</v>
      </c>
      <c r="E129" t="s">
        <v>15</v>
      </c>
      <c r="F129" t="s">
        <v>14</v>
      </c>
      <c r="G129" t="s">
        <v>13</v>
      </c>
      <c r="H129" t="s">
        <v>12</v>
      </c>
      <c r="I129" t="s">
        <v>11</v>
      </c>
    </row>
    <row r="130" spans="1:9" x14ac:dyDescent="0.45">
      <c r="A130" t="s">
        <v>1192</v>
      </c>
      <c r="B130" t="s">
        <v>342</v>
      </c>
      <c r="C130" t="s">
        <v>47</v>
      </c>
      <c r="D130" t="s">
        <v>619</v>
      </c>
      <c r="E130" t="s">
        <v>178</v>
      </c>
      <c r="F130" t="s">
        <v>1</v>
      </c>
      <c r="G130" t="s">
        <v>0</v>
      </c>
      <c r="H130" t="s">
        <v>1</v>
      </c>
      <c r="I130" t="s">
        <v>1</v>
      </c>
    </row>
    <row r="131" spans="1:9" x14ac:dyDescent="0.45">
      <c r="A131" t="s">
        <v>1191</v>
      </c>
      <c r="B131" t="s">
        <v>31</v>
      </c>
      <c r="C131" t="s">
        <v>700</v>
      </c>
      <c r="D131" t="s">
        <v>4</v>
      </c>
      <c r="E131" t="s">
        <v>103</v>
      </c>
      <c r="F131" t="s">
        <v>0</v>
      </c>
      <c r="G131" t="s">
        <v>0</v>
      </c>
      <c r="H131" t="s">
        <v>0</v>
      </c>
    </row>
    <row r="132" spans="1:9" x14ac:dyDescent="0.45">
      <c r="A132" t="s">
        <v>19</v>
      </c>
      <c r="B132" t="s">
        <v>110</v>
      </c>
      <c r="C132" t="s">
        <v>17</v>
      </c>
      <c r="D132" t="s">
        <v>16</v>
      </c>
      <c r="E132" t="s">
        <v>15</v>
      </c>
      <c r="F132" t="s">
        <v>14</v>
      </c>
      <c r="G132" t="s">
        <v>13</v>
      </c>
      <c r="H132" t="s">
        <v>12</v>
      </c>
      <c r="I132" t="s">
        <v>11</v>
      </c>
    </row>
    <row r="133" spans="1:9" x14ac:dyDescent="0.45">
      <c r="A133" t="s">
        <v>1148</v>
      </c>
      <c r="B133" t="s">
        <v>175</v>
      </c>
      <c r="C133" t="s">
        <v>47</v>
      </c>
      <c r="D133" t="s">
        <v>830</v>
      </c>
      <c r="E133" t="s">
        <v>419</v>
      </c>
      <c r="F133" t="s">
        <v>0</v>
      </c>
      <c r="G133" t="s">
        <v>0</v>
      </c>
      <c r="H133" t="s">
        <v>0</v>
      </c>
      <c r="I133" t="s">
        <v>1</v>
      </c>
    </row>
    <row r="134" spans="1:9" x14ac:dyDescent="0.45">
      <c r="A134" t="s">
        <v>19</v>
      </c>
      <c r="B134" t="s">
        <v>106</v>
      </c>
      <c r="C134" t="s">
        <v>17</v>
      </c>
      <c r="D134" t="s">
        <v>16</v>
      </c>
      <c r="E134" t="s">
        <v>15</v>
      </c>
      <c r="F134" t="s">
        <v>14</v>
      </c>
      <c r="G134" t="s">
        <v>13</v>
      </c>
      <c r="H134" t="s">
        <v>12</v>
      </c>
      <c r="I134" t="s">
        <v>11</v>
      </c>
    </row>
    <row r="135" spans="1:9" x14ac:dyDescent="0.45">
      <c r="A135" t="s">
        <v>1148</v>
      </c>
      <c r="B135" t="s">
        <v>175</v>
      </c>
      <c r="C135" t="s">
        <v>47</v>
      </c>
      <c r="D135" t="s">
        <v>40</v>
      </c>
      <c r="E135" t="s">
        <v>419</v>
      </c>
      <c r="F135" t="s">
        <v>0</v>
      </c>
      <c r="G135" t="s">
        <v>0</v>
      </c>
      <c r="H135" t="s">
        <v>0</v>
      </c>
      <c r="I135" t="s">
        <v>1</v>
      </c>
    </row>
    <row r="136" spans="1:9" x14ac:dyDescent="0.45">
      <c r="A136" t="s">
        <v>1190</v>
      </c>
      <c r="B136" t="s">
        <v>28</v>
      </c>
      <c r="C136" t="s">
        <v>67</v>
      </c>
      <c r="D136" t="s">
        <v>3</v>
      </c>
      <c r="E136" t="s">
        <v>53</v>
      </c>
      <c r="F136" t="s">
        <v>0</v>
      </c>
      <c r="G136" t="s">
        <v>0</v>
      </c>
      <c r="H136" t="s">
        <v>0</v>
      </c>
    </row>
    <row r="137" spans="1:9" x14ac:dyDescent="0.45">
      <c r="A137" t="s">
        <v>1189</v>
      </c>
      <c r="B137" t="s">
        <v>72</v>
      </c>
      <c r="C137" t="s">
        <v>67</v>
      </c>
      <c r="D137" t="s">
        <v>34</v>
      </c>
      <c r="E137" t="s">
        <v>138</v>
      </c>
      <c r="F137" t="s">
        <v>0</v>
      </c>
      <c r="G137" t="s">
        <v>0</v>
      </c>
      <c r="H137" t="s">
        <v>0</v>
      </c>
    </row>
    <row r="138" spans="1:9" x14ac:dyDescent="0.45">
      <c r="A138" t="s">
        <v>1188</v>
      </c>
      <c r="B138" t="s">
        <v>21</v>
      </c>
      <c r="C138" t="s">
        <v>3</v>
      </c>
      <c r="D138" t="s">
        <v>34</v>
      </c>
      <c r="E138" t="s">
        <v>58</v>
      </c>
      <c r="F138" t="s">
        <v>1</v>
      </c>
      <c r="G138" t="s">
        <v>0</v>
      </c>
      <c r="H138" t="s">
        <v>1</v>
      </c>
    </row>
    <row r="139" spans="1:9" x14ac:dyDescent="0.45">
      <c r="A139" t="s">
        <v>1187</v>
      </c>
      <c r="B139" t="s">
        <v>28</v>
      </c>
      <c r="C139" t="s">
        <v>3</v>
      </c>
      <c r="D139" t="s">
        <v>79</v>
      </c>
      <c r="E139" t="s">
        <v>114</v>
      </c>
      <c r="F139" t="s">
        <v>0</v>
      </c>
      <c r="G139" t="s">
        <v>0</v>
      </c>
      <c r="H139" t="s">
        <v>0</v>
      </c>
    </row>
    <row r="140" spans="1:9" x14ac:dyDescent="0.45">
      <c r="A140" t="s">
        <v>19</v>
      </c>
      <c r="B140" t="s">
        <v>98</v>
      </c>
      <c r="C140" t="s">
        <v>17</v>
      </c>
      <c r="D140" t="s">
        <v>16</v>
      </c>
      <c r="E140" t="s">
        <v>15</v>
      </c>
      <c r="F140" t="s">
        <v>14</v>
      </c>
      <c r="G140" t="s">
        <v>13</v>
      </c>
      <c r="H140" t="s">
        <v>12</v>
      </c>
      <c r="I140" t="s">
        <v>11</v>
      </c>
    </row>
    <row r="141" spans="1:9" x14ac:dyDescent="0.45">
      <c r="A141" t="s">
        <v>1186</v>
      </c>
      <c r="B141" t="s">
        <v>72</v>
      </c>
      <c r="C141" t="s">
        <v>112</v>
      </c>
      <c r="D141" t="s">
        <v>34</v>
      </c>
      <c r="E141" t="s">
        <v>46</v>
      </c>
      <c r="F141" t="s">
        <v>0</v>
      </c>
      <c r="G141" t="s">
        <v>0</v>
      </c>
      <c r="H141" t="s">
        <v>0</v>
      </c>
    </row>
    <row r="142" spans="1:9" x14ac:dyDescent="0.45">
      <c r="A142" t="s">
        <v>1185</v>
      </c>
      <c r="B142" t="s">
        <v>48</v>
      </c>
      <c r="C142" t="s">
        <v>67</v>
      </c>
      <c r="D142" t="s">
        <v>3</v>
      </c>
      <c r="E142" t="s">
        <v>46</v>
      </c>
      <c r="F142" t="s">
        <v>0</v>
      </c>
      <c r="G142" t="s">
        <v>0</v>
      </c>
      <c r="H142" t="s">
        <v>0</v>
      </c>
    </row>
    <row r="143" spans="1:9" x14ac:dyDescent="0.45">
      <c r="A143" t="s">
        <v>1148</v>
      </c>
      <c r="B143" t="s">
        <v>175</v>
      </c>
      <c r="C143" t="s">
        <v>47</v>
      </c>
      <c r="D143" t="s">
        <v>234</v>
      </c>
      <c r="E143" t="s">
        <v>419</v>
      </c>
      <c r="F143" t="s">
        <v>0</v>
      </c>
      <c r="G143" t="s">
        <v>0</v>
      </c>
      <c r="H143" t="s">
        <v>0</v>
      </c>
      <c r="I143" t="s">
        <v>1</v>
      </c>
    </row>
    <row r="144" spans="1:9" x14ac:dyDescent="0.45">
      <c r="A144" t="s">
        <v>1184</v>
      </c>
      <c r="B144" t="s">
        <v>48</v>
      </c>
      <c r="C144" t="s">
        <v>112</v>
      </c>
      <c r="D144" t="s">
        <v>3</v>
      </c>
      <c r="E144" t="s">
        <v>77</v>
      </c>
      <c r="F144" t="s">
        <v>0</v>
      </c>
      <c r="G144" t="s">
        <v>0</v>
      </c>
      <c r="H144" t="s">
        <v>0</v>
      </c>
    </row>
    <row r="145" spans="1:9" x14ac:dyDescent="0.45">
      <c r="A145" t="s">
        <v>1183</v>
      </c>
      <c r="B145" t="s">
        <v>21</v>
      </c>
      <c r="C145" t="s">
        <v>40</v>
      </c>
      <c r="D145" t="s">
        <v>34</v>
      </c>
      <c r="E145" t="s">
        <v>180</v>
      </c>
      <c r="F145" t="s">
        <v>0</v>
      </c>
      <c r="G145" t="s">
        <v>0</v>
      </c>
      <c r="H145" t="s">
        <v>0</v>
      </c>
    </row>
    <row r="146" spans="1:9" x14ac:dyDescent="0.45">
      <c r="A146" t="s">
        <v>1182</v>
      </c>
      <c r="B146" t="s">
        <v>72</v>
      </c>
      <c r="C146" t="s">
        <v>112</v>
      </c>
      <c r="D146" t="s">
        <v>34</v>
      </c>
      <c r="E146" t="s">
        <v>185</v>
      </c>
      <c r="F146" t="s">
        <v>1</v>
      </c>
      <c r="G146" t="s">
        <v>0</v>
      </c>
      <c r="H146" t="s">
        <v>1</v>
      </c>
    </row>
    <row r="147" spans="1:9" x14ac:dyDescent="0.45">
      <c r="A147" t="s">
        <v>1181</v>
      </c>
      <c r="B147" t="s">
        <v>89</v>
      </c>
      <c r="C147" t="s">
        <v>61</v>
      </c>
      <c r="D147" t="s">
        <v>3</v>
      </c>
      <c r="E147" t="s">
        <v>88</v>
      </c>
      <c r="F147" t="s">
        <v>0</v>
      </c>
      <c r="G147" t="s">
        <v>1</v>
      </c>
      <c r="H147" t="s">
        <v>0</v>
      </c>
    </row>
    <row r="148" spans="1:9" x14ac:dyDescent="0.45">
      <c r="A148" t="s">
        <v>1180</v>
      </c>
      <c r="B148" t="s">
        <v>21</v>
      </c>
      <c r="C148" t="s">
        <v>100</v>
      </c>
      <c r="D148" t="s">
        <v>34</v>
      </c>
      <c r="E148" t="s">
        <v>131</v>
      </c>
      <c r="F148" t="s">
        <v>0</v>
      </c>
      <c r="G148" t="s">
        <v>0</v>
      </c>
      <c r="H148" t="s">
        <v>0</v>
      </c>
    </row>
    <row r="149" spans="1:9" x14ac:dyDescent="0.45">
      <c r="A149" t="s">
        <v>1179</v>
      </c>
      <c r="B149" t="s">
        <v>48</v>
      </c>
      <c r="C149" t="s">
        <v>61</v>
      </c>
      <c r="D149" t="s">
        <v>3</v>
      </c>
      <c r="E149" t="s">
        <v>68</v>
      </c>
      <c r="F149" t="s">
        <v>0</v>
      </c>
      <c r="G149" t="s">
        <v>0</v>
      </c>
      <c r="H149" t="s">
        <v>0</v>
      </c>
    </row>
    <row r="150" spans="1:9" x14ac:dyDescent="0.45">
      <c r="A150" t="s">
        <v>1178</v>
      </c>
      <c r="B150" t="s">
        <v>72</v>
      </c>
      <c r="C150" t="s">
        <v>82</v>
      </c>
      <c r="D150" t="s">
        <v>34</v>
      </c>
      <c r="E150" t="s">
        <v>159</v>
      </c>
      <c r="F150" t="s">
        <v>0</v>
      </c>
      <c r="G150" t="s">
        <v>0</v>
      </c>
      <c r="H150" t="s">
        <v>0</v>
      </c>
    </row>
    <row r="151" spans="1:9" x14ac:dyDescent="0.45">
      <c r="A151" t="s">
        <v>1177</v>
      </c>
      <c r="B151" t="s">
        <v>36</v>
      </c>
      <c r="C151" t="s">
        <v>8</v>
      </c>
      <c r="D151" t="s">
        <v>3</v>
      </c>
      <c r="E151" t="s">
        <v>143</v>
      </c>
      <c r="F151" t="s">
        <v>0</v>
      </c>
      <c r="G151" t="s">
        <v>0</v>
      </c>
      <c r="H151" t="s">
        <v>0</v>
      </c>
    </row>
    <row r="152" spans="1:9" x14ac:dyDescent="0.45">
      <c r="A152" t="s">
        <v>19</v>
      </c>
      <c r="B152" t="s">
        <v>94</v>
      </c>
      <c r="C152" t="s">
        <v>17</v>
      </c>
      <c r="D152" t="s">
        <v>16</v>
      </c>
      <c r="E152" t="s">
        <v>15</v>
      </c>
      <c r="F152" t="s">
        <v>14</v>
      </c>
      <c r="G152" t="s">
        <v>13</v>
      </c>
      <c r="H152" t="s">
        <v>12</v>
      </c>
      <c r="I152" t="s">
        <v>11</v>
      </c>
    </row>
    <row r="153" spans="1:9" x14ac:dyDescent="0.45">
      <c r="A153" t="s">
        <v>1176</v>
      </c>
      <c r="B153" t="s">
        <v>31</v>
      </c>
      <c r="C153" t="s">
        <v>56</v>
      </c>
      <c r="D153" t="s">
        <v>3</v>
      </c>
      <c r="E153" t="s">
        <v>188</v>
      </c>
      <c r="F153" t="s">
        <v>1</v>
      </c>
      <c r="G153" t="s">
        <v>1</v>
      </c>
      <c r="H153" t="s">
        <v>0</v>
      </c>
    </row>
    <row r="154" spans="1:9" x14ac:dyDescent="0.45">
      <c r="A154" t="s">
        <v>1175</v>
      </c>
      <c r="B154" t="s">
        <v>28</v>
      </c>
      <c r="C154" t="s">
        <v>148</v>
      </c>
      <c r="D154" t="s">
        <v>34</v>
      </c>
      <c r="E154" t="s">
        <v>26</v>
      </c>
      <c r="F154" t="s">
        <v>0</v>
      </c>
      <c r="G154" t="s">
        <v>1</v>
      </c>
      <c r="H154" t="s">
        <v>0</v>
      </c>
    </row>
    <row r="155" spans="1:9" x14ac:dyDescent="0.45">
      <c r="A155" t="s">
        <v>1174</v>
      </c>
      <c r="B155" t="s">
        <v>48</v>
      </c>
      <c r="C155" t="s">
        <v>100</v>
      </c>
      <c r="D155" t="s">
        <v>34</v>
      </c>
      <c r="E155" t="s">
        <v>55</v>
      </c>
      <c r="F155" t="s">
        <v>0</v>
      </c>
      <c r="G155" t="s">
        <v>0</v>
      </c>
      <c r="H155" t="s">
        <v>0</v>
      </c>
    </row>
    <row r="156" spans="1:9" x14ac:dyDescent="0.45">
      <c r="A156" t="s">
        <v>1148</v>
      </c>
      <c r="B156" t="s">
        <v>175</v>
      </c>
      <c r="C156" t="s">
        <v>47</v>
      </c>
      <c r="D156" t="s">
        <v>61</v>
      </c>
      <c r="E156" t="s">
        <v>419</v>
      </c>
      <c r="F156" t="s">
        <v>0</v>
      </c>
      <c r="G156" t="s">
        <v>0</v>
      </c>
      <c r="H156" t="s">
        <v>0</v>
      </c>
      <c r="I156" t="s">
        <v>1</v>
      </c>
    </row>
    <row r="157" spans="1:9" x14ac:dyDescent="0.45">
      <c r="A157" t="s">
        <v>1173</v>
      </c>
      <c r="B157" t="s">
        <v>72</v>
      </c>
      <c r="C157" t="s">
        <v>40</v>
      </c>
      <c r="D157" t="s">
        <v>34</v>
      </c>
      <c r="E157" t="s">
        <v>55</v>
      </c>
      <c r="F157" t="s">
        <v>0</v>
      </c>
      <c r="G157" t="s">
        <v>0</v>
      </c>
      <c r="H157" t="s">
        <v>0</v>
      </c>
    </row>
    <row r="158" spans="1:9" x14ac:dyDescent="0.45">
      <c r="A158" t="s">
        <v>19</v>
      </c>
      <c r="B158" t="s">
        <v>87</v>
      </c>
      <c r="C158" t="s">
        <v>17</v>
      </c>
      <c r="D158" t="s">
        <v>16</v>
      </c>
      <c r="E158" t="s">
        <v>15</v>
      </c>
      <c r="F158" t="s">
        <v>14</v>
      </c>
      <c r="G158" t="s">
        <v>13</v>
      </c>
      <c r="H158" t="s">
        <v>12</v>
      </c>
      <c r="I158" t="s">
        <v>11</v>
      </c>
    </row>
    <row r="159" spans="1:9" x14ac:dyDescent="0.45">
      <c r="A159" t="s">
        <v>1148</v>
      </c>
      <c r="B159" t="s">
        <v>175</v>
      </c>
      <c r="C159" t="s">
        <v>47</v>
      </c>
      <c r="D159" t="s">
        <v>507</v>
      </c>
      <c r="E159" t="s">
        <v>419</v>
      </c>
      <c r="F159" t="s">
        <v>0</v>
      </c>
      <c r="G159" t="s">
        <v>0</v>
      </c>
      <c r="H159" t="s">
        <v>0</v>
      </c>
      <c r="I159" t="s">
        <v>1</v>
      </c>
    </row>
    <row r="160" spans="1:9" x14ac:dyDescent="0.45">
      <c r="A160" t="s">
        <v>19</v>
      </c>
      <c r="B160" t="s">
        <v>86</v>
      </c>
      <c r="C160" t="s">
        <v>17</v>
      </c>
      <c r="D160" t="s">
        <v>16</v>
      </c>
      <c r="E160" t="s">
        <v>15</v>
      </c>
      <c r="F160" t="s">
        <v>14</v>
      </c>
      <c r="G160" t="s">
        <v>13</v>
      </c>
      <c r="H160" t="s">
        <v>12</v>
      </c>
      <c r="I160" t="s">
        <v>11</v>
      </c>
    </row>
    <row r="161" spans="1:9" x14ac:dyDescent="0.45">
      <c r="A161" t="s">
        <v>1148</v>
      </c>
      <c r="B161" t="s">
        <v>175</v>
      </c>
      <c r="C161" t="s">
        <v>47</v>
      </c>
      <c r="D161" t="s">
        <v>619</v>
      </c>
      <c r="E161" t="s">
        <v>419</v>
      </c>
      <c r="F161" t="s">
        <v>0</v>
      </c>
      <c r="G161" t="s">
        <v>0</v>
      </c>
      <c r="H161" t="s">
        <v>0</v>
      </c>
      <c r="I161" t="s">
        <v>1</v>
      </c>
    </row>
    <row r="162" spans="1:9" x14ac:dyDescent="0.45">
      <c r="A162" t="s">
        <v>19</v>
      </c>
      <c r="B162" t="s">
        <v>84</v>
      </c>
      <c r="C162" t="s">
        <v>17</v>
      </c>
      <c r="D162" t="s">
        <v>16</v>
      </c>
      <c r="E162" t="s">
        <v>15</v>
      </c>
      <c r="F162" t="s">
        <v>14</v>
      </c>
      <c r="G162" t="s">
        <v>13</v>
      </c>
      <c r="H162" t="s">
        <v>12</v>
      </c>
      <c r="I162" t="s">
        <v>11</v>
      </c>
    </row>
    <row r="163" spans="1:9" x14ac:dyDescent="0.45">
      <c r="A163" t="s">
        <v>1172</v>
      </c>
      <c r="B163" t="s">
        <v>115</v>
      </c>
      <c r="C163" t="s">
        <v>71</v>
      </c>
      <c r="D163" t="s">
        <v>34</v>
      </c>
      <c r="E163" t="s">
        <v>496</v>
      </c>
      <c r="F163" t="s">
        <v>0</v>
      </c>
      <c r="G163" t="s">
        <v>0</v>
      </c>
      <c r="H163" t="s">
        <v>0</v>
      </c>
    </row>
    <row r="164" spans="1:9" x14ac:dyDescent="0.45">
      <c r="A164" t="s">
        <v>1148</v>
      </c>
      <c r="B164" t="s">
        <v>175</v>
      </c>
      <c r="C164" t="s">
        <v>47</v>
      </c>
      <c r="D164" t="s">
        <v>160</v>
      </c>
      <c r="E164" t="s">
        <v>419</v>
      </c>
      <c r="F164" t="s">
        <v>0</v>
      </c>
      <c r="G164" t="s">
        <v>0</v>
      </c>
      <c r="H164" t="s">
        <v>0</v>
      </c>
      <c r="I164" t="s">
        <v>1</v>
      </c>
    </row>
    <row r="165" spans="1:9" x14ac:dyDescent="0.45">
      <c r="A165" t="s">
        <v>1171</v>
      </c>
      <c r="B165" t="s">
        <v>72</v>
      </c>
      <c r="C165" t="s">
        <v>35</v>
      </c>
      <c r="D165" t="s">
        <v>3</v>
      </c>
      <c r="E165" t="s">
        <v>42</v>
      </c>
      <c r="F165" t="s">
        <v>1</v>
      </c>
      <c r="G165" t="s">
        <v>0</v>
      </c>
      <c r="H165" t="s">
        <v>1</v>
      </c>
    </row>
    <row r="166" spans="1:9" x14ac:dyDescent="0.45">
      <c r="A166" t="s">
        <v>1170</v>
      </c>
      <c r="B166" t="s">
        <v>48</v>
      </c>
      <c r="C166" t="s">
        <v>507</v>
      </c>
      <c r="D166" t="s">
        <v>67</v>
      </c>
      <c r="E166" t="s">
        <v>46</v>
      </c>
      <c r="F166" t="s">
        <v>0</v>
      </c>
      <c r="G166" t="s">
        <v>0</v>
      </c>
      <c r="H166" t="s">
        <v>0</v>
      </c>
    </row>
    <row r="167" spans="1:9" x14ac:dyDescent="0.45">
      <c r="A167" t="s">
        <v>19</v>
      </c>
      <c r="B167" t="s">
        <v>76</v>
      </c>
      <c r="C167" t="s">
        <v>17</v>
      </c>
      <c r="D167" t="s">
        <v>16</v>
      </c>
      <c r="E167" t="s">
        <v>15</v>
      </c>
      <c r="F167" t="s">
        <v>14</v>
      </c>
      <c r="G167" t="s">
        <v>13</v>
      </c>
      <c r="H167" t="s">
        <v>12</v>
      </c>
      <c r="I167" t="s">
        <v>11</v>
      </c>
    </row>
    <row r="168" spans="1:9" x14ac:dyDescent="0.45">
      <c r="A168" t="s">
        <v>1169</v>
      </c>
      <c r="B168" t="s">
        <v>28</v>
      </c>
      <c r="C168" t="s">
        <v>119</v>
      </c>
      <c r="D168" t="s">
        <v>56</v>
      </c>
      <c r="E168" t="s">
        <v>26</v>
      </c>
      <c r="F168" t="s">
        <v>0</v>
      </c>
      <c r="G168" t="s">
        <v>1</v>
      </c>
      <c r="H168" t="s">
        <v>0</v>
      </c>
    </row>
    <row r="169" spans="1:9" x14ac:dyDescent="0.45">
      <c r="A169" t="s">
        <v>1148</v>
      </c>
      <c r="B169" t="s">
        <v>175</v>
      </c>
      <c r="C169" t="s">
        <v>47</v>
      </c>
      <c r="D169" t="s">
        <v>639</v>
      </c>
      <c r="E169" t="s">
        <v>419</v>
      </c>
      <c r="F169" t="s">
        <v>0</v>
      </c>
      <c r="G169" t="s">
        <v>0</v>
      </c>
      <c r="H169" t="s">
        <v>0</v>
      </c>
      <c r="I169" t="s">
        <v>1</v>
      </c>
    </row>
    <row r="170" spans="1:9" x14ac:dyDescent="0.45">
      <c r="A170" t="s">
        <v>1168</v>
      </c>
      <c r="B170" t="s">
        <v>21</v>
      </c>
      <c r="C170" t="s">
        <v>446</v>
      </c>
      <c r="D170" t="s">
        <v>3</v>
      </c>
      <c r="E170" t="s">
        <v>74</v>
      </c>
      <c r="F170" t="s">
        <v>0</v>
      </c>
      <c r="G170" t="s">
        <v>0</v>
      </c>
      <c r="H170" t="s">
        <v>0</v>
      </c>
    </row>
    <row r="171" spans="1:9" x14ac:dyDescent="0.45">
      <c r="A171" t="s">
        <v>1167</v>
      </c>
      <c r="B171" t="s">
        <v>21</v>
      </c>
      <c r="C171" t="s">
        <v>61</v>
      </c>
      <c r="D171" t="s">
        <v>3</v>
      </c>
      <c r="E171" t="s">
        <v>20</v>
      </c>
      <c r="F171" t="s">
        <v>1</v>
      </c>
      <c r="G171" t="s">
        <v>0</v>
      </c>
      <c r="H171" t="s">
        <v>1</v>
      </c>
    </row>
    <row r="172" spans="1:9" x14ac:dyDescent="0.45">
      <c r="A172" t="s">
        <v>1166</v>
      </c>
      <c r="B172" t="s">
        <v>72</v>
      </c>
      <c r="C172" t="s">
        <v>67</v>
      </c>
      <c r="D172" t="s">
        <v>3</v>
      </c>
      <c r="E172" t="s">
        <v>46</v>
      </c>
      <c r="F172" t="s">
        <v>0</v>
      </c>
      <c r="G172" t="s">
        <v>0</v>
      </c>
      <c r="H172" t="s">
        <v>0</v>
      </c>
    </row>
    <row r="173" spans="1:9" x14ac:dyDescent="0.45">
      <c r="A173" t="s">
        <v>1165</v>
      </c>
      <c r="B173" t="s">
        <v>48</v>
      </c>
      <c r="C173" t="s">
        <v>4</v>
      </c>
      <c r="D173" t="s">
        <v>79</v>
      </c>
      <c r="E173" t="s">
        <v>185</v>
      </c>
      <c r="F173" t="s">
        <v>1</v>
      </c>
      <c r="G173" t="s">
        <v>0</v>
      </c>
      <c r="H173" t="s">
        <v>1</v>
      </c>
    </row>
    <row r="174" spans="1:9" x14ac:dyDescent="0.45">
      <c r="A174" t="s">
        <v>1164</v>
      </c>
      <c r="B174" t="s">
        <v>28</v>
      </c>
      <c r="C174" t="s">
        <v>148</v>
      </c>
      <c r="D174" t="s">
        <v>56</v>
      </c>
      <c r="E174" t="s">
        <v>1122</v>
      </c>
      <c r="F174" t="s">
        <v>0</v>
      </c>
      <c r="G174" t="s">
        <v>0</v>
      </c>
      <c r="H174" t="s">
        <v>0</v>
      </c>
    </row>
    <row r="175" spans="1:9" x14ac:dyDescent="0.45">
      <c r="A175" t="s">
        <v>1159</v>
      </c>
      <c r="B175" t="s">
        <v>5</v>
      </c>
      <c r="C175" t="s">
        <v>148</v>
      </c>
      <c r="D175" t="s">
        <v>59</v>
      </c>
      <c r="E175" t="s">
        <v>408</v>
      </c>
      <c r="F175" t="s">
        <v>0</v>
      </c>
      <c r="G175" t="s">
        <v>0</v>
      </c>
      <c r="H175" t="s">
        <v>0</v>
      </c>
    </row>
    <row r="176" spans="1:9" x14ac:dyDescent="0.45">
      <c r="A176" t="s">
        <v>19</v>
      </c>
      <c r="B176" t="s">
        <v>64</v>
      </c>
      <c r="C176" t="s">
        <v>17</v>
      </c>
      <c r="D176" t="s">
        <v>16</v>
      </c>
      <c r="E176" t="s">
        <v>15</v>
      </c>
      <c r="F176" t="s">
        <v>14</v>
      </c>
      <c r="G176" t="s">
        <v>13</v>
      </c>
      <c r="H176" t="s">
        <v>12</v>
      </c>
      <c r="I176" t="s">
        <v>11</v>
      </c>
    </row>
    <row r="177" spans="1:9" x14ac:dyDescent="0.45">
      <c r="A177" t="s">
        <v>1163</v>
      </c>
      <c r="B177" t="s">
        <v>72</v>
      </c>
      <c r="C177" t="s">
        <v>148</v>
      </c>
      <c r="D177" t="s">
        <v>34</v>
      </c>
      <c r="E177" t="s">
        <v>55</v>
      </c>
      <c r="F177" t="s">
        <v>0</v>
      </c>
      <c r="G177" t="s">
        <v>0</v>
      </c>
      <c r="H177" t="s">
        <v>0</v>
      </c>
    </row>
    <row r="178" spans="1:9" x14ac:dyDescent="0.45">
      <c r="A178" t="s">
        <v>1148</v>
      </c>
      <c r="B178" t="s">
        <v>175</v>
      </c>
      <c r="C178" t="s">
        <v>47</v>
      </c>
      <c r="D178" t="s">
        <v>292</v>
      </c>
      <c r="E178" t="s">
        <v>419</v>
      </c>
      <c r="F178" t="s">
        <v>0</v>
      </c>
      <c r="G178" t="s">
        <v>0</v>
      </c>
      <c r="H178" t="s">
        <v>0</v>
      </c>
      <c r="I178" t="s">
        <v>1</v>
      </c>
    </row>
    <row r="179" spans="1:9" x14ac:dyDescent="0.45">
      <c r="A179" t="s">
        <v>1162</v>
      </c>
      <c r="B179" t="s">
        <v>21</v>
      </c>
      <c r="C179" t="s">
        <v>170</v>
      </c>
      <c r="D179" t="s">
        <v>34</v>
      </c>
      <c r="E179" t="s">
        <v>131</v>
      </c>
      <c r="F179" t="s">
        <v>0</v>
      </c>
      <c r="G179" t="s">
        <v>0</v>
      </c>
      <c r="H179" t="s">
        <v>0</v>
      </c>
    </row>
    <row r="180" spans="1:9" x14ac:dyDescent="0.45">
      <c r="A180" t="s">
        <v>19</v>
      </c>
      <c r="B180" t="s">
        <v>63</v>
      </c>
      <c r="C180" t="s">
        <v>17</v>
      </c>
      <c r="D180" t="s">
        <v>16</v>
      </c>
      <c r="E180" t="s">
        <v>15</v>
      </c>
      <c r="F180" t="s">
        <v>14</v>
      </c>
      <c r="G180" t="s">
        <v>13</v>
      </c>
      <c r="H180" t="s">
        <v>12</v>
      </c>
      <c r="I180" t="s">
        <v>11</v>
      </c>
    </row>
    <row r="181" spans="1:9" x14ac:dyDescent="0.45">
      <c r="A181" t="s">
        <v>1161</v>
      </c>
      <c r="B181" t="s">
        <v>48</v>
      </c>
      <c r="C181" t="s">
        <v>59</v>
      </c>
      <c r="D181" t="s">
        <v>3</v>
      </c>
      <c r="E181" t="s">
        <v>55</v>
      </c>
      <c r="F181" t="s">
        <v>0</v>
      </c>
      <c r="G181" t="s">
        <v>0</v>
      </c>
      <c r="H181" t="s">
        <v>0</v>
      </c>
    </row>
    <row r="182" spans="1:9" x14ac:dyDescent="0.45">
      <c r="A182" t="s">
        <v>1160</v>
      </c>
      <c r="B182" t="s">
        <v>72</v>
      </c>
      <c r="C182" t="s">
        <v>82</v>
      </c>
      <c r="D182" t="s">
        <v>56</v>
      </c>
      <c r="E182" t="s">
        <v>46</v>
      </c>
      <c r="F182" t="s">
        <v>0</v>
      </c>
      <c r="G182" t="s">
        <v>0</v>
      </c>
      <c r="H182" t="s">
        <v>0</v>
      </c>
    </row>
    <row r="183" spans="1:9" x14ac:dyDescent="0.45">
      <c r="A183" t="s">
        <v>1148</v>
      </c>
      <c r="B183" t="s">
        <v>175</v>
      </c>
      <c r="C183" t="s">
        <v>47</v>
      </c>
      <c r="D183" t="s">
        <v>619</v>
      </c>
      <c r="E183" t="s">
        <v>419</v>
      </c>
      <c r="F183" t="s">
        <v>0</v>
      </c>
      <c r="G183" t="s">
        <v>0</v>
      </c>
      <c r="H183" t="s">
        <v>0</v>
      </c>
      <c r="I183" t="s">
        <v>1</v>
      </c>
    </row>
    <row r="184" spans="1:9" x14ac:dyDescent="0.45">
      <c r="A184" t="s">
        <v>1159</v>
      </c>
      <c r="B184" t="s">
        <v>5</v>
      </c>
      <c r="C184" t="s">
        <v>270</v>
      </c>
      <c r="D184" t="s">
        <v>100</v>
      </c>
      <c r="E184" t="s">
        <v>408</v>
      </c>
      <c r="F184" t="s">
        <v>0</v>
      </c>
      <c r="G184" t="s">
        <v>0</v>
      </c>
      <c r="H184" t="s">
        <v>0</v>
      </c>
    </row>
    <row r="185" spans="1:9" x14ac:dyDescent="0.45">
      <c r="A185" t="s">
        <v>19</v>
      </c>
      <c r="B185" t="s">
        <v>52</v>
      </c>
      <c r="C185" t="s">
        <v>17</v>
      </c>
      <c r="D185" t="s">
        <v>16</v>
      </c>
      <c r="E185" t="s">
        <v>15</v>
      </c>
      <c r="F185" t="s">
        <v>14</v>
      </c>
      <c r="G185" t="s">
        <v>13</v>
      </c>
      <c r="H185" t="s">
        <v>12</v>
      </c>
      <c r="I185" t="s">
        <v>11</v>
      </c>
    </row>
    <row r="186" spans="1:9" x14ac:dyDescent="0.45">
      <c r="A186" t="s">
        <v>1158</v>
      </c>
      <c r="B186" t="s">
        <v>72</v>
      </c>
      <c r="C186" t="s">
        <v>79</v>
      </c>
      <c r="D186" t="s">
        <v>3</v>
      </c>
      <c r="E186" t="s">
        <v>178</v>
      </c>
      <c r="F186" t="s">
        <v>1</v>
      </c>
      <c r="G186" t="s">
        <v>0</v>
      </c>
      <c r="H186" t="s">
        <v>1</v>
      </c>
    </row>
    <row r="187" spans="1:9" x14ac:dyDescent="0.45">
      <c r="A187" t="s">
        <v>1157</v>
      </c>
      <c r="B187" t="s">
        <v>200</v>
      </c>
      <c r="C187" t="s">
        <v>47</v>
      </c>
      <c r="D187" t="s">
        <v>34</v>
      </c>
      <c r="E187" t="s">
        <v>114</v>
      </c>
      <c r="F187" t="s">
        <v>0</v>
      </c>
      <c r="G187" t="s">
        <v>0</v>
      </c>
      <c r="H187" t="s">
        <v>0</v>
      </c>
    </row>
    <row r="188" spans="1:9" x14ac:dyDescent="0.45">
      <c r="A188" t="s">
        <v>1148</v>
      </c>
      <c r="B188" t="s">
        <v>175</v>
      </c>
      <c r="C188" t="s">
        <v>47</v>
      </c>
      <c r="D188" t="s">
        <v>124</v>
      </c>
      <c r="E188" t="s">
        <v>419</v>
      </c>
      <c r="F188" t="s">
        <v>0</v>
      </c>
      <c r="G188" t="s">
        <v>0</v>
      </c>
      <c r="H188" t="s">
        <v>0</v>
      </c>
      <c r="I188" t="s">
        <v>1</v>
      </c>
    </row>
    <row r="189" spans="1:9" x14ac:dyDescent="0.45">
      <c r="A189" t="s">
        <v>1156</v>
      </c>
      <c r="B189" t="s">
        <v>200</v>
      </c>
      <c r="C189" t="s">
        <v>92</v>
      </c>
      <c r="D189" t="s">
        <v>3</v>
      </c>
      <c r="E189" t="s">
        <v>26</v>
      </c>
      <c r="F189" t="s">
        <v>0</v>
      </c>
      <c r="G189" t="s">
        <v>0</v>
      </c>
      <c r="H189" t="s">
        <v>0</v>
      </c>
    </row>
    <row r="190" spans="1:9" x14ac:dyDescent="0.45">
      <c r="A190" t="s">
        <v>19</v>
      </c>
      <c r="B190" t="s">
        <v>38</v>
      </c>
      <c r="C190" t="s">
        <v>17</v>
      </c>
      <c r="D190" t="s">
        <v>16</v>
      </c>
      <c r="E190" t="s">
        <v>15</v>
      </c>
      <c r="F190" t="s">
        <v>14</v>
      </c>
      <c r="G190" t="s">
        <v>13</v>
      </c>
      <c r="H190" t="s">
        <v>12</v>
      </c>
      <c r="I190" t="s">
        <v>11</v>
      </c>
    </row>
    <row r="191" spans="1:9" x14ac:dyDescent="0.45">
      <c r="A191" t="s">
        <v>1155</v>
      </c>
      <c r="B191" t="s">
        <v>21</v>
      </c>
      <c r="C191" t="s">
        <v>82</v>
      </c>
      <c r="D191" t="s">
        <v>34</v>
      </c>
      <c r="E191" t="s">
        <v>95</v>
      </c>
      <c r="F191" t="s">
        <v>0</v>
      </c>
      <c r="G191" t="s">
        <v>0</v>
      </c>
      <c r="H191" t="s">
        <v>0</v>
      </c>
    </row>
    <row r="192" spans="1:9" x14ac:dyDescent="0.45">
      <c r="A192" t="s">
        <v>1148</v>
      </c>
      <c r="B192" t="s">
        <v>175</v>
      </c>
      <c r="C192" t="s">
        <v>47</v>
      </c>
      <c r="D192" t="s">
        <v>148</v>
      </c>
      <c r="E192" t="s">
        <v>419</v>
      </c>
      <c r="F192" t="s">
        <v>0</v>
      </c>
      <c r="G192" t="s">
        <v>0</v>
      </c>
      <c r="H192" t="s">
        <v>0</v>
      </c>
      <c r="I192" t="s">
        <v>1</v>
      </c>
    </row>
    <row r="193" spans="1:9" x14ac:dyDescent="0.45">
      <c r="A193" t="s">
        <v>1154</v>
      </c>
      <c r="B193" t="s">
        <v>21</v>
      </c>
      <c r="C193" t="s">
        <v>43</v>
      </c>
      <c r="D193" t="s">
        <v>3</v>
      </c>
      <c r="E193" t="s">
        <v>39</v>
      </c>
      <c r="F193" t="s">
        <v>0</v>
      </c>
      <c r="G193" t="s">
        <v>0</v>
      </c>
      <c r="H193" t="s">
        <v>0</v>
      </c>
    </row>
    <row r="194" spans="1:9" x14ac:dyDescent="0.45">
      <c r="A194" t="s">
        <v>1153</v>
      </c>
      <c r="B194" t="s">
        <v>48</v>
      </c>
      <c r="C194" t="s">
        <v>100</v>
      </c>
      <c r="D194" t="s">
        <v>34</v>
      </c>
      <c r="E194" t="s">
        <v>138</v>
      </c>
      <c r="F194" t="s">
        <v>0</v>
      </c>
      <c r="G194" t="s">
        <v>0</v>
      </c>
      <c r="H194" t="s">
        <v>0</v>
      </c>
    </row>
    <row r="195" spans="1:9" x14ac:dyDescent="0.45">
      <c r="A195" t="s">
        <v>19</v>
      </c>
      <c r="B195" t="s">
        <v>24</v>
      </c>
      <c r="C195" t="s">
        <v>17</v>
      </c>
      <c r="D195" t="s">
        <v>16</v>
      </c>
      <c r="E195" t="s">
        <v>15</v>
      </c>
      <c r="F195" t="s">
        <v>14</v>
      </c>
      <c r="G195" t="s">
        <v>13</v>
      </c>
      <c r="H195" t="s">
        <v>12</v>
      </c>
      <c r="I195" t="s">
        <v>11</v>
      </c>
    </row>
    <row r="196" spans="1:9" x14ac:dyDescent="0.45">
      <c r="A196" t="s">
        <v>1148</v>
      </c>
      <c r="B196" t="s">
        <v>175</v>
      </c>
      <c r="C196" t="s">
        <v>47</v>
      </c>
      <c r="D196" t="s">
        <v>108</v>
      </c>
      <c r="E196" t="s">
        <v>419</v>
      </c>
      <c r="F196" t="s">
        <v>0</v>
      </c>
      <c r="G196" t="s">
        <v>0</v>
      </c>
      <c r="H196" t="s">
        <v>0</v>
      </c>
      <c r="I196" t="s">
        <v>1</v>
      </c>
    </row>
    <row r="197" spans="1:9" x14ac:dyDescent="0.45">
      <c r="A197" t="s">
        <v>1152</v>
      </c>
      <c r="B197" t="s">
        <v>115</v>
      </c>
      <c r="C197" t="s">
        <v>270</v>
      </c>
      <c r="D197" t="s">
        <v>79</v>
      </c>
      <c r="E197" t="s">
        <v>53</v>
      </c>
      <c r="F197" t="s">
        <v>0</v>
      </c>
      <c r="G197" t="s">
        <v>0</v>
      </c>
      <c r="H197" t="s">
        <v>0</v>
      </c>
    </row>
    <row r="198" spans="1:9" x14ac:dyDescent="0.45">
      <c r="A198" t="s">
        <v>1151</v>
      </c>
      <c r="B198" t="s">
        <v>21</v>
      </c>
      <c r="C198" t="s">
        <v>35</v>
      </c>
      <c r="D198" t="s">
        <v>34</v>
      </c>
      <c r="E198" t="s">
        <v>188</v>
      </c>
      <c r="F198" t="s">
        <v>1</v>
      </c>
      <c r="G198" t="s">
        <v>0</v>
      </c>
      <c r="H198" t="s">
        <v>1</v>
      </c>
    </row>
    <row r="199" spans="1:9" x14ac:dyDescent="0.45">
      <c r="A199" t="s">
        <v>19</v>
      </c>
      <c r="B199" t="s">
        <v>23</v>
      </c>
      <c r="C199" t="s">
        <v>17</v>
      </c>
      <c r="D199" t="s">
        <v>16</v>
      </c>
      <c r="E199" t="s">
        <v>15</v>
      </c>
      <c r="F199" t="s">
        <v>14</v>
      </c>
      <c r="G199" t="s">
        <v>13</v>
      </c>
      <c r="H199" t="s">
        <v>12</v>
      </c>
      <c r="I199" t="s">
        <v>11</v>
      </c>
    </row>
    <row r="200" spans="1:9" x14ac:dyDescent="0.45">
      <c r="A200" t="s">
        <v>1148</v>
      </c>
      <c r="B200" t="s">
        <v>175</v>
      </c>
      <c r="C200" t="s">
        <v>47</v>
      </c>
      <c r="D200" t="s">
        <v>428</v>
      </c>
      <c r="E200" t="s">
        <v>419</v>
      </c>
      <c r="F200" t="s">
        <v>0</v>
      </c>
      <c r="G200" t="s">
        <v>0</v>
      </c>
      <c r="H200" t="s">
        <v>0</v>
      </c>
      <c r="I200" t="s">
        <v>1</v>
      </c>
    </row>
    <row r="201" spans="1:9" x14ac:dyDescent="0.45">
      <c r="A201" t="s">
        <v>1150</v>
      </c>
      <c r="B201" t="s">
        <v>21</v>
      </c>
      <c r="C201" t="s">
        <v>148</v>
      </c>
      <c r="D201" t="s">
        <v>3</v>
      </c>
      <c r="E201" t="s">
        <v>203</v>
      </c>
      <c r="F201" t="s">
        <v>0</v>
      </c>
      <c r="G201" t="s">
        <v>0</v>
      </c>
      <c r="H201" t="s">
        <v>0</v>
      </c>
    </row>
    <row r="202" spans="1:9" x14ac:dyDescent="0.45">
      <c r="A202" t="s">
        <v>19</v>
      </c>
      <c r="B202" t="s">
        <v>18</v>
      </c>
      <c r="C202" t="s">
        <v>17</v>
      </c>
      <c r="D202" t="s">
        <v>16</v>
      </c>
      <c r="E202" t="s">
        <v>15</v>
      </c>
      <c r="F202" t="s">
        <v>14</v>
      </c>
      <c r="G202" t="s">
        <v>13</v>
      </c>
      <c r="H202" t="s">
        <v>12</v>
      </c>
      <c r="I202" t="s">
        <v>11</v>
      </c>
    </row>
    <row r="203" spans="1:9" x14ac:dyDescent="0.45">
      <c r="A203" t="s">
        <v>1149</v>
      </c>
      <c r="B203" t="s">
        <v>5</v>
      </c>
      <c r="C203" t="s">
        <v>8</v>
      </c>
      <c r="D203" t="s">
        <v>3</v>
      </c>
      <c r="E203" t="s">
        <v>574</v>
      </c>
      <c r="F203" t="s">
        <v>0</v>
      </c>
      <c r="G203" t="s">
        <v>0</v>
      </c>
      <c r="H203" t="s">
        <v>0</v>
      </c>
    </row>
    <row r="204" spans="1:9" x14ac:dyDescent="0.45">
      <c r="A204" t="s">
        <v>1148</v>
      </c>
      <c r="B204" t="s">
        <v>28</v>
      </c>
      <c r="C204" t="s">
        <v>47</v>
      </c>
      <c r="D204" t="s">
        <v>3</v>
      </c>
      <c r="E204" t="s">
        <v>419</v>
      </c>
      <c r="F204" t="s">
        <v>0</v>
      </c>
      <c r="G204" t="s">
        <v>0</v>
      </c>
      <c r="H204" t="s">
        <v>0</v>
      </c>
      <c r="I204" t="s">
        <v>1</v>
      </c>
    </row>
    <row r="205" spans="1:9" x14ac:dyDescent="0.45">
      <c r="A205" t="s">
        <v>1147</v>
      </c>
      <c r="B205" t="s">
        <v>5</v>
      </c>
      <c r="C205" t="s">
        <v>4</v>
      </c>
      <c r="D205" t="s">
        <v>4</v>
      </c>
      <c r="E205" t="s">
        <v>346</v>
      </c>
      <c r="F205" t="s">
        <v>0</v>
      </c>
      <c r="G205" t="s">
        <v>0</v>
      </c>
      <c r="H205" t="s">
        <v>0</v>
      </c>
    </row>
    <row r="206" spans="1:9" x14ac:dyDescent="0.45">
      <c r="A206" t="s">
        <v>1146</v>
      </c>
      <c r="B206" t="s">
        <v>21</v>
      </c>
      <c r="C206" t="s">
        <v>4</v>
      </c>
      <c r="D206" t="s">
        <v>3</v>
      </c>
      <c r="E206" t="s">
        <v>188</v>
      </c>
      <c r="F206" t="s">
        <v>1</v>
      </c>
      <c r="G206" t="s">
        <v>0</v>
      </c>
      <c r="H206" t="s">
        <v>1</v>
      </c>
    </row>
    <row r="207" spans="1:9" x14ac:dyDescent="0.45">
      <c r="A207" t="s">
        <v>1145</v>
      </c>
      <c r="B207" t="s">
        <v>200</v>
      </c>
      <c r="C207" t="s">
        <v>61</v>
      </c>
      <c r="D207" t="s">
        <v>34</v>
      </c>
      <c r="E207" t="s">
        <v>419</v>
      </c>
      <c r="F207" t="s">
        <v>0</v>
      </c>
      <c r="G207" t="s">
        <v>0</v>
      </c>
      <c r="H207" t="s">
        <v>0</v>
      </c>
    </row>
    <row r="208" spans="1:9" x14ac:dyDescent="0.45">
      <c r="A208" t="s">
        <v>1144</v>
      </c>
      <c r="B208" t="s">
        <v>28</v>
      </c>
      <c r="C208" t="s">
        <v>47</v>
      </c>
      <c r="D208" t="s">
        <v>3</v>
      </c>
      <c r="E208" t="s">
        <v>477</v>
      </c>
      <c r="F208" t="s">
        <v>0</v>
      </c>
      <c r="G208" t="s">
        <v>1</v>
      </c>
      <c r="H208" t="s">
        <v>0</v>
      </c>
    </row>
    <row r="209" spans="1:8" x14ac:dyDescent="0.45">
      <c r="A209" t="s">
        <v>1143</v>
      </c>
      <c r="B209" t="s">
        <v>115</v>
      </c>
      <c r="C209" t="s">
        <v>3</v>
      </c>
      <c r="D209" t="s">
        <v>34</v>
      </c>
      <c r="E209" t="s">
        <v>477</v>
      </c>
      <c r="F209" t="s">
        <v>0</v>
      </c>
      <c r="G209" t="s">
        <v>0</v>
      </c>
      <c r="H209" t="s">
        <v>0</v>
      </c>
    </row>
  </sheetData>
  <conditionalFormatting sqref="F1:I44">
    <cfRule type="cellIs" dxfId="1470" priority="6" operator="equal">
      <formula>"Y"</formula>
    </cfRule>
    <cfRule type="cellIs" dxfId="1469" priority="7" operator="equal">
      <formula>"N"</formula>
    </cfRule>
  </conditionalFormatting>
  <conditionalFormatting sqref="A1:A1048576">
    <cfRule type="duplicateValues" dxfId="1468" priority="5"/>
  </conditionalFormatting>
  <conditionalFormatting sqref="F1:I1048576">
    <cfRule type="cellIs" dxfId="1467" priority="3" operator="equal">
      <formula>"y"</formula>
    </cfRule>
    <cfRule type="cellIs" dxfId="1466" priority="4" operator="equal">
      <formula>"n"</formula>
    </cfRule>
  </conditionalFormatting>
  <conditionalFormatting sqref="J1:J2">
    <cfRule type="cellIs" dxfId="1465" priority="1" operator="equal">
      <formula>"Y"</formula>
    </cfRule>
    <cfRule type="cellIs" dxfId="1464" priority="2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opLeftCell="G1" workbookViewId="0">
      <selection activeCell="N1" sqref="N1:P2"/>
    </sheetView>
  </sheetViews>
  <sheetFormatPr defaultRowHeight="14.25" x14ac:dyDescent="0.45"/>
  <cols>
    <col min="6" max="6" width="9.06640625" style="1"/>
  </cols>
  <sheetData>
    <row r="1" spans="1:16" x14ac:dyDescent="0.45">
      <c r="A1" t="s">
        <v>19</v>
      </c>
      <c r="B1" t="s">
        <v>1316</v>
      </c>
      <c r="C1" t="s">
        <v>17</v>
      </c>
      <c r="D1" t="s">
        <v>16</v>
      </c>
      <c r="E1" t="s">
        <v>15</v>
      </c>
      <c r="F1" s="1" t="s">
        <v>14</v>
      </c>
      <c r="G1" t="s">
        <v>13</v>
      </c>
      <c r="H1" t="s">
        <v>12</v>
      </c>
      <c r="I1" t="s">
        <v>11</v>
      </c>
      <c r="J1" t="s">
        <v>1264</v>
      </c>
      <c r="L1" t="s">
        <v>220</v>
      </c>
      <c r="M1">
        <f>COUNTIF(H:H,"Y")</f>
        <v>7</v>
      </c>
      <c r="N1" t="s">
        <v>1315</v>
      </c>
      <c r="O1" t="s">
        <v>1312</v>
      </c>
      <c r="P1">
        <v>8.5800000000000001E-2</v>
      </c>
    </row>
    <row r="2" spans="1:16" x14ac:dyDescent="0.45">
      <c r="A2" t="s">
        <v>19</v>
      </c>
      <c r="B2" t="s">
        <v>1314</v>
      </c>
      <c r="C2" t="s">
        <v>17</v>
      </c>
      <c r="D2" t="s">
        <v>16</v>
      </c>
      <c r="E2" t="s">
        <v>15</v>
      </c>
      <c r="F2" s="1" t="s">
        <v>14</v>
      </c>
      <c r="G2" t="s">
        <v>13</v>
      </c>
      <c r="H2" t="s">
        <v>12</v>
      </c>
      <c r="I2" t="s">
        <v>11</v>
      </c>
      <c r="J2" t="s">
        <v>1264</v>
      </c>
      <c r="L2" t="s">
        <v>218</v>
      </c>
      <c r="M2">
        <f>COUNTIF(G:G,"Y")</f>
        <v>41</v>
      </c>
      <c r="N2" t="s">
        <v>1313</v>
      </c>
      <c r="O2" t="s">
        <v>1312</v>
      </c>
      <c r="P2">
        <v>0.16109000000000001</v>
      </c>
    </row>
    <row r="3" spans="1:16" x14ac:dyDescent="0.45">
      <c r="A3" t="s">
        <v>1263</v>
      </c>
      <c r="B3" t="s">
        <v>115</v>
      </c>
      <c r="C3">
        <f>(2+11)</f>
        <v>13</v>
      </c>
      <c r="D3">
        <f>(3+3)</f>
        <v>6</v>
      </c>
      <c r="E3" t="s">
        <v>223</v>
      </c>
      <c r="F3" s="1" t="s">
        <v>0</v>
      </c>
      <c r="G3" t="s">
        <v>1</v>
      </c>
      <c r="H3" t="s">
        <v>0</v>
      </c>
      <c r="I3" t="s">
        <v>1</v>
      </c>
      <c r="J3">
        <f>SUM(D3/(C3+D3))</f>
        <v>0.31578947368421051</v>
      </c>
      <c r="K3" t="s">
        <v>1262</v>
      </c>
      <c r="L3" t="s">
        <v>1261</v>
      </c>
    </row>
    <row r="4" spans="1:16" x14ac:dyDescent="0.45">
      <c r="A4" t="s">
        <v>318</v>
      </c>
      <c r="B4" t="s">
        <v>48</v>
      </c>
      <c r="C4">
        <f>(1+1)</f>
        <v>2</v>
      </c>
      <c r="D4">
        <f>(1+2)</f>
        <v>3</v>
      </c>
      <c r="E4" t="s">
        <v>216</v>
      </c>
      <c r="F4" s="1" t="s">
        <v>0</v>
      </c>
      <c r="G4" t="s">
        <v>0</v>
      </c>
      <c r="H4" t="s">
        <v>0</v>
      </c>
      <c r="I4" t="s">
        <v>1</v>
      </c>
      <c r="J4">
        <f>SUM(D4/(C4+D4))</f>
        <v>0.6</v>
      </c>
    </row>
    <row r="5" spans="1:16" x14ac:dyDescent="0.45">
      <c r="A5" t="s">
        <v>315</v>
      </c>
      <c r="B5" t="s">
        <v>36</v>
      </c>
      <c r="C5">
        <f>(1+2)</f>
        <v>3</v>
      </c>
      <c r="D5">
        <f>(5+1)</f>
        <v>6</v>
      </c>
      <c r="E5" t="s">
        <v>20</v>
      </c>
      <c r="F5" s="1" t="s">
        <v>1</v>
      </c>
      <c r="G5" t="s">
        <v>0</v>
      </c>
      <c r="H5" t="s">
        <v>1</v>
      </c>
      <c r="I5" t="s">
        <v>1</v>
      </c>
      <c r="J5">
        <f>SUM(D5/(C5+D5))</f>
        <v>0.66666666666666663</v>
      </c>
      <c r="K5" t="s">
        <v>1260</v>
      </c>
      <c r="L5" t="s">
        <v>1259</v>
      </c>
    </row>
    <row r="6" spans="1:16" x14ac:dyDescent="0.45">
      <c r="A6" t="s">
        <v>314</v>
      </c>
      <c r="B6" t="s">
        <v>36</v>
      </c>
      <c r="C6">
        <f>(6+4)</f>
        <v>10</v>
      </c>
      <c r="D6">
        <f>(6+4)</f>
        <v>10</v>
      </c>
      <c r="E6" t="s">
        <v>99</v>
      </c>
      <c r="F6" s="1" t="s">
        <v>0</v>
      </c>
      <c r="G6" t="s">
        <v>0</v>
      </c>
      <c r="H6" t="s">
        <v>0</v>
      </c>
      <c r="I6" t="s">
        <v>1</v>
      </c>
      <c r="J6">
        <f>SUM(D6/(C6+D6))</f>
        <v>0.5</v>
      </c>
    </row>
    <row r="7" spans="1:16" x14ac:dyDescent="0.45">
      <c r="A7" t="s">
        <v>19</v>
      </c>
      <c r="B7" t="s">
        <v>1311</v>
      </c>
      <c r="C7" t="s">
        <v>17</v>
      </c>
      <c r="D7" t="s">
        <v>16</v>
      </c>
      <c r="E7" t="s">
        <v>15</v>
      </c>
      <c r="F7" s="1" t="s">
        <v>14</v>
      </c>
      <c r="G7" t="s">
        <v>13</v>
      </c>
      <c r="H7" t="s">
        <v>12</v>
      </c>
      <c r="I7" t="s">
        <v>11</v>
      </c>
      <c r="J7" t="s">
        <v>1264</v>
      </c>
    </row>
    <row r="8" spans="1:16" x14ac:dyDescent="0.45">
      <c r="A8" t="s">
        <v>1263</v>
      </c>
      <c r="B8" t="s">
        <v>115</v>
      </c>
      <c r="C8">
        <f>(6+23)</f>
        <v>29</v>
      </c>
      <c r="D8">
        <f>(6+16)</f>
        <v>22</v>
      </c>
      <c r="E8" t="s">
        <v>223</v>
      </c>
      <c r="F8" s="1" t="s">
        <v>0</v>
      </c>
      <c r="G8" t="s">
        <v>1</v>
      </c>
      <c r="H8" t="s">
        <v>0</v>
      </c>
      <c r="I8" t="s">
        <v>1</v>
      </c>
      <c r="J8">
        <f>SUM(D8/(C8+D8))</f>
        <v>0.43137254901960786</v>
      </c>
      <c r="K8" t="s">
        <v>1262</v>
      </c>
      <c r="L8" t="s">
        <v>1261</v>
      </c>
    </row>
    <row r="9" spans="1:16" x14ac:dyDescent="0.45">
      <c r="A9" t="s">
        <v>318</v>
      </c>
      <c r="B9" t="s">
        <v>48</v>
      </c>
      <c r="C9">
        <f>(13+1)</f>
        <v>14</v>
      </c>
      <c r="D9">
        <f>(14+0)</f>
        <v>14</v>
      </c>
      <c r="E9" t="s">
        <v>216</v>
      </c>
      <c r="F9" s="1" t="s">
        <v>0</v>
      </c>
      <c r="G9" t="s">
        <v>0</v>
      </c>
      <c r="H9" t="s">
        <v>0</v>
      </c>
      <c r="I9" t="s">
        <v>1</v>
      </c>
      <c r="J9">
        <f>SUM(D9/(C9+D9))</f>
        <v>0.5</v>
      </c>
    </row>
    <row r="10" spans="1:16" x14ac:dyDescent="0.45">
      <c r="A10" t="s">
        <v>315</v>
      </c>
      <c r="B10" t="s">
        <v>36</v>
      </c>
      <c r="C10">
        <f>(27+10)</f>
        <v>37</v>
      </c>
      <c r="D10">
        <f>(19+17)</f>
        <v>36</v>
      </c>
      <c r="E10" t="s">
        <v>20</v>
      </c>
      <c r="F10" s="1" t="s">
        <v>1</v>
      </c>
      <c r="G10" t="s">
        <v>0</v>
      </c>
      <c r="H10" t="s">
        <v>1</v>
      </c>
      <c r="I10" t="s">
        <v>1</v>
      </c>
      <c r="J10">
        <f>SUM(D10/(C10+D10))</f>
        <v>0.49315068493150682</v>
      </c>
      <c r="K10" t="s">
        <v>1260</v>
      </c>
      <c r="L10" t="s">
        <v>1259</v>
      </c>
    </row>
    <row r="11" spans="1:16" x14ac:dyDescent="0.45">
      <c r="A11" t="s">
        <v>314</v>
      </c>
      <c r="B11" t="s">
        <v>36</v>
      </c>
      <c r="C11">
        <f>(29+19)</f>
        <v>48</v>
      </c>
      <c r="D11">
        <f>(28+14)</f>
        <v>42</v>
      </c>
      <c r="E11" t="s">
        <v>99</v>
      </c>
      <c r="F11" s="1" t="s">
        <v>0</v>
      </c>
      <c r="G11" t="s">
        <v>0</v>
      </c>
      <c r="H11" t="s">
        <v>0</v>
      </c>
      <c r="I11" t="s">
        <v>1</v>
      </c>
      <c r="J11">
        <f>SUM(D11/(C11+D11))</f>
        <v>0.46666666666666667</v>
      </c>
    </row>
    <row r="12" spans="1:16" x14ac:dyDescent="0.45">
      <c r="A12" t="s">
        <v>19</v>
      </c>
      <c r="B12" t="s">
        <v>1310</v>
      </c>
      <c r="C12" t="s">
        <v>17</v>
      </c>
      <c r="D12" t="s">
        <v>16</v>
      </c>
      <c r="E12" t="s">
        <v>15</v>
      </c>
      <c r="F12" s="1" t="s">
        <v>14</v>
      </c>
      <c r="G12" t="s">
        <v>13</v>
      </c>
      <c r="H12" t="s">
        <v>12</v>
      </c>
      <c r="I12" t="s">
        <v>11</v>
      </c>
      <c r="J12" t="s">
        <v>1264</v>
      </c>
    </row>
    <row r="13" spans="1:16" x14ac:dyDescent="0.45">
      <c r="A13" t="s">
        <v>1309</v>
      </c>
      <c r="B13" t="s">
        <v>36</v>
      </c>
      <c r="C13">
        <f>(4+40)</f>
        <v>44</v>
      </c>
      <c r="D13">
        <f>(2+9)</f>
        <v>11</v>
      </c>
      <c r="E13" t="s">
        <v>99</v>
      </c>
      <c r="F13" s="1" t="s">
        <v>0</v>
      </c>
      <c r="G13" t="s">
        <v>0</v>
      </c>
      <c r="H13" t="s">
        <v>0</v>
      </c>
      <c r="I13" t="s">
        <v>0</v>
      </c>
      <c r="J13">
        <f>SUM(D13/(C13+D13))</f>
        <v>0.2</v>
      </c>
    </row>
    <row r="14" spans="1:16" x14ac:dyDescent="0.45">
      <c r="A14" t="s">
        <v>488</v>
      </c>
      <c r="B14" t="s">
        <v>21</v>
      </c>
      <c r="C14">
        <f>(19+5)</f>
        <v>24</v>
      </c>
      <c r="D14">
        <f>18+9</f>
        <v>27</v>
      </c>
      <c r="E14" t="s">
        <v>39</v>
      </c>
      <c r="F14" s="1" t="s">
        <v>0</v>
      </c>
      <c r="G14" t="s">
        <v>0</v>
      </c>
      <c r="H14" t="s">
        <v>0</v>
      </c>
      <c r="I14" t="s">
        <v>1</v>
      </c>
      <c r="J14">
        <f>SUM(D14/(C14+D14))</f>
        <v>0.52941176470588236</v>
      </c>
    </row>
    <row r="15" spans="1:16" x14ac:dyDescent="0.45">
      <c r="A15" t="s">
        <v>19</v>
      </c>
      <c r="B15" t="s">
        <v>1308</v>
      </c>
      <c r="C15" t="s">
        <v>17</v>
      </c>
      <c r="D15" t="s">
        <v>16</v>
      </c>
      <c r="E15" t="s">
        <v>15</v>
      </c>
      <c r="F15" s="1" t="s">
        <v>14</v>
      </c>
      <c r="G15" t="s">
        <v>13</v>
      </c>
      <c r="H15" t="s">
        <v>12</v>
      </c>
      <c r="I15" t="s">
        <v>11</v>
      </c>
      <c r="J15" t="s">
        <v>1264</v>
      </c>
    </row>
    <row r="16" spans="1:16" x14ac:dyDescent="0.45">
      <c r="A16" t="s">
        <v>19</v>
      </c>
      <c r="B16" t="s">
        <v>1307</v>
      </c>
      <c r="C16" t="s">
        <v>17</v>
      </c>
      <c r="D16" t="s">
        <v>16</v>
      </c>
      <c r="E16" t="s">
        <v>15</v>
      </c>
      <c r="F16" s="1" t="s">
        <v>14</v>
      </c>
      <c r="G16" t="s">
        <v>13</v>
      </c>
      <c r="H16" t="s">
        <v>12</v>
      </c>
      <c r="I16" t="s">
        <v>11</v>
      </c>
      <c r="J16" t="s">
        <v>1264</v>
      </c>
    </row>
    <row r="17" spans="1:12" x14ac:dyDescent="0.45">
      <c r="A17" t="s">
        <v>488</v>
      </c>
      <c r="B17" t="s">
        <v>21</v>
      </c>
      <c r="C17">
        <f>10+9</f>
        <v>19</v>
      </c>
      <c r="D17">
        <f>26+7</f>
        <v>33</v>
      </c>
      <c r="E17" t="s">
        <v>39</v>
      </c>
      <c r="F17" s="1" t="s">
        <v>0</v>
      </c>
      <c r="G17" t="s">
        <v>0</v>
      </c>
      <c r="H17" t="s">
        <v>0</v>
      </c>
      <c r="I17" t="s">
        <v>1</v>
      </c>
      <c r="J17">
        <f>SUM(D17/(C17+D17))</f>
        <v>0.63461538461538458</v>
      </c>
    </row>
    <row r="18" spans="1:12" x14ac:dyDescent="0.45">
      <c r="A18" t="s">
        <v>19</v>
      </c>
      <c r="B18" t="s">
        <v>1306</v>
      </c>
      <c r="C18" t="s">
        <v>17</v>
      </c>
      <c r="D18" t="s">
        <v>16</v>
      </c>
      <c r="E18" t="s">
        <v>15</v>
      </c>
      <c r="F18" s="1" t="s">
        <v>14</v>
      </c>
      <c r="G18" t="s">
        <v>13</v>
      </c>
      <c r="H18" t="s">
        <v>12</v>
      </c>
      <c r="I18" t="s">
        <v>11</v>
      </c>
      <c r="J18" t="s">
        <v>1264</v>
      </c>
    </row>
    <row r="19" spans="1:12" x14ac:dyDescent="0.45">
      <c r="A19" t="s">
        <v>19</v>
      </c>
      <c r="B19" t="s">
        <v>1305</v>
      </c>
      <c r="C19" t="s">
        <v>17</v>
      </c>
      <c r="D19" t="s">
        <v>16</v>
      </c>
      <c r="E19" t="s">
        <v>15</v>
      </c>
      <c r="F19" s="1" t="s">
        <v>14</v>
      </c>
      <c r="G19" t="s">
        <v>13</v>
      </c>
      <c r="H19" t="s">
        <v>12</v>
      </c>
      <c r="I19" t="s">
        <v>11</v>
      </c>
      <c r="J19" t="s">
        <v>1264</v>
      </c>
    </row>
    <row r="20" spans="1:12" x14ac:dyDescent="0.45">
      <c r="A20" t="s">
        <v>19</v>
      </c>
      <c r="B20" t="s">
        <v>1304</v>
      </c>
      <c r="C20" t="s">
        <v>17</v>
      </c>
      <c r="D20" t="s">
        <v>16</v>
      </c>
      <c r="E20" t="s">
        <v>15</v>
      </c>
      <c r="F20" s="1" t="s">
        <v>14</v>
      </c>
      <c r="G20" t="s">
        <v>13</v>
      </c>
      <c r="H20" t="s">
        <v>12</v>
      </c>
      <c r="I20" t="s">
        <v>11</v>
      </c>
      <c r="J20" t="s">
        <v>1264</v>
      </c>
    </row>
    <row r="21" spans="1:12" x14ac:dyDescent="0.45">
      <c r="A21" t="s">
        <v>19</v>
      </c>
      <c r="B21" t="s">
        <v>1303</v>
      </c>
      <c r="C21" t="s">
        <v>17</v>
      </c>
      <c r="D21" t="s">
        <v>16</v>
      </c>
      <c r="E21" t="s">
        <v>15</v>
      </c>
      <c r="F21" s="1" t="s">
        <v>14</v>
      </c>
      <c r="G21" t="s">
        <v>13</v>
      </c>
      <c r="H21" t="s">
        <v>12</v>
      </c>
      <c r="I21" t="s">
        <v>11</v>
      </c>
      <c r="J21" t="s">
        <v>1264</v>
      </c>
    </row>
    <row r="22" spans="1:12" x14ac:dyDescent="0.45">
      <c r="A22" t="s">
        <v>19</v>
      </c>
      <c r="B22" t="s">
        <v>1302</v>
      </c>
      <c r="C22" t="s">
        <v>17</v>
      </c>
      <c r="D22" t="s">
        <v>16</v>
      </c>
      <c r="E22" t="s">
        <v>15</v>
      </c>
      <c r="F22" s="1" t="s">
        <v>14</v>
      </c>
      <c r="G22" t="s">
        <v>13</v>
      </c>
      <c r="H22" t="s">
        <v>12</v>
      </c>
      <c r="I22" t="s">
        <v>11</v>
      </c>
      <c r="J22" t="s">
        <v>1264</v>
      </c>
    </row>
    <row r="23" spans="1:12" x14ac:dyDescent="0.45">
      <c r="A23" t="s">
        <v>19</v>
      </c>
      <c r="B23" t="s">
        <v>1301</v>
      </c>
      <c r="C23" t="s">
        <v>17</v>
      </c>
      <c r="D23" t="s">
        <v>16</v>
      </c>
      <c r="E23" t="s">
        <v>15</v>
      </c>
      <c r="F23" s="1" t="s">
        <v>14</v>
      </c>
      <c r="G23" t="s">
        <v>13</v>
      </c>
      <c r="H23" t="s">
        <v>12</v>
      </c>
      <c r="I23" t="s">
        <v>11</v>
      </c>
      <c r="J23" t="s">
        <v>1264</v>
      </c>
    </row>
    <row r="24" spans="1:12" x14ac:dyDescent="0.45">
      <c r="A24" t="s">
        <v>1263</v>
      </c>
      <c r="B24" t="s">
        <v>115</v>
      </c>
      <c r="C24">
        <f>2+5</f>
        <v>7</v>
      </c>
      <c r="D24">
        <f>2+15</f>
        <v>17</v>
      </c>
      <c r="E24" t="s">
        <v>223</v>
      </c>
      <c r="F24" s="1" t="s">
        <v>0</v>
      </c>
      <c r="G24" t="s">
        <v>1</v>
      </c>
      <c r="H24" t="s">
        <v>0</v>
      </c>
      <c r="I24" t="s">
        <v>1</v>
      </c>
      <c r="J24">
        <f>SUM(D24/(C24+D24))</f>
        <v>0.70833333333333337</v>
      </c>
      <c r="K24" t="s">
        <v>1262</v>
      </c>
      <c r="L24" t="s">
        <v>1261</v>
      </c>
    </row>
    <row r="25" spans="1:12" x14ac:dyDescent="0.45">
      <c r="A25" t="s">
        <v>359</v>
      </c>
      <c r="B25" t="s">
        <v>89</v>
      </c>
      <c r="C25">
        <f>1+13</f>
        <v>14</v>
      </c>
      <c r="D25">
        <f>0+12</f>
        <v>12</v>
      </c>
      <c r="E25" t="s">
        <v>2</v>
      </c>
      <c r="F25" s="1" t="s">
        <v>0</v>
      </c>
      <c r="G25" t="s">
        <v>1</v>
      </c>
      <c r="H25" t="s">
        <v>0</v>
      </c>
      <c r="I25" t="s">
        <v>1</v>
      </c>
      <c r="J25">
        <f>SUM(D25/(C25+D25))</f>
        <v>0.46153846153846156</v>
      </c>
      <c r="K25" t="s">
        <v>1275</v>
      </c>
      <c r="L25" t="s">
        <v>1274</v>
      </c>
    </row>
    <row r="26" spans="1:12" x14ac:dyDescent="0.45">
      <c r="A26" t="s">
        <v>358</v>
      </c>
      <c r="B26" t="s">
        <v>36</v>
      </c>
      <c r="C26">
        <f>1+6</f>
        <v>7</v>
      </c>
      <c r="D26">
        <f>0+9</f>
        <v>9</v>
      </c>
      <c r="E26" t="s">
        <v>103</v>
      </c>
      <c r="F26" s="1" t="s">
        <v>0</v>
      </c>
      <c r="G26" t="s">
        <v>0</v>
      </c>
      <c r="H26" t="s">
        <v>0</v>
      </c>
      <c r="I26" t="s">
        <v>1</v>
      </c>
      <c r="J26">
        <f>SUM(D26/(C26+D26))</f>
        <v>0.5625</v>
      </c>
    </row>
    <row r="27" spans="1:12" x14ac:dyDescent="0.45">
      <c r="A27" t="s">
        <v>357</v>
      </c>
      <c r="B27" t="s">
        <v>28</v>
      </c>
      <c r="C27">
        <f>0+7</f>
        <v>7</v>
      </c>
      <c r="D27">
        <f>0+4</f>
        <v>4</v>
      </c>
      <c r="E27" t="s">
        <v>26</v>
      </c>
      <c r="F27" s="1" t="s">
        <v>0</v>
      </c>
      <c r="G27" t="s">
        <v>1</v>
      </c>
      <c r="H27" t="s">
        <v>0</v>
      </c>
      <c r="I27" t="s">
        <v>1</v>
      </c>
      <c r="J27">
        <f>SUM(D27/(C27+D27))</f>
        <v>0.36363636363636365</v>
      </c>
      <c r="K27" t="s">
        <v>1273</v>
      </c>
      <c r="L27" t="s">
        <v>1272</v>
      </c>
    </row>
    <row r="28" spans="1:12" x14ac:dyDescent="0.45">
      <c r="A28" t="s">
        <v>353</v>
      </c>
      <c r="B28" t="s">
        <v>36</v>
      </c>
      <c r="C28">
        <f>4+0</f>
        <v>4</v>
      </c>
      <c r="D28">
        <f>7+0</f>
        <v>7</v>
      </c>
      <c r="E28" t="s">
        <v>103</v>
      </c>
      <c r="F28" s="1" t="s">
        <v>0</v>
      </c>
      <c r="G28" t="s">
        <v>0</v>
      </c>
      <c r="H28" t="s">
        <v>0</v>
      </c>
      <c r="I28" t="s">
        <v>1</v>
      </c>
      <c r="J28">
        <f>SUM(D28/(C28+D28))</f>
        <v>0.63636363636363635</v>
      </c>
    </row>
    <row r="29" spans="1:12" x14ac:dyDescent="0.45">
      <c r="A29" t="s">
        <v>371</v>
      </c>
      <c r="B29" t="s">
        <v>36</v>
      </c>
      <c r="C29">
        <f>8+0</f>
        <v>8</v>
      </c>
      <c r="D29">
        <f>6+0</f>
        <v>6</v>
      </c>
      <c r="E29" t="s">
        <v>103</v>
      </c>
      <c r="F29" s="1" t="s">
        <v>0</v>
      </c>
      <c r="G29" t="s">
        <v>0</v>
      </c>
      <c r="H29" t="s">
        <v>0</v>
      </c>
      <c r="I29" t="s">
        <v>1</v>
      </c>
      <c r="J29">
        <f>SUM(D29/(C29+D29))</f>
        <v>0.42857142857142855</v>
      </c>
    </row>
    <row r="30" spans="1:12" x14ac:dyDescent="0.45">
      <c r="A30" t="s">
        <v>352</v>
      </c>
      <c r="B30" t="s">
        <v>21</v>
      </c>
      <c r="C30">
        <f>2+0</f>
        <v>2</v>
      </c>
      <c r="D30">
        <f>2+1</f>
        <v>3</v>
      </c>
      <c r="E30" t="s">
        <v>131</v>
      </c>
      <c r="F30" s="1" t="s">
        <v>0</v>
      </c>
      <c r="G30" t="s">
        <v>0</v>
      </c>
      <c r="H30" t="s">
        <v>0</v>
      </c>
      <c r="I30" t="s">
        <v>1</v>
      </c>
      <c r="J30">
        <f>SUM(D30/(C30+D30))</f>
        <v>0.6</v>
      </c>
    </row>
    <row r="31" spans="1:12" x14ac:dyDescent="0.45">
      <c r="A31" t="s">
        <v>318</v>
      </c>
      <c r="B31" t="s">
        <v>48</v>
      </c>
      <c r="C31">
        <f>2+1</f>
        <v>3</v>
      </c>
      <c r="D31">
        <f>2+0</f>
        <v>2</v>
      </c>
      <c r="E31" t="s">
        <v>216</v>
      </c>
      <c r="F31" s="1" t="s">
        <v>0</v>
      </c>
      <c r="G31" t="s">
        <v>0</v>
      </c>
      <c r="H31" t="s">
        <v>0</v>
      </c>
      <c r="I31" t="s">
        <v>1</v>
      </c>
      <c r="J31">
        <f>SUM(D31/(C31+D31))</f>
        <v>0.4</v>
      </c>
    </row>
    <row r="32" spans="1:12" x14ac:dyDescent="0.45">
      <c r="A32" t="s">
        <v>370</v>
      </c>
      <c r="B32" t="s">
        <v>44</v>
      </c>
      <c r="C32">
        <f>15+2</f>
        <v>17</v>
      </c>
      <c r="D32">
        <f>10+0</f>
        <v>10</v>
      </c>
      <c r="E32" t="s">
        <v>68</v>
      </c>
      <c r="F32" s="1" t="s">
        <v>0</v>
      </c>
      <c r="G32" t="s">
        <v>0</v>
      </c>
      <c r="H32" t="s">
        <v>0</v>
      </c>
      <c r="I32" t="s">
        <v>1</v>
      </c>
      <c r="J32">
        <f>SUM(D32/(C32+D32))</f>
        <v>0.37037037037037035</v>
      </c>
    </row>
    <row r="33" spans="1:12" x14ac:dyDescent="0.45">
      <c r="A33" t="s">
        <v>351</v>
      </c>
      <c r="B33" t="s">
        <v>31</v>
      </c>
      <c r="C33">
        <f>10+3</f>
        <v>13</v>
      </c>
      <c r="D33">
        <f>9+0</f>
        <v>9</v>
      </c>
      <c r="E33" t="s">
        <v>180</v>
      </c>
      <c r="F33" s="1" t="s">
        <v>0</v>
      </c>
      <c r="G33" t="s">
        <v>0</v>
      </c>
      <c r="H33" t="s">
        <v>0</v>
      </c>
      <c r="I33" t="s">
        <v>1</v>
      </c>
      <c r="J33">
        <f>SUM(D33/(C33+D33))</f>
        <v>0.40909090909090912</v>
      </c>
    </row>
    <row r="34" spans="1:12" x14ac:dyDescent="0.45">
      <c r="A34" t="s">
        <v>350</v>
      </c>
      <c r="B34" t="s">
        <v>89</v>
      </c>
      <c r="C34">
        <f>11+4</f>
        <v>15</v>
      </c>
      <c r="D34">
        <f>12+5</f>
        <v>17</v>
      </c>
      <c r="E34" t="s">
        <v>346</v>
      </c>
      <c r="F34" s="1" t="s">
        <v>0</v>
      </c>
      <c r="G34" t="s">
        <v>0</v>
      </c>
      <c r="H34" t="s">
        <v>0</v>
      </c>
      <c r="I34" t="s">
        <v>1</v>
      </c>
      <c r="J34">
        <f>SUM(D34/(C34+D34))</f>
        <v>0.53125</v>
      </c>
    </row>
    <row r="35" spans="1:12" x14ac:dyDescent="0.45">
      <c r="A35" t="s">
        <v>347</v>
      </c>
      <c r="B35" t="s">
        <v>89</v>
      </c>
      <c r="C35">
        <f>10+9</f>
        <v>19</v>
      </c>
      <c r="D35">
        <f>6+10</f>
        <v>16</v>
      </c>
      <c r="E35" t="s">
        <v>346</v>
      </c>
      <c r="F35" s="1" t="s">
        <v>0</v>
      </c>
      <c r="G35" t="s">
        <v>0</v>
      </c>
      <c r="H35" t="s">
        <v>0</v>
      </c>
      <c r="I35" t="s">
        <v>1</v>
      </c>
      <c r="J35">
        <f>SUM(D35/(C35+D35))</f>
        <v>0.45714285714285713</v>
      </c>
    </row>
    <row r="36" spans="1:12" x14ac:dyDescent="0.45">
      <c r="A36" t="s">
        <v>345</v>
      </c>
      <c r="B36" t="s">
        <v>44</v>
      </c>
      <c r="C36">
        <f>9+6</f>
        <v>15</v>
      </c>
      <c r="D36">
        <f>9+8</f>
        <v>17</v>
      </c>
      <c r="E36" t="s">
        <v>138</v>
      </c>
      <c r="F36" s="1" t="s">
        <v>0</v>
      </c>
      <c r="G36" t="s">
        <v>1</v>
      </c>
      <c r="H36" t="s">
        <v>0</v>
      </c>
      <c r="I36" t="s">
        <v>1</v>
      </c>
      <c r="J36">
        <f>SUM(D36/(C36+D36))</f>
        <v>0.53125</v>
      </c>
      <c r="K36" t="s">
        <v>1271</v>
      </c>
      <c r="L36" t="s">
        <v>1270</v>
      </c>
    </row>
    <row r="37" spans="1:12" x14ac:dyDescent="0.45">
      <c r="A37" t="s">
        <v>343</v>
      </c>
      <c r="B37" t="s">
        <v>48</v>
      </c>
      <c r="C37">
        <f>6+6</f>
        <v>12</v>
      </c>
      <c r="D37">
        <f>12+10</f>
        <v>22</v>
      </c>
      <c r="E37" t="s">
        <v>159</v>
      </c>
      <c r="F37" s="1" t="s">
        <v>0</v>
      </c>
      <c r="G37" t="s">
        <v>0</v>
      </c>
      <c r="H37" t="s">
        <v>0</v>
      </c>
      <c r="I37" t="s">
        <v>1</v>
      </c>
      <c r="J37">
        <f>SUM(D37/(C37+D37))</f>
        <v>0.6470588235294118</v>
      </c>
    </row>
    <row r="38" spans="1:12" x14ac:dyDescent="0.45">
      <c r="A38" t="s">
        <v>341</v>
      </c>
      <c r="B38" t="s">
        <v>44</v>
      </c>
      <c r="C38">
        <f>6+7</f>
        <v>13</v>
      </c>
      <c r="D38">
        <f>9+5</f>
        <v>14</v>
      </c>
      <c r="E38" t="s">
        <v>77</v>
      </c>
      <c r="F38" s="1" t="s">
        <v>0</v>
      </c>
      <c r="G38" t="s">
        <v>0</v>
      </c>
      <c r="H38" t="s">
        <v>0</v>
      </c>
      <c r="I38" t="s">
        <v>1</v>
      </c>
      <c r="J38">
        <f>SUM(D38/(C38+D38))</f>
        <v>0.51851851851851849</v>
      </c>
    </row>
    <row r="39" spans="1:12" x14ac:dyDescent="0.45">
      <c r="A39" t="s">
        <v>315</v>
      </c>
      <c r="B39" t="s">
        <v>36</v>
      </c>
      <c r="C39">
        <f>9+7</f>
        <v>16</v>
      </c>
      <c r="D39">
        <f>14+8</f>
        <v>22</v>
      </c>
      <c r="E39" t="s">
        <v>20</v>
      </c>
      <c r="F39" s="1" t="s">
        <v>1</v>
      </c>
      <c r="G39" t="s">
        <v>0</v>
      </c>
      <c r="H39" t="s">
        <v>1</v>
      </c>
      <c r="I39" t="s">
        <v>1</v>
      </c>
      <c r="J39">
        <f>SUM(D39/(C39+D39))</f>
        <v>0.57894736842105265</v>
      </c>
      <c r="K39" t="s">
        <v>1260</v>
      </c>
      <c r="L39" t="s">
        <v>1259</v>
      </c>
    </row>
    <row r="40" spans="1:12" x14ac:dyDescent="0.45">
      <c r="A40" t="s">
        <v>339</v>
      </c>
      <c r="B40" t="s">
        <v>115</v>
      </c>
      <c r="C40">
        <f>5+5</f>
        <v>10</v>
      </c>
      <c r="D40">
        <f>10+10</f>
        <v>20</v>
      </c>
      <c r="E40" t="s">
        <v>338</v>
      </c>
      <c r="F40" s="1" t="s">
        <v>0</v>
      </c>
      <c r="G40" t="s">
        <v>0</v>
      </c>
      <c r="H40" t="s">
        <v>0</v>
      </c>
      <c r="I40" t="s">
        <v>1</v>
      </c>
      <c r="J40">
        <f>SUM(D40/(C40+D40))</f>
        <v>0.66666666666666663</v>
      </c>
    </row>
    <row r="41" spans="1:12" x14ac:dyDescent="0.45">
      <c r="A41" t="s">
        <v>337</v>
      </c>
      <c r="B41" t="s">
        <v>115</v>
      </c>
      <c r="C41">
        <f>11+20</f>
        <v>31</v>
      </c>
      <c r="D41">
        <f>12+12</f>
        <v>24</v>
      </c>
      <c r="E41" t="s">
        <v>53</v>
      </c>
      <c r="F41" s="1" t="s">
        <v>0</v>
      </c>
      <c r="G41" t="s">
        <v>0</v>
      </c>
      <c r="H41" t="s">
        <v>0</v>
      </c>
      <c r="I41" t="s">
        <v>1</v>
      </c>
      <c r="J41">
        <f>SUM(D41/(C41+D41))</f>
        <v>0.43636363636363634</v>
      </c>
    </row>
    <row r="42" spans="1:12" x14ac:dyDescent="0.45">
      <c r="A42" t="s">
        <v>336</v>
      </c>
      <c r="B42" t="s">
        <v>72</v>
      </c>
      <c r="C42">
        <f>19+3</f>
        <v>22</v>
      </c>
      <c r="D42">
        <f>16+8</f>
        <v>24</v>
      </c>
      <c r="E42" t="s">
        <v>55</v>
      </c>
      <c r="F42" s="1" t="s">
        <v>0</v>
      </c>
      <c r="G42" t="s">
        <v>0</v>
      </c>
      <c r="H42" t="s">
        <v>0</v>
      </c>
      <c r="I42" t="s">
        <v>1</v>
      </c>
      <c r="J42">
        <f>SUM(D42/(C42+D42))</f>
        <v>0.52173913043478259</v>
      </c>
    </row>
    <row r="43" spans="1:12" x14ac:dyDescent="0.45">
      <c r="A43" t="s">
        <v>335</v>
      </c>
      <c r="B43" t="s">
        <v>115</v>
      </c>
      <c r="C43">
        <f>20+3</f>
        <v>23</v>
      </c>
      <c r="D43">
        <f>16+7</f>
        <v>23</v>
      </c>
      <c r="E43" t="s">
        <v>223</v>
      </c>
      <c r="F43" s="1" t="s">
        <v>0</v>
      </c>
      <c r="G43" t="s">
        <v>1</v>
      </c>
      <c r="H43" t="s">
        <v>0</v>
      </c>
      <c r="I43" t="s">
        <v>1</v>
      </c>
      <c r="J43">
        <f>SUM(D43/(C43+D43))</f>
        <v>0.5</v>
      </c>
      <c r="K43" t="s">
        <v>1269</v>
      </c>
      <c r="L43" t="s">
        <v>1268</v>
      </c>
    </row>
    <row r="44" spans="1:12" x14ac:dyDescent="0.45">
      <c r="A44" t="s">
        <v>314</v>
      </c>
      <c r="B44" t="s">
        <v>36</v>
      </c>
      <c r="C44">
        <f>13+6</f>
        <v>19</v>
      </c>
      <c r="D44">
        <f>17+5</f>
        <v>22</v>
      </c>
      <c r="E44" t="s">
        <v>99</v>
      </c>
      <c r="F44" s="1" t="s">
        <v>0</v>
      </c>
      <c r="G44" t="s">
        <v>0</v>
      </c>
      <c r="H44" t="s">
        <v>0</v>
      </c>
      <c r="I44" t="s">
        <v>1</v>
      </c>
      <c r="J44">
        <f>SUM(D44/(C44+D44))</f>
        <v>0.53658536585365857</v>
      </c>
    </row>
    <row r="45" spans="1:12" x14ac:dyDescent="0.45">
      <c r="A45" t="s">
        <v>19</v>
      </c>
      <c r="B45" t="s">
        <v>1300</v>
      </c>
      <c r="C45" t="s">
        <v>17</v>
      </c>
      <c r="D45" t="s">
        <v>16</v>
      </c>
      <c r="E45" t="s">
        <v>15</v>
      </c>
      <c r="F45" s="1" t="s">
        <v>14</v>
      </c>
      <c r="G45" t="s">
        <v>13</v>
      </c>
      <c r="H45" t="s">
        <v>12</v>
      </c>
      <c r="I45" t="s">
        <v>11</v>
      </c>
      <c r="J45" t="s">
        <v>1264</v>
      </c>
    </row>
    <row r="46" spans="1:12" x14ac:dyDescent="0.45">
      <c r="A46" t="s">
        <v>359</v>
      </c>
      <c r="B46" t="s">
        <v>89</v>
      </c>
      <c r="C46">
        <f>0+19</f>
        <v>19</v>
      </c>
      <c r="D46">
        <f>1+30</f>
        <v>31</v>
      </c>
      <c r="E46" t="s">
        <v>2</v>
      </c>
      <c r="F46" s="1" t="s">
        <v>0</v>
      </c>
      <c r="G46" t="s">
        <v>1</v>
      </c>
      <c r="H46" t="s">
        <v>0</v>
      </c>
      <c r="I46" t="s">
        <v>1</v>
      </c>
      <c r="J46">
        <f>SUM(D46/(C46+D46))</f>
        <v>0.62</v>
      </c>
      <c r="K46" t="s">
        <v>1275</v>
      </c>
      <c r="L46" t="s">
        <v>1274</v>
      </c>
    </row>
    <row r="47" spans="1:12" x14ac:dyDescent="0.45">
      <c r="A47" t="s">
        <v>358</v>
      </c>
      <c r="B47" t="s">
        <v>36</v>
      </c>
      <c r="C47">
        <f>0+13</f>
        <v>13</v>
      </c>
      <c r="D47">
        <f>0+12</f>
        <v>12</v>
      </c>
      <c r="E47" t="s">
        <v>103</v>
      </c>
      <c r="F47" s="1" t="s">
        <v>0</v>
      </c>
      <c r="G47" t="s">
        <v>0</v>
      </c>
      <c r="H47" t="s">
        <v>0</v>
      </c>
      <c r="I47" t="s">
        <v>1</v>
      </c>
      <c r="J47">
        <f>SUM(D47/(C47+D47))</f>
        <v>0.48</v>
      </c>
    </row>
    <row r="48" spans="1:12" x14ac:dyDescent="0.45">
      <c r="A48" t="s">
        <v>357</v>
      </c>
      <c r="B48" t="s">
        <v>28</v>
      </c>
      <c r="C48">
        <f>0+3</f>
        <v>3</v>
      </c>
      <c r="D48">
        <f>0+10</f>
        <v>10</v>
      </c>
      <c r="E48" t="s">
        <v>26</v>
      </c>
      <c r="F48" s="1" t="s">
        <v>0</v>
      </c>
      <c r="G48" t="s">
        <v>1</v>
      </c>
      <c r="H48" t="s">
        <v>0</v>
      </c>
      <c r="I48" t="s">
        <v>1</v>
      </c>
      <c r="J48">
        <f>SUM(D48/(C48+D48))</f>
        <v>0.76923076923076927</v>
      </c>
      <c r="K48" t="s">
        <v>1273</v>
      </c>
      <c r="L48" t="s">
        <v>1272</v>
      </c>
    </row>
    <row r="49" spans="1:12" x14ac:dyDescent="0.45">
      <c r="A49" t="s">
        <v>353</v>
      </c>
      <c r="B49" t="s">
        <v>36</v>
      </c>
      <c r="C49">
        <f>0+0</f>
        <v>0</v>
      </c>
      <c r="D49">
        <f>1+0</f>
        <v>1</v>
      </c>
      <c r="E49" t="s">
        <v>103</v>
      </c>
      <c r="F49" s="1" t="s">
        <v>0</v>
      </c>
      <c r="G49" t="s">
        <v>0</v>
      </c>
      <c r="H49" t="s">
        <v>0</v>
      </c>
      <c r="I49" t="s">
        <v>1</v>
      </c>
      <c r="J49">
        <f>SUM(D49/(C49+D49))</f>
        <v>1</v>
      </c>
    </row>
    <row r="50" spans="1:12" x14ac:dyDescent="0.45">
      <c r="A50" t="s">
        <v>371</v>
      </c>
      <c r="B50" t="s">
        <v>189</v>
      </c>
      <c r="C50">
        <f>1+0</f>
        <v>1</v>
      </c>
      <c r="D50">
        <f>4+0</f>
        <v>4</v>
      </c>
      <c r="E50" t="s">
        <v>103</v>
      </c>
      <c r="F50" s="1" t="s">
        <v>0</v>
      </c>
      <c r="G50" t="s">
        <v>0</v>
      </c>
      <c r="H50" t="s">
        <v>0</v>
      </c>
      <c r="I50" t="s">
        <v>1</v>
      </c>
      <c r="J50">
        <f>SUM(D50/(C50+D50))</f>
        <v>0.8</v>
      </c>
    </row>
    <row r="51" spans="1:12" x14ac:dyDescent="0.45">
      <c r="A51" t="s">
        <v>370</v>
      </c>
      <c r="B51" t="s">
        <v>44</v>
      </c>
      <c r="C51">
        <f>9+1</f>
        <v>10</v>
      </c>
      <c r="D51">
        <f>19+1</f>
        <v>20</v>
      </c>
      <c r="E51" t="s">
        <v>68</v>
      </c>
      <c r="F51" s="1" t="s">
        <v>0</v>
      </c>
      <c r="G51" t="s">
        <v>0</v>
      </c>
      <c r="H51" t="s">
        <v>0</v>
      </c>
      <c r="I51" t="s">
        <v>1</v>
      </c>
      <c r="J51">
        <f>SUM(D51/(C51+D51))</f>
        <v>0.66666666666666663</v>
      </c>
    </row>
    <row r="52" spans="1:12" x14ac:dyDescent="0.45">
      <c r="A52" t="s">
        <v>351</v>
      </c>
      <c r="B52" t="s">
        <v>31</v>
      </c>
      <c r="C52">
        <f>8+3</f>
        <v>11</v>
      </c>
      <c r="D52">
        <f>10+2</f>
        <v>12</v>
      </c>
      <c r="E52" t="s">
        <v>180</v>
      </c>
      <c r="F52" s="1" t="s">
        <v>0</v>
      </c>
      <c r="G52" t="s">
        <v>0</v>
      </c>
      <c r="H52" t="s">
        <v>0</v>
      </c>
      <c r="I52" t="s">
        <v>1</v>
      </c>
      <c r="J52">
        <f>SUM(D52/(C52+D52))</f>
        <v>0.52173913043478259</v>
      </c>
    </row>
    <row r="53" spans="1:12" x14ac:dyDescent="0.45">
      <c r="A53" t="s">
        <v>350</v>
      </c>
      <c r="B53" t="s">
        <v>89</v>
      </c>
      <c r="C53">
        <f>16+4</f>
        <v>20</v>
      </c>
      <c r="D53">
        <f>12+4</f>
        <v>16</v>
      </c>
      <c r="E53" t="s">
        <v>346</v>
      </c>
      <c r="F53" s="1" t="s">
        <v>0</v>
      </c>
      <c r="G53" t="s">
        <v>0</v>
      </c>
      <c r="H53" t="s">
        <v>0</v>
      </c>
      <c r="I53" t="s">
        <v>1</v>
      </c>
      <c r="J53">
        <f>SUM(D53/(C53+D53))</f>
        <v>0.44444444444444442</v>
      </c>
    </row>
    <row r="54" spans="1:12" x14ac:dyDescent="0.45">
      <c r="A54" t="s">
        <v>347</v>
      </c>
      <c r="B54" t="s">
        <v>89</v>
      </c>
      <c r="C54">
        <f>2+15</f>
        <v>17</v>
      </c>
      <c r="D54">
        <f>1+20</f>
        <v>21</v>
      </c>
      <c r="E54" t="s">
        <v>346</v>
      </c>
      <c r="F54" s="1" t="s">
        <v>0</v>
      </c>
      <c r="G54" t="s">
        <v>0</v>
      </c>
      <c r="H54" t="s">
        <v>0</v>
      </c>
      <c r="I54" t="s">
        <v>1</v>
      </c>
      <c r="J54">
        <f>SUM(D54/(C54+D54))</f>
        <v>0.55263157894736847</v>
      </c>
    </row>
    <row r="55" spans="1:12" x14ac:dyDescent="0.45">
      <c r="A55" t="s">
        <v>345</v>
      </c>
      <c r="B55" t="s">
        <v>44</v>
      </c>
      <c r="C55">
        <f>8+12</f>
        <v>20</v>
      </c>
      <c r="D55">
        <f>6+10</f>
        <v>16</v>
      </c>
      <c r="E55" t="s">
        <v>138</v>
      </c>
      <c r="F55" s="1" t="s">
        <v>0</v>
      </c>
      <c r="G55" t="s">
        <v>1</v>
      </c>
      <c r="H55" t="s">
        <v>0</v>
      </c>
      <c r="I55" t="s">
        <v>1</v>
      </c>
      <c r="J55">
        <f>SUM(D55/(C55+D55))</f>
        <v>0.44444444444444442</v>
      </c>
      <c r="K55" t="s">
        <v>1271</v>
      </c>
      <c r="L55" t="s">
        <v>1270</v>
      </c>
    </row>
    <row r="56" spans="1:12" x14ac:dyDescent="0.45">
      <c r="A56" t="s">
        <v>343</v>
      </c>
      <c r="B56" t="s">
        <v>48</v>
      </c>
      <c r="C56">
        <f>9+19</f>
        <v>28</v>
      </c>
      <c r="D56">
        <f>10+11</f>
        <v>21</v>
      </c>
      <c r="E56" t="s">
        <v>159</v>
      </c>
      <c r="F56" s="1" t="s">
        <v>0</v>
      </c>
      <c r="G56" t="s">
        <v>0</v>
      </c>
      <c r="H56" t="s">
        <v>0</v>
      </c>
      <c r="I56" t="s">
        <v>1</v>
      </c>
      <c r="J56">
        <f>SUM(D56/(C56+D56))</f>
        <v>0.42857142857142855</v>
      </c>
    </row>
    <row r="57" spans="1:12" x14ac:dyDescent="0.45">
      <c r="A57" t="s">
        <v>341</v>
      </c>
      <c r="B57" t="s">
        <v>44</v>
      </c>
      <c r="C57">
        <f>12+2</f>
        <v>14</v>
      </c>
      <c r="D57">
        <f>11+3</f>
        <v>14</v>
      </c>
      <c r="E57" t="s">
        <v>77</v>
      </c>
      <c r="F57" s="1" t="s">
        <v>0</v>
      </c>
      <c r="G57" t="s">
        <v>0</v>
      </c>
      <c r="H57" t="s">
        <v>0</v>
      </c>
      <c r="I57" t="s">
        <v>1</v>
      </c>
      <c r="J57">
        <f>SUM(D57/(C57+D57))</f>
        <v>0.5</v>
      </c>
    </row>
    <row r="58" spans="1:12" x14ac:dyDescent="0.45">
      <c r="A58" t="s">
        <v>339</v>
      </c>
      <c r="B58" t="s">
        <v>115</v>
      </c>
      <c r="C58">
        <f>21+4</f>
        <v>25</v>
      </c>
      <c r="D58">
        <f>12+6</f>
        <v>18</v>
      </c>
      <c r="E58" t="s">
        <v>338</v>
      </c>
      <c r="F58" s="1" t="s">
        <v>0</v>
      </c>
      <c r="G58" t="s">
        <v>0</v>
      </c>
      <c r="H58" t="s">
        <v>0</v>
      </c>
      <c r="I58" t="s">
        <v>1</v>
      </c>
      <c r="J58">
        <f>SUM(D58/(C58+D58))</f>
        <v>0.41860465116279072</v>
      </c>
    </row>
    <row r="59" spans="1:12" x14ac:dyDescent="0.45">
      <c r="A59" t="s">
        <v>337</v>
      </c>
      <c r="B59" t="s">
        <v>115</v>
      </c>
      <c r="C59">
        <f>15+15</f>
        <v>30</v>
      </c>
      <c r="D59">
        <f>15+13</f>
        <v>28</v>
      </c>
      <c r="E59" t="s">
        <v>53</v>
      </c>
      <c r="F59" s="1" t="s">
        <v>0</v>
      </c>
      <c r="G59" t="s">
        <v>0</v>
      </c>
      <c r="H59" t="s">
        <v>0</v>
      </c>
      <c r="I59" t="s">
        <v>1</v>
      </c>
      <c r="J59">
        <f>SUM(D59/(C59+D59))</f>
        <v>0.48275862068965519</v>
      </c>
    </row>
    <row r="60" spans="1:12" x14ac:dyDescent="0.45">
      <c r="A60" t="s">
        <v>336</v>
      </c>
      <c r="B60" t="s">
        <v>72</v>
      </c>
      <c r="C60">
        <f>17+14</f>
        <v>31</v>
      </c>
      <c r="D60">
        <f>20+14</f>
        <v>34</v>
      </c>
      <c r="E60" t="s">
        <v>55</v>
      </c>
      <c r="F60" s="1" t="s">
        <v>0</v>
      </c>
      <c r="G60" t="s">
        <v>0</v>
      </c>
      <c r="H60" t="s">
        <v>0</v>
      </c>
      <c r="I60" t="s">
        <v>1</v>
      </c>
      <c r="J60">
        <f>SUM(D60/(C60+D60))</f>
        <v>0.52307692307692311</v>
      </c>
    </row>
    <row r="61" spans="1:12" x14ac:dyDescent="0.45">
      <c r="A61" t="s">
        <v>335</v>
      </c>
      <c r="B61" t="s">
        <v>115</v>
      </c>
      <c r="C61">
        <f>17+14</f>
        <v>31</v>
      </c>
      <c r="D61">
        <f>23+13</f>
        <v>36</v>
      </c>
      <c r="E61" t="s">
        <v>223</v>
      </c>
      <c r="F61" s="1" t="s">
        <v>0</v>
      </c>
      <c r="G61" t="s">
        <v>1</v>
      </c>
      <c r="H61" t="s">
        <v>0</v>
      </c>
      <c r="I61" t="s">
        <v>1</v>
      </c>
      <c r="J61">
        <f>SUM(D61/(C61+D61))</f>
        <v>0.53731343283582089</v>
      </c>
      <c r="K61" t="s">
        <v>1269</v>
      </c>
      <c r="L61" t="s">
        <v>1268</v>
      </c>
    </row>
    <row r="62" spans="1:12" x14ac:dyDescent="0.45">
      <c r="A62" t="s">
        <v>19</v>
      </c>
      <c r="B62" t="s">
        <v>1299</v>
      </c>
      <c r="C62" t="s">
        <v>17</v>
      </c>
      <c r="D62" t="s">
        <v>16</v>
      </c>
      <c r="E62" t="s">
        <v>15</v>
      </c>
      <c r="F62" s="1" t="s">
        <v>14</v>
      </c>
      <c r="G62" t="s">
        <v>13</v>
      </c>
      <c r="H62" t="s">
        <v>12</v>
      </c>
      <c r="I62" t="s">
        <v>11</v>
      </c>
      <c r="J62" t="s">
        <v>1264</v>
      </c>
    </row>
    <row r="63" spans="1:12" x14ac:dyDescent="0.45">
      <c r="A63" t="s">
        <v>318</v>
      </c>
      <c r="B63" t="s">
        <v>48</v>
      </c>
      <c r="C63">
        <f>9+0</f>
        <v>9</v>
      </c>
      <c r="D63">
        <f>15+0</f>
        <v>15</v>
      </c>
      <c r="E63" t="s">
        <v>216</v>
      </c>
      <c r="F63" s="1" t="s">
        <v>0</v>
      </c>
      <c r="G63" t="s">
        <v>0</v>
      </c>
      <c r="H63" t="s">
        <v>0</v>
      </c>
      <c r="I63" t="s">
        <v>1</v>
      </c>
      <c r="J63">
        <f>SUM(D63/(C63+D63))</f>
        <v>0.625</v>
      </c>
    </row>
    <row r="64" spans="1:12" x14ac:dyDescent="0.45">
      <c r="A64" t="s">
        <v>315</v>
      </c>
      <c r="B64" t="s">
        <v>36</v>
      </c>
      <c r="C64">
        <f>24+10</f>
        <v>34</v>
      </c>
      <c r="D64">
        <f>18+9</f>
        <v>27</v>
      </c>
      <c r="E64" t="s">
        <v>20</v>
      </c>
      <c r="F64" s="1" t="s">
        <v>1</v>
      </c>
      <c r="G64" t="s">
        <v>0</v>
      </c>
      <c r="H64" t="s">
        <v>1</v>
      </c>
      <c r="I64" t="s">
        <v>1</v>
      </c>
      <c r="J64">
        <f>SUM(D64/(C64+D64))</f>
        <v>0.44262295081967212</v>
      </c>
      <c r="K64" t="s">
        <v>1260</v>
      </c>
      <c r="L64" t="s">
        <v>1259</v>
      </c>
    </row>
    <row r="65" spans="1:12" x14ac:dyDescent="0.45">
      <c r="A65" t="s">
        <v>501</v>
      </c>
      <c r="B65" t="s">
        <v>48</v>
      </c>
      <c r="C65">
        <f>15+8</f>
        <v>23</v>
      </c>
      <c r="D65">
        <f>20+7</f>
        <v>27</v>
      </c>
      <c r="E65" t="s">
        <v>138</v>
      </c>
      <c r="F65" s="1" t="s">
        <v>0</v>
      </c>
      <c r="G65" t="s">
        <v>0</v>
      </c>
      <c r="H65" t="s">
        <v>0</v>
      </c>
      <c r="I65" t="s">
        <v>1</v>
      </c>
      <c r="J65">
        <f>SUM(D65/(C65+D65))</f>
        <v>0.54</v>
      </c>
    </row>
    <row r="66" spans="1:12" x14ac:dyDescent="0.45">
      <c r="A66" t="s">
        <v>314</v>
      </c>
      <c r="B66" t="s">
        <v>36</v>
      </c>
      <c r="C66">
        <f>25+10</f>
        <v>35</v>
      </c>
      <c r="D66">
        <f>21+18</f>
        <v>39</v>
      </c>
      <c r="E66" t="s">
        <v>99</v>
      </c>
      <c r="F66" s="1" t="s">
        <v>0</v>
      </c>
      <c r="G66" t="s">
        <v>0</v>
      </c>
      <c r="H66" t="s">
        <v>0</v>
      </c>
      <c r="I66" t="s">
        <v>1</v>
      </c>
      <c r="J66">
        <f>SUM(D66/(C66+D66))</f>
        <v>0.52702702702702697</v>
      </c>
    </row>
    <row r="67" spans="1:12" x14ac:dyDescent="0.45">
      <c r="A67" t="s">
        <v>19</v>
      </c>
      <c r="B67" t="s">
        <v>1298</v>
      </c>
      <c r="C67" t="s">
        <v>17</v>
      </c>
      <c r="D67" t="s">
        <v>16</v>
      </c>
      <c r="E67" t="s">
        <v>15</v>
      </c>
      <c r="F67" s="1" t="s">
        <v>14</v>
      </c>
      <c r="G67" t="s">
        <v>13</v>
      </c>
      <c r="H67" t="s">
        <v>12</v>
      </c>
      <c r="I67" t="s">
        <v>11</v>
      </c>
      <c r="J67" t="s">
        <v>1264</v>
      </c>
    </row>
    <row r="68" spans="1:12" x14ac:dyDescent="0.45">
      <c r="A68" t="s">
        <v>19</v>
      </c>
      <c r="B68" t="s">
        <v>1297</v>
      </c>
      <c r="C68" t="s">
        <v>17</v>
      </c>
      <c r="D68" t="s">
        <v>16</v>
      </c>
      <c r="E68" t="s">
        <v>15</v>
      </c>
      <c r="F68" s="1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2" x14ac:dyDescent="0.45">
      <c r="A69" t="s">
        <v>357</v>
      </c>
      <c r="B69" t="s">
        <v>175</v>
      </c>
      <c r="C69">
        <f>0+0</f>
        <v>0</v>
      </c>
      <c r="D69">
        <f>0+7</f>
        <v>7</v>
      </c>
      <c r="E69" t="s">
        <v>26</v>
      </c>
      <c r="F69" s="1" t="s">
        <v>0</v>
      </c>
      <c r="G69" t="s">
        <v>174</v>
      </c>
      <c r="H69" t="s">
        <v>174</v>
      </c>
      <c r="I69" t="s">
        <v>1</v>
      </c>
      <c r="J69">
        <f>SUM(D69/(C69+D69))</f>
        <v>1</v>
      </c>
    </row>
    <row r="70" spans="1:12" x14ac:dyDescent="0.45">
      <c r="A70" t="s">
        <v>511</v>
      </c>
      <c r="B70" t="s">
        <v>342</v>
      </c>
      <c r="C70">
        <f>0+0</f>
        <v>0</v>
      </c>
      <c r="D70">
        <f>3+0</f>
        <v>3</v>
      </c>
      <c r="E70" t="s">
        <v>42</v>
      </c>
      <c r="F70" s="1" t="s">
        <v>174</v>
      </c>
      <c r="G70" t="s">
        <v>174</v>
      </c>
      <c r="H70" t="s">
        <v>174</v>
      </c>
      <c r="I70" t="s">
        <v>174</v>
      </c>
      <c r="J70">
        <f>SUM(D70/(C70+D70))</f>
        <v>1</v>
      </c>
    </row>
    <row r="71" spans="1:12" x14ac:dyDescent="0.45">
      <c r="A71" t="s">
        <v>505</v>
      </c>
      <c r="B71" t="s">
        <v>189</v>
      </c>
      <c r="C71">
        <f>0+0</f>
        <v>0</v>
      </c>
      <c r="D71">
        <f>1+1</f>
        <v>2</v>
      </c>
      <c r="E71" t="s">
        <v>107</v>
      </c>
      <c r="F71" s="1" t="s">
        <v>0</v>
      </c>
      <c r="G71" t="s">
        <v>174</v>
      </c>
      <c r="H71" t="s">
        <v>174</v>
      </c>
      <c r="I71" t="s">
        <v>1</v>
      </c>
      <c r="J71">
        <f>SUM(D71/(C71+D71))</f>
        <v>1</v>
      </c>
    </row>
    <row r="72" spans="1:12" x14ac:dyDescent="0.45">
      <c r="A72" t="s">
        <v>352</v>
      </c>
      <c r="B72" t="s">
        <v>342</v>
      </c>
      <c r="C72">
        <f>0+0</f>
        <v>0</v>
      </c>
      <c r="D72">
        <f>1+1</f>
        <v>2</v>
      </c>
      <c r="E72" t="s">
        <v>131</v>
      </c>
      <c r="F72" s="1" t="s">
        <v>0</v>
      </c>
      <c r="G72" t="s">
        <v>174</v>
      </c>
      <c r="H72" t="s">
        <v>174</v>
      </c>
      <c r="I72" t="s">
        <v>1</v>
      </c>
      <c r="J72">
        <f>SUM(D72/(C72+D72))</f>
        <v>1</v>
      </c>
    </row>
    <row r="73" spans="1:12" x14ac:dyDescent="0.45">
      <c r="A73" t="s">
        <v>370</v>
      </c>
      <c r="B73" t="s">
        <v>44</v>
      </c>
      <c r="C73">
        <f>1+0</f>
        <v>1</v>
      </c>
      <c r="D73">
        <f>2+2</f>
        <v>4</v>
      </c>
      <c r="E73" t="s">
        <v>68</v>
      </c>
      <c r="F73" s="1" t="s">
        <v>0</v>
      </c>
      <c r="G73" t="s">
        <v>0</v>
      </c>
      <c r="H73" t="s">
        <v>0</v>
      </c>
      <c r="I73" t="s">
        <v>1</v>
      </c>
      <c r="J73">
        <f>SUM(D73/(C73+D73))</f>
        <v>0.8</v>
      </c>
    </row>
    <row r="74" spans="1:12" x14ac:dyDescent="0.45">
      <c r="A74" t="s">
        <v>345</v>
      </c>
      <c r="B74" t="s">
        <v>44</v>
      </c>
      <c r="C74">
        <f>1+1</f>
        <v>2</v>
      </c>
      <c r="D74">
        <f>4+3</f>
        <v>7</v>
      </c>
      <c r="E74" t="s">
        <v>138</v>
      </c>
      <c r="F74" s="1" t="s">
        <v>0</v>
      </c>
      <c r="G74" t="s">
        <v>1</v>
      </c>
      <c r="H74" t="s">
        <v>0</v>
      </c>
      <c r="I74" t="s">
        <v>1</v>
      </c>
      <c r="J74">
        <f>SUM(D74/(C74+D74))</f>
        <v>0.77777777777777779</v>
      </c>
      <c r="K74" t="s">
        <v>1271</v>
      </c>
      <c r="L74" t="s">
        <v>1270</v>
      </c>
    </row>
    <row r="75" spans="1:12" x14ac:dyDescent="0.45">
      <c r="A75" t="s">
        <v>341</v>
      </c>
      <c r="B75" t="s">
        <v>44</v>
      </c>
      <c r="C75">
        <f>1+2</f>
        <v>3</v>
      </c>
      <c r="D75">
        <f>2+5</f>
        <v>7</v>
      </c>
      <c r="E75" t="s">
        <v>77</v>
      </c>
      <c r="F75" s="1" t="s">
        <v>0</v>
      </c>
      <c r="G75" t="s">
        <v>0</v>
      </c>
      <c r="H75" t="s">
        <v>0</v>
      </c>
      <c r="I75" t="s">
        <v>1</v>
      </c>
      <c r="J75">
        <f>SUM(D75/(C75+D75))</f>
        <v>0.7</v>
      </c>
    </row>
    <row r="76" spans="1:12" x14ac:dyDescent="0.45">
      <c r="A76" t="s">
        <v>339</v>
      </c>
      <c r="B76" t="s">
        <v>115</v>
      </c>
      <c r="C76">
        <f>1+3</f>
        <v>4</v>
      </c>
      <c r="D76">
        <f>7+2</f>
        <v>9</v>
      </c>
      <c r="E76" t="s">
        <v>338</v>
      </c>
      <c r="F76" s="1" t="s">
        <v>0</v>
      </c>
      <c r="G76" t="s">
        <v>0</v>
      </c>
      <c r="H76" t="s">
        <v>0</v>
      </c>
      <c r="I76" t="s">
        <v>1</v>
      </c>
      <c r="J76">
        <f>SUM(D76/(C76+D76))</f>
        <v>0.69230769230769229</v>
      </c>
    </row>
    <row r="77" spans="1:12" x14ac:dyDescent="0.45">
      <c r="A77" t="s">
        <v>337</v>
      </c>
      <c r="B77" t="s">
        <v>229</v>
      </c>
      <c r="C77">
        <f>0+0</f>
        <v>0</v>
      </c>
      <c r="D77">
        <f>8+7</f>
        <v>15</v>
      </c>
      <c r="E77" t="s">
        <v>53</v>
      </c>
      <c r="F77" s="1" t="s">
        <v>0</v>
      </c>
      <c r="G77" t="s">
        <v>174</v>
      </c>
      <c r="H77" t="s">
        <v>174</v>
      </c>
      <c r="I77" t="s">
        <v>1</v>
      </c>
      <c r="J77">
        <f>SUM(D77/(C77+D77))</f>
        <v>1</v>
      </c>
    </row>
    <row r="78" spans="1:12" x14ac:dyDescent="0.45">
      <c r="A78" t="s">
        <v>19</v>
      </c>
      <c r="B78" t="s">
        <v>1296</v>
      </c>
      <c r="C78" t="s">
        <v>17</v>
      </c>
      <c r="D78" t="s">
        <v>16</v>
      </c>
      <c r="E78" t="s">
        <v>15</v>
      </c>
      <c r="F78" s="1" t="s">
        <v>14</v>
      </c>
      <c r="G78" t="s">
        <v>13</v>
      </c>
      <c r="H78" t="s">
        <v>12</v>
      </c>
      <c r="I78" t="s">
        <v>11</v>
      </c>
      <c r="J78" t="s">
        <v>1264</v>
      </c>
    </row>
    <row r="79" spans="1:12" x14ac:dyDescent="0.45">
      <c r="A79" t="s">
        <v>359</v>
      </c>
      <c r="B79" t="s">
        <v>89</v>
      </c>
      <c r="C79">
        <f>1+20</f>
        <v>21</v>
      </c>
      <c r="D79">
        <f>0+23</f>
        <v>23</v>
      </c>
      <c r="E79" t="s">
        <v>2</v>
      </c>
      <c r="F79" s="1" t="s">
        <v>0</v>
      </c>
      <c r="G79" t="s">
        <v>1</v>
      </c>
      <c r="H79" t="s">
        <v>0</v>
      </c>
      <c r="I79" t="s">
        <v>1</v>
      </c>
      <c r="J79">
        <f>SUM(D79/(C79+D79))</f>
        <v>0.52272727272727271</v>
      </c>
      <c r="K79" t="s">
        <v>1275</v>
      </c>
      <c r="L79" t="s">
        <v>1274</v>
      </c>
    </row>
    <row r="80" spans="1:12" x14ac:dyDescent="0.45">
      <c r="A80" t="s">
        <v>358</v>
      </c>
      <c r="B80" t="s">
        <v>36</v>
      </c>
      <c r="C80">
        <f>0+10</f>
        <v>10</v>
      </c>
      <c r="D80">
        <f>0+13</f>
        <v>13</v>
      </c>
      <c r="E80" t="s">
        <v>103</v>
      </c>
      <c r="F80" s="1" t="s">
        <v>0</v>
      </c>
      <c r="G80" t="s">
        <v>0</v>
      </c>
      <c r="H80" t="s">
        <v>0</v>
      </c>
      <c r="I80" t="s">
        <v>1</v>
      </c>
      <c r="J80">
        <f>SUM(D80/(C80+D80))</f>
        <v>0.56521739130434778</v>
      </c>
    </row>
    <row r="81" spans="1:12" x14ac:dyDescent="0.45">
      <c r="A81" t="s">
        <v>357</v>
      </c>
      <c r="B81" t="s">
        <v>28</v>
      </c>
      <c r="C81">
        <f>0+8</f>
        <v>8</v>
      </c>
      <c r="D81">
        <f>0+7</f>
        <v>7</v>
      </c>
      <c r="E81" t="s">
        <v>26</v>
      </c>
      <c r="F81" s="1" t="s">
        <v>0</v>
      </c>
      <c r="G81" t="s">
        <v>1</v>
      </c>
      <c r="H81" t="s">
        <v>0</v>
      </c>
      <c r="I81" t="s">
        <v>1</v>
      </c>
      <c r="J81">
        <f>SUM(D81/(C81+D81))</f>
        <v>0.46666666666666667</v>
      </c>
      <c r="K81" t="s">
        <v>1273</v>
      </c>
      <c r="L81" t="s">
        <v>1272</v>
      </c>
    </row>
    <row r="82" spans="1:12" x14ac:dyDescent="0.45">
      <c r="A82" t="s">
        <v>353</v>
      </c>
      <c r="B82" t="s">
        <v>189</v>
      </c>
      <c r="C82">
        <f>0+0</f>
        <v>0</v>
      </c>
      <c r="D82">
        <f>3+0</f>
        <v>3</v>
      </c>
      <c r="E82" t="s">
        <v>103</v>
      </c>
      <c r="F82" s="1" t="s">
        <v>0</v>
      </c>
      <c r="G82" t="s">
        <v>174</v>
      </c>
      <c r="H82" t="s">
        <v>174</v>
      </c>
      <c r="I82" t="s">
        <v>1</v>
      </c>
      <c r="J82">
        <f>SUM(D82/(C82+D82))</f>
        <v>1</v>
      </c>
    </row>
    <row r="83" spans="1:12" x14ac:dyDescent="0.45">
      <c r="A83" t="s">
        <v>371</v>
      </c>
      <c r="B83" t="s">
        <v>189</v>
      </c>
      <c r="C83">
        <f>0+0</f>
        <v>0</v>
      </c>
      <c r="D83">
        <f>5+0</f>
        <v>5</v>
      </c>
      <c r="E83" t="s">
        <v>103</v>
      </c>
      <c r="F83" s="1" t="s">
        <v>0</v>
      </c>
      <c r="G83" t="s">
        <v>174</v>
      </c>
      <c r="H83" t="s">
        <v>174</v>
      </c>
      <c r="I83" t="s">
        <v>1</v>
      </c>
      <c r="J83">
        <f>SUM(D83/(C83+D83))</f>
        <v>1</v>
      </c>
    </row>
    <row r="84" spans="1:12" x14ac:dyDescent="0.45">
      <c r="A84" t="s">
        <v>352</v>
      </c>
      <c r="B84" t="s">
        <v>21</v>
      </c>
      <c r="C84">
        <f>2+0</f>
        <v>2</v>
      </c>
      <c r="D84">
        <f>2+0</f>
        <v>2</v>
      </c>
      <c r="E84" t="s">
        <v>131</v>
      </c>
      <c r="F84" s="1" t="s">
        <v>0</v>
      </c>
      <c r="G84" t="s">
        <v>0</v>
      </c>
      <c r="H84" t="s">
        <v>0</v>
      </c>
      <c r="I84" t="s">
        <v>1</v>
      </c>
      <c r="J84">
        <f>SUM(D84/(C84+D84))</f>
        <v>0.5</v>
      </c>
    </row>
    <row r="85" spans="1:12" x14ac:dyDescent="0.45">
      <c r="A85" t="s">
        <v>370</v>
      </c>
      <c r="B85" t="s">
        <v>44</v>
      </c>
      <c r="C85">
        <f>15+0</f>
        <v>15</v>
      </c>
      <c r="D85">
        <f>13+0</f>
        <v>13</v>
      </c>
      <c r="E85" t="s">
        <v>68</v>
      </c>
      <c r="F85" s="1" t="s">
        <v>0</v>
      </c>
      <c r="G85" t="s">
        <v>0</v>
      </c>
      <c r="H85" t="s">
        <v>0</v>
      </c>
      <c r="I85" t="s">
        <v>1</v>
      </c>
      <c r="J85">
        <f>SUM(D85/(C85+D85))</f>
        <v>0.4642857142857143</v>
      </c>
    </row>
    <row r="86" spans="1:12" x14ac:dyDescent="0.45">
      <c r="A86" t="s">
        <v>351</v>
      </c>
      <c r="B86" t="s">
        <v>31</v>
      </c>
      <c r="C86">
        <f>10+4</f>
        <v>14</v>
      </c>
      <c r="D86">
        <f>13+0</f>
        <v>13</v>
      </c>
      <c r="E86" t="s">
        <v>180</v>
      </c>
      <c r="F86" s="1" t="s">
        <v>0</v>
      </c>
      <c r="G86" t="s">
        <v>0</v>
      </c>
      <c r="H86" t="s">
        <v>0</v>
      </c>
      <c r="I86" t="s">
        <v>1</v>
      </c>
      <c r="J86">
        <f>SUM(D86/(C86+D86))</f>
        <v>0.48148148148148145</v>
      </c>
    </row>
    <row r="87" spans="1:12" x14ac:dyDescent="0.45">
      <c r="A87" t="s">
        <v>350</v>
      </c>
      <c r="B87" t="s">
        <v>89</v>
      </c>
      <c r="C87">
        <f>14+4</f>
        <v>18</v>
      </c>
      <c r="D87">
        <f>15+2</f>
        <v>17</v>
      </c>
      <c r="E87" t="s">
        <v>346</v>
      </c>
      <c r="F87" s="1" t="s">
        <v>0</v>
      </c>
      <c r="G87" t="s">
        <v>0</v>
      </c>
      <c r="H87" t="s">
        <v>0</v>
      </c>
      <c r="I87" t="s">
        <v>1</v>
      </c>
      <c r="J87">
        <f>SUM(D87/(C87+D87))</f>
        <v>0.48571428571428571</v>
      </c>
    </row>
    <row r="88" spans="1:12" x14ac:dyDescent="0.45">
      <c r="A88" t="s">
        <v>347</v>
      </c>
      <c r="B88" t="s">
        <v>89</v>
      </c>
      <c r="C88">
        <f>1+14</f>
        <v>15</v>
      </c>
      <c r="D88">
        <f>0+13</f>
        <v>13</v>
      </c>
      <c r="E88" t="s">
        <v>346</v>
      </c>
      <c r="F88" s="1" t="s">
        <v>0</v>
      </c>
      <c r="G88" t="s">
        <v>0</v>
      </c>
      <c r="H88" t="s">
        <v>0</v>
      </c>
      <c r="I88" t="s">
        <v>1</v>
      </c>
      <c r="J88">
        <f>SUM(D88/(C88+D88))</f>
        <v>0.4642857142857143</v>
      </c>
    </row>
    <row r="89" spans="1:12" x14ac:dyDescent="0.45">
      <c r="A89" t="s">
        <v>345</v>
      </c>
      <c r="B89" t="s">
        <v>44</v>
      </c>
      <c r="C89">
        <f>9+10</f>
        <v>19</v>
      </c>
      <c r="D89">
        <f>2+10</f>
        <v>12</v>
      </c>
      <c r="E89" t="s">
        <v>138</v>
      </c>
      <c r="F89" s="1" t="s">
        <v>0</v>
      </c>
      <c r="G89" t="s">
        <v>1</v>
      </c>
      <c r="H89" t="s">
        <v>0</v>
      </c>
      <c r="I89" t="s">
        <v>1</v>
      </c>
      <c r="J89">
        <f>SUM(D89/(C89+D89))</f>
        <v>0.38709677419354838</v>
      </c>
      <c r="K89" t="s">
        <v>1271</v>
      </c>
      <c r="L89" t="s">
        <v>1270</v>
      </c>
    </row>
    <row r="90" spans="1:12" x14ac:dyDescent="0.45">
      <c r="A90" t="s">
        <v>343</v>
      </c>
      <c r="B90" t="s">
        <v>48</v>
      </c>
      <c r="C90">
        <f>13+10</f>
        <v>23</v>
      </c>
      <c r="D90">
        <f>4+2</f>
        <v>6</v>
      </c>
      <c r="E90" t="s">
        <v>159</v>
      </c>
      <c r="F90" s="1" t="s">
        <v>0</v>
      </c>
      <c r="G90" t="s">
        <v>0</v>
      </c>
      <c r="H90" t="s">
        <v>0</v>
      </c>
      <c r="I90" t="s">
        <v>1</v>
      </c>
      <c r="J90">
        <f>SUM(D90/(C90+D90))</f>
        <v>0.20689655172413793</v>
      </c>
    </row>
    <row r="91" spans="1:12" x14ac:dyDescent="0.45">
      <c r="A91" t="s">
        <v>341</v>
      </c>
      <c r="B91" t="s">
        <v>44</v>
      </c>
      <c r="C91">
        <f>10+1</f>
        <v>11</v>
      </c>
      <c r="D91">
        <f>24+0</f>
        <v>24</v>
      </c>
      <c r="E91" t="s">
        <v>77</v>
      </c>
      <c r="F91" s="1" t="s">
        <v>0</v>
      </c>
      <c r="G91" t="s">
        <v>0</v>
      </c>
      <c r="H91" t="s">
        <v>0</v>
      </c>
      <c r="I91" t="s">
        <v>1</v>
      </c>
      <c r="J91">
        <f>SUM(D91/(C91+D91))</f>
        <v>0.68571428571428572</v>
      </c>
    </row>
    <row r="92" spans="1:12" x14ac:dyDescent="0.45">
      <c r="A92" t="s">
        <v>339</v>
      </c>
      <c r="B92" t="s">
        <v>115</v>
      </c>
      <c r="C92">
        <f>26+5</f>
        <v>31</v>
      </c>
      <c r="D92">
        <f>18+7</f>
        <v>25</v>
      </c>
      <c r="E92" t="s">
        <v>338</v>
      </c>
      <c r="F92" s="1" t="s">
        <v>0</v>
      </c>
      <c r="G92" t="s">
        <v>0</v>
      </c>
      <c r="H92" t="s">
        <v>0</v>
      </c>
      <c r="I92" t="s">
        <v>1</v>
      </c>
      <c r="J92">
        <f>SUM(D92/(C92+D92))</f>
        <v>0.44642857142857145</v>
      </c>
    </row>
    <row r="93" spans="1:12" x14ac:dyDescent="0.45">
      <c r="A93" t="s">
        <v>337</v>
      </c>
      <c r="B93" t="s">
        <v>115</v>
      </c>
      <c r="C93">
        <f>9+23</f>
        <v>32</v>
      </c>
      <c r="D93">
        <f>10+23</f>
        <v>33</v>
      </c>
      <c r="E93" t="s">
        <v>53</v>
      </c>
      <c r="F93" s="1" t="s">
        <v>0</v>
      </c>
      <c r="G93" t="s">
        <v>0</v>
      </c>
      <c r="H93" t="s">
        <v>0</v>
      </c>
      <c r="I93" t="s">
        <v>1</v>
      </c>
      <c r="J93">
        <f>SUM(D93/(C93+D93))</f>
        <v>0.50769230769230766</v>
      </c>
    </row>
    <row r="94" spans="1:12" x14ac:dyDescent="0.45">
      <c r="A94" t="s">
        <v>336</v>
      </c>
      <c r="B94" t="s">
        <v>72</v>
      </c>
      <c r="C94">
        <f>23+13</f>
        <v>36</v>
      </c>
      <c r="D94">
        <f>20+18</f>
        <v>38</v>
      </c>
      <c r="E94" t="s">
        <v>55</v>
      </c>
      <c r="F94" s="1" t="s">
        <v>0</v>
      </c>
      <c r="G94" t="s">
        <v>0</v>
      </c>
      <c r="H94" t="s">
        <v>0</v>
      </c>
      <c r="I94" t="s">
        <v>1</v>
      </c>
      <c r="J94">
        <f>SUM(D94/(C94+D94))</f>
        <v>0.51351351351351349</v>
      </c>
    </row>
    <row r="95" spans="1:12" x14ac:dyDescent="0.45">
      <c r="A95" t="s">
        <v>335</v>
      </c>
      <c r="B95" t="s">
        <v>115</v>
      </c>
      <c r="C95">
        <f>23+15</f>
        <v>38</v>
      </c>
      <c r="D95">
        <f>22+18</f>
        <v>40</v>
      </c>
      <c r="E95" t="s">
        <v>1295</v>
      </c>
      <c r="F95" s="1" t="s">
        <v>0</v>
      </c>
      <c r="G95" t="s">
        <v>1</v>
      </c>
      <c r="H95" t="s">
        <v>0</v>
      </c>
      <c r="I95" t="s">
        <v>1</v>
      </c>
      <c r="J95">
        <f>SUM(D95/(C95+D95))</f>
        <v>0.51282051282051277</v>
      </c>
      <c r="K95" t="s">
        <v>1269</v>
      </c>
      <c r="L95" t="s">
        <v>1268</v>
      </c>
    </row>
    <row r="96" spans="1:12" x14ac:dyDescent="0.45">
      <c r="A96" t="s">
        <v>19</v>
      </c>
      <c r="B96" t="s">
        <v>1294</v>
      </c>
      <c r="C96" t="s">
        <v>17</v>
      </c>
      <c r="D96" t="s">
        <v>16</v>
      </c>
      <c r="E96" t="s">
        <v>15</v>
      </c>
      <c r="F96" s="1" t="s">
        <v>14</v>
      </c>
      <c r="G96" t="s">
        <v>13</v>
      </c>
      <c r="H96" t="s">
        <v>12</v>
      </c>
      <c r="I96" t="s">
        <v>11</v>
      </c>
      <c r="J96" t="s">
        <v>1264</v>
      </c>
    </row>
    <row r="97" spans="1:12" x14ac:dyDescent="0.45">
      <c r="A97" t="s">
        <v>19</v>
      </c>
      <c r="B97" t="s">
        <v>1293</v>
      </c>
      <c r="C97" t="s">
        <v>17</v>
      </c>
      <c r="D97" t="s">
        <v>16</v>
      </c>
      <c r="E97" t="s">
        <v>15</v>
      </c>
      <c r="F97" s="1" t="s">
        <v>14</v>
      </c>
      <c r="G97" t="s">
        <v>13</v>
      </c>
      <c r="H97" t="s">
        <v>12</v>
      </c>
      <c r="I97" t="s">
        <v>11</v>
      </c>
      <c r="J97" t="s">
        <v>1264</v>
      </c>
    </row>
    <row r="98" spans="1:12" x14ac:dyDescent="0.45">
      <c r="A98" t="s">
        <v>357</v>
      </c>
      <c r="B98" t="s">
        <v>28</v>
      </c>
      <c r="C98">
        <f>0+11</f>
        <v>11</v>
      </c>
      <c r="D98">
        <f>0+20</f>
        <v>20</v>
      </c>
      <c r="E98" t="s">
        <v>26</v>
      </c>
      <c r="F98" s="1" t="s">
        <v>0</v>
      </c>
      <c r="G98" t="s">
        <v>1</v>
      </c>
      <c r="H98" t="s">
        <v>0</v>
      </c>
      <c r="I98" t="s">
        <v>1</v>
      </c>
      <c r="J98">
        <f>SUM(D98/(C98+D98))</f>
        <v>0.64516129032258063</v>
      </c>
      <c r="K98" t="s">
        <v>1273</v>
      </c>
      <c r="L98" t="s">
        <v>1272</v>
      </c>
    </row>
    <row r="99" spans="1:12" x14ac:dyDescent="0.45">
      <c r="A99" t="s">
        <v>511</v>
      </c>
      <c r="B99" t="s">
        <v>48</v>
      </c>
      <c r="C99">
        <f>10+0</f>
        <v>10</v>
      </c>
      <c r="D99">
        <f>12+0</f>
        <v>12</v>
      </c>
      <c r="E99" t="s">
        <v>42</v>
      </c>
      <c r="F99" s="1" t="s">
        <v>1</v>
      </c>
      <c r="G99" t="s">
        <v>0</v>
      </c>
      <c r="H99" t="s">
        <v>1</v>
      </c>
      <c r="I99" t="s">
        <v>1</v>
      </c>
      <c r="J99">
        <f>SUM(D99/(C99+D99))</f>
        <v>0.54545454545454541</v>
      </c>
      <c r="K99" t="s">
        <v>1287</v>
      </c>
      <c r="L99" t="s">
        <v>1286</v>
      </c>
    </row>
    <row r="100" spans="1:12" x14ac:dyDescent="0.45">
      <c r="A100" t="s">
        <v>371</v>
      </c>
      <c r="B100" t="s">
        <v>36</v>
      </c>
      <c r="C100">
        <f>19+0</f>
        <v>19</v>
      </c>
      <c r="D100">
        <f>17+0</f>
        <v>17</v>
      </c>
      <c r="E100" t="s">
        <v>103</v>
      </c>
      <c r="F100" s="1" t="s">
        <v>0</v>
      </c>
      <c r="G100" t="s">
        <v>0</v>
      </c>
      <c r="H100" t="s">
        <v>0</v>
      </c>
      <c r="I100" t="s">
        <v>1</v>
      </c>
      <c r="J100">
        <f>SUM(D100/(C100+D100))</f>
        <v>0.47222222222222221</v>
      </c>
    </row>
    <row r="101" spans="1:12" x14ac:dyDescent="0.45">
      <c r="A101" t="s">
        <v>505</v>
      </c>
      <c r="B101" t="s">
        <v>72</v>
      </c>
      <c r="C101">
        <f>17+1</f>
        <v>18</v>
      </c>
      <c r="D101">
        <f>14+0</f>
        <v>14</v>
      </c>
      <c r="E101" t="s">
        <v>107</v>
      </c>
      <c r="F101" s="1" t="s">
        <v>0</v>
      </c>
      <c r="G101" t="s">
        <v>0</v>
      </c>
      <c r="H101" t="s">
        <v>0</v>
      </c>
      <c r="I101" t="s">
        <v>1</v>
      </c>
      <c r="J101">
        <f>SUM(D101/(C101+D101))</f>
        <v>0.4375</v>
      </c>
    </row>
    <row r="102" spans="1:12" x14ac:dyDescent="0.45">
      <c r="A102" t="s">
        <v>352</v>
      </c>
      <c r="B102" t="s">
        <v>21</v>
      </c>
      <c r="C102">
        <f>18+1</f>
        <v>19</v>
      </c>
      <c r="D102">
        <f>15+0</f>
        <v>15</v>
      </c>
      <c r="E102" t="s">
        <v>131</v>
      </c>
      <c r="F102" s="1" t="s">
        <v>0</v>
      </c>
      <c r="G102" t="s">
        <v>0</v>
      </c>
      <c r="H102" t="s">
        <v>0</v>
      </c>
      <c r="I102" t="s">
        <v>1</v>
      </c>
      <c r="J102">
        <f>SUM(D102/(C102+D102))</f>
        <v>0.44117647058823528</v>
      </c>
    </row>
    <row r="103" spans="1:12" x14ac:dyDescent="0.45">
      <c r="A103" t="s">
        <v>370</v>
      </c>
      <c r="B103" t="s">
        <v>44</v>
      </c>
      <c r="C103">
        <f>16+8</f>
        <v>24</v>
      </c>
      <c r="D103">
        <f>16+12</f>
        <v>28</v>
      </c>
      <c r="E103" t="s">
        <v>68</v>
      </c>
      <c r="F103" s="1" t="s">
        <v>0</v>
      </c>
      <c r="G103" t="s">
        <v>0</v>
      </c>
      <c r="H103" t="s">
        <v>0</v>
      </c>
      <c r="I103" t="s">
        <v>1</v>
      </c>
      <c r="J103">
        <f>SUM(D103/(C103+D103))</f>
        <v>0.53846153846153844</v>
      </c>
    </row>
    <row r="104" spans="1:12" x14ac:dyDescent="0.45">
      <c r="A104" t="s">
        <v>345</v>
      </c>
      <c r="B104" t="s">
        <v>44</v>
      </c>
      <c r="C104">
        <f>16+12</f>
        <v>28</v>
      </c>
      <c r="D104">
        <f>21+15</f>
        <v>36</v>
      </c>
      <c r="E104" t="s">
        <v>138</v>
      </c>
      <c r="F104" s="1" t="s">
        <v>0</v>
      </c>
      <c r="G104" t="s">
        <v>1</v>
      </c>
      <c r="H104" t="s">
        <v>0</v>
      </c>
      <c r="I104" t="s">
        <v>1</v>
      </c>
      <c r="J104">
        <f>SUM(D104/(C104+D104))</f>
        <v>0.5625</v>
      </c>
      <c r="K104" t="s">
        <v>1271</v>
      </c>
      <c r="L104" t="s">
        <v>1270</v>
      </c>
    </row>
    <row r="105" spans="1:12" x14ac:dyDescent="0.45">
      <c r="A105" t="s">
        <v>341</v>
      </c>
      <c r="B105" t="s">
        <v>44</v>
      </c>
      <c r="C105">
        <f>9+9</f>
        <v>18</v>
      </c>
      <c r="D105">
        <f>19+15</f>
        <v>34</v>
      </c>
      <c r="E105" t="s">
        <v>77</v>
      </c>
      <c r="F105" s="1" t="s">
        <v>0</v>
      </c>
      <c r="G105" t="s">
        <v>0</v>
      </c>
      <c r="H105" t="s">
        <v>0</v>
      </c>
      <c r="I105" t="s">
        <v>0</v>
      </c>
      <c r="J105">
        <f>SUM(D105/(C105+D105))</f>
        <v>0.65384615384615385</v>
      </c>
    </row>
    <row r="106" spans="1:12" x14ac:dyDescent="0.45">
      <c r="A106" t="s">
        <v>501</v>
      </c>
      <c r="B106" t="s">
        <v>48</v>
      </c>
      <c r="C106">
        <f>17+14</f>
        <v>31</v>
      </c>
      <c r="D106">
        <f>13+10</f>
        <v>23</v>
      </c>
      <c r="E106" t="s">
        <v>138</v>
      </c>
      <c r="F106" s="1" t="s">
        <v>0</v>
      </c>
      <c r="G106" t="s">
        <v>0</v>
      </c>
      <c r="H106" t="s">
        <v>0</v>
      </c>
      <c r="I106" t="s">
        <v>1</v>
      </c>
      <c r="J106">
        <f>SUM(D106/(C106+D106))</f>
        <v>0.42592592592592593</v>
      </c>
    </row>
    <row r="107" spans="1:12" x14ac:dyDescent="0.45">
      <c r="A107" t="s">
        <v>339</v>
      </c>
      <c r="B107" t="s">
        <v>115</v>
      </c>
      <c r="C107">
        <f>13+17</f>
        <v>30</v>
      </c>
      <c r="D107">
        <f>17+11</f>
        <v>28</v>
      </c>
      <c r="E107" t="s">
        <v>338</v>
      </c>
      <c r="F107" s="1" t="s">
        <v>0</v>
      </c>
      <c r="G107" t="s">
        <v>0</v>
      </c>
      <c r="H107" t="s">
        <v>0</v>
      </c>
      <c r="I107" t="s">
        <v>1</v>
      </c>
      <c r="J107">
        <f>SUM(D107/(C107+D107))</f>
        <v>0.48275862068965519</v>
      </c>
    </row>
    <row r="108" spans="1:12" x14ac:dyDescent="0.45">
      <c r="A108" t="s">
        <v>337</v>
      </c>
      <c r="B108" t="s">
        <v>115</v>
      </c>
      <c r="C108">
        <f>14+14</f>
        <v>28</v>
      </c>
      <c r="D108">
        <f>15+24</f>
        <v>39</v>
      </c>
      <c r="E108" t="s">
        <v>53</v>
      </c>
      <c r="F108" s="1" t="s">
        <v>0</v>
      </c>
      <c r="G108" t="s">
        <v>0</v>
      </c>
      <c r="H108" t="s">
        <v>0</v>
      </c>
      <c r="I108" t="s">
        <v>1</v>
      </c>
      <c r="J108">
        <f>SUM(D108/(C108+D108))</f>
        <v>0.58208955223880599</v>
      </c>
    </row>
    <row r="109" spans="1:12" x14ac:dyDescent="0.45">
      <c r="A109" t="s">
        <v>19</v>
      </c>
      <c r="B109" t="s">
        <v>1292</v>
      </c>
      <c r="C109" t="s">
        <v>17</v>
      </c>
      <c r="D109" t="s">
        <v>16</v>
      </c>
      <c r="E109" t="s">
        <v>15</v>
      </c>
      <c r="F109" s="1" t="s">
        <v>14</v>
      </c>
      <c r="G109" t="s">
        <v>13</v>
      </c>
      <c r="H109" t="s">
        <v>12</v>
      </c>
      <c r="I109" t="s">
        <v>11</v>
      </c>
      <c r="J109" t="s">
        <v>1264</v>
      </c>
    </row>
    <row r="110" spans="1:12" x14ac:dyDescent="0.45">
      <c r="A110" t="s">
        <v>1291</v>
      </c>
      <c r="B110" t="s">
        <v>1290</v>
      </c>
      <c r="C110">
        <f>6+1</f>
        <v>7</v>
      </c>
      <c r="D110">
        <f>12+7</f>
        <v>19</v>
      </c>
      <c r="E110" t="s">
        <v>55</v>
      </c>
      <c r="F110" s="1" t="s">
        <v>0</v>
      </c>
      <c r="G110" t="s">
        <v>174</v>
      </c>
      <c r="H110" t="s">
        <v>174</v>
      </c>
      <c r="I110" t="s">
        <v>0</v>
      </c>
      <c r="J110">
        <f>SUM(D110/(C110+D110))</f>
        <v>0.73076923076923073</v>
      </c>
    </row>
    <row r="111" spans="1:12" x14ac:dyDescent="0.45">
      <c r="A111" t="s">
        <v>19</v>
      </c>
      <c r="B111" t="s">
        <v>1289</v>
      </c>
      <c r="C111" t="s">
        <v>17</v>
      </c>
      <c r="D111" t="s">
        <v>16</v>
      </c>
      <c r="E111" t="s">
        <v>15</v>
      </c>
      <c r="F111" s="1" t="s">
        <v>14</v>
      </c>
      <c r="G111" t="s">
        <v>13</v>
      </c>
      <c r="H111" t="s">
        <v>12</v>
      </c>
      <c r="I111" t="s">
        <v>11</v>
      </c>
      <c r="J111" t="s">
        <v>1264</v>
      </c>
    </row>
    <row r="112" spans="1:12" x14ac:dyDescent="0.45">
      <c r="A112" t="s">
        <v>359</v>
      </c>
      <c r="B112" t="s">
        <v>89</v>
      </c>
      <c r="C112">
        <f>1+13</f>
        <v>14</v>
      </c>
      <c r="D112">
        <f>6+20</f>
        <v>26</v>
      </c>
      <c r="E112" t="s">
        <v>2</v>
      </c>
      <c r="F112" s="1" t="s">
        <v>0</v>
      </c>
      <c r="G112" t="s">
        <v>1</v>
      </c>
      <c r="H112" t="s">
        <v>0</v>
      </c>
      <c r="I112" t="s">
        <v>1</v>
      </c>
      <c r="J112">
        <f>SUM(D112/(C112+D112))</f>
        <v>0.65</v>
      </c>
      <c r="K112" t="s">
        <v>1275</v>
      </c>
      <c r="L112" t="s">
        <v>1274</v>
      </c>
    </row>
    <row r="113" spans="1:12" x14ac:dyDescent="0.45">
      <c r="A113" t="s">
        <v>358</v>
      </c>
      <c r="B113" t="s">
        <v>36</v>
      </c>
      <c r="C113">
        <f>1+17</f>
        <v>18</v>
      </c>
      <c r="D113">
        <f>0+17</f>
        <v>17</v>
      </c>
      <c r="E113" t="s">
        <v>103</v>
      </c>
      <c r="F113" s="1" t="s">
        <v>0</v>
      </c>
      <c r="G113" t="s">
        <v>0</v>
      </c>
      <c r="H113" t="s">
        <v>0</v>
      </c>
      <c r="I113" t="s">
        <v>1</v>
      </c>
      <c r="J113">
        <f>SUM(D113/(C113+D113))</f>
        <v>0.48571428571428571</v>
      </c>
    </row>
    <row r="114" spans="1:12" x14ac:dyDescent="0.45">
      <c r="A114" t="s">
        <v>357</v>
      </c>
      <c r="B114" t="s">
        <v>28</v>
      </c>
      <c r="C114">
        <f>0+8</f>
        <v>8</v>
      </c>
      <c r="D114">
        <f>0+11</f>
        <v>11</v>
      </c>
      <c r="E114" t="s">
        <v>26</v>
      </c>
      <c r="F114" s="1" t="s">
        <v>0</v>
      </c>
      <c r="G114" t="s">
        <v>1</v>
      </c>
      <c r="H114" t="s">
        <v>0</v>
      </c>
      <c r="I114" t="s">
        <v>1</v>
      </c>
      <c r="J114">
        <f>SUM(D114/(C114+D114))</f>
        <v>0.57894736842105265</v>
      </c>
      <c r="K114" t="s">
        <v>1273</v>
      </c>
      <c r="L114" t="s">
        <v>1272</v>
      </c>
    </row>
    <row r="115" spans="1:12" x14ac:dyDescent="0.45">
      <c r="A115" t="s">
        <v>353</v>
      </c>
      <c r="B115" t="s">
        <v>36</v>
      </c>
      <c r="C115">
        <f>10+0</f>
        <v>10</v>
      </c>
      <c r="D115">
        <f>10+0</f>
        <v>10</v>
      </c>
      <c r="E115" t="s">
        <v>103</v>
      </c>
      <c r="F115" s="1" t="s">
        <v>0</v>
      </c>
      <c r="G115" t="s">
        <v>0</v>
      </c>
      <c r="H115" t="s">
        <v>0</v>
      </c>
      <c r="I115" t="s">
        <v>1</v>
      </c>
      <c r="J115">
        <f>SUM(D115/(C115+D115))</f>
        <v>0.5</v>
      </c>
    </row>
    <row r="116" spans="1:12" x14ac:dyDescent="0.45">
      <c r="A116" t="s">
        <v>371</v>
      </c>
      <c r="B116" t="s">
        <v>36</v>
      </c>
      <c r="C116">
        <f>21+0</f>
        <v>21</v>
      </c>
      <c r="D116">
        <f>16+0</f>
        <v>16</v>
      </c>
      <c r="E116" t="s">
        <v>103</v>
      </c>
      <c r="F116" s="1" t="s">
        <v>0</v>
      </c>
      <c r="G116" t="s">
        <v>0</v>
      </c>
      <c r="H116" t="s">
        <v>0</v>
      </c>
      <c r="I116" t="s">
        <v>1</v>
      </c>
      <c r="J116">
        <f>SUM(D116/(C116+D116))</f>
        <v>0.43243243243243246</v>
      </c>
    </row>
    <row r="117" spans="1:12" x14ac:dyDescent="0.45">
      <c r="A117" t="s">
        <v>352</v>
      </c>
      <c r="B117" t="s">
        <v>21</v>
      </c>
      <c r="C117">
        <f>15+1</f>
        <v>16</v>
      </c>
      <c r="D117">
        <f>16+3</f>
        <v>19</v>
      </c>
      <c r="E117" t="s">
        <v>131</v>
      </c>
      <c r="F117" s="1" t="s">
        <v>0</v>
      </c>
      <c r="G117" t="s">
        <v>0</v>
      </c>
      <c r="H117" t="s">
        <v>0</v>
      </c>
      <c r="I117" t="s">
        <v>1</v>
      </c>
      <c r="J117">
        <f>SUM(D117/(C117+D117))</f>
        <v>0.54285714285714282</v>
      </c>
    </row>
    <row r="118" spans="1:12" x14ac:dyDescent="0.45">
      <c r="A118" t="s">
        <v>370</v>
      </c>
      <c r="B118" t="s">
        <v>44</v>
      </c>
      <c r="C118">
        <f>6+14</f>
        <v>20</v>
      </c>
      <c r="D118">
        <f>14+15</f>
        <v>29</v>
      </c>
      <c r="E118" t="s">
        <v>68</v>
      </c>
      <c r="F118" s="1" t="s">
        <v>0</v>
      </c>
      <c r="G118" t="s">
        <v>0</v>
      </c>
      <c r="H118" t="s">
        <v>0</v>
      </c>
      <c r="I118" t="s">
        <v>1</v>
      </c>
      <c r="J118">
        <f>SUM(D118/(C118+D118))</f>
        <v>0.59183673469387754</v>
      </c>
    </row>
    <row r="119" spans="1:12" x14ac:dyDescent="0.45">
      <c r="A119" t="s">
        <v>488</v>
      </c>
      <c r="B119" t="s">
        <v>21</v>
      </c>
      <c r="C119">
        <f>12+16</f>
        <v>28</v>
      </c>
      <c r="D119">
        <f>17+10</f>
        <v>27</v>
      </c>
      <c r="E119" t="s">
        <v>39</v>
      </c>
      <c r="F119" s="1" t="s">
        <v>0</v>
      </c>
      <c r="G119" t="s">
        <v>0</v>
      </c>
      <c r="H119" t="s">
        <v>0</v>
      </c>
      <c r="I119" t="s">
        <v>1</v>
      </c>
      <c r="J119">
        <f>SUM(D119/(C119+D119))</f>
        <v>0.49090909090909091</v>
      </c>
    </row>
    <row r="120" spans="1:12" x14ac:dyDescent="0.45">
      <c r="A120" t="s">
        <v>351</v>
      </c>
      <c r="B120" t="s">
        <v>31</v>
      </c>
      <c r="C120">
        <f>15+7</f>
        <v>22</v>
      </c>
      <c r="D120">
        <f>12+17</f>
        <v>29</v>
      </c>
      <c r="E120" t="s">
        <v>180</v>
      </c>
      <c r="F120" s="1" t="s">
        <v>0</v>
      </c>
      <c r="G120" t="s">
        <v>0</v>
      </c>
      <c r="H120" t="s">
        <v>0</v>
      </c>
      <c r="I120" t="s">
        <v>1</v>
      </c>
      <c r="J120">
        <f>SUM(D120/(C120+D120))</f>
        <v>0.56862745098039214</v>
      </c>
    </row>
    <row r="121" spans="1:12" x14ac:dyDescent="0.45">
      <c r="A121" t="s">
        <v>350</v>
      </c>
      <c r="B121" t="s">
        <v>89</v>
      </c>
      <c r="C121">
        <f>10+4</f>
        <v>14</v>
      </c>
      <c r="D121">
        <f>18+17</f>
        <v>35</v>
      </c>
      <c r="E121" t="s">
        <v>346</v>
      </c>
      <c r="F121" s="1" t="s">
        <v>0</v>
      </c>
      <c r="G121" t="s">
        <v>0</v>
      </c>
      <c r="H121" t="s">
        <v>0</v>
      </c>
      <c r="I121" t="s">
        <v>1</v>
      </c>
      <c r="J121">
        <f>SUM(D121/(C121+D121))</f>
        <v>0.7142857142857143</v>
      </c>
    </row>
    <row r="122" spans="1:12" x14ac:dyDescent="0.45">
      <c r="A122" t="s">
        <v>347</v>
      </c>
      <c r="B122" t="s">
        <v>89</v>
      </c>
      <c r="C122">
        <f>11+18</f>
        <v>29</v>
      </c>
      <c r="D122">
        <f>26+13</f>
        <v>39</v>
      </c>
      <c r="E122" t="s">
        <v>346</v>
      </c>
      <c r="F122" s="1" t="s">
        <v>0</v>
      </c>
      <c r="G122" t="s">
        <v>0</v>
      </c>
      <c r="H122" t="s">
        <v>0</v>
      </c>
      <c r="I122" t="s">
        <v>1</v>
      </c>
      <c r="J122">
        <f>SUM(D122/(C122+D122))</f>
        <v>0.57352941176470584</v>
      </c>
    </row>
    <row r="123" spans="1:12" x14ac:dyDescent="0.45">
      <c r="A123" t="s">
        <v>345</v>
      </c>
      <c r="B123" t="s">
        <v>44</v>
      </c>
      <c r="C123">
        <f>14+11</f>
        <v>25</v>
      </c>
      <c r="D123">
        <f>26+19</f>
        <v>45</v>
      </c>
      <c r="E123" t="s">
        <v>138</v>
      </c>
      <c r="F123" s="1" t="s">
        <v>0</v>
      </c>
      <c r="G123" t="s">
        <v>1</v>
      </c>
      <c r="H123" t="s">
        <v>0</v>
      </c>
      <c r="I123" t="s">
        <v>1</v>
      </c>
      <c r="J123">
        <f>SUM(D123/(C123+D123))</f>
        <v>0.6428571428571429</v>
      </c>
      <c r="K123" t="s">
        <v>1271</v>
      </c>
      <c r="L123" t="s">
        <v>1270</v>
      </c>
    </row>
    <row r="124" spans="1:12" x14ac:dyDescent="0.45">
      <c r="A124" t="s">
        <v>343</v>
      </c>
      <c r="B124" t="s">
        <v>48</v>
      </c>
      <c r="C124">
        <f>5+17</f>
        <v>22</v>
      </c>
      <c r="D124">
        <f>28+28</f>
        <v>56</v>
      </c>
      <c r="E124" t="s">
        <v>159</v>
      </c>
      <c r="F124" s="1" t="s">
        <v>0</v>
      </c>
      <c r="G124" t="s">
        <v>0</v>
      </c>
      <c r="H124" t="s">
        <v>0</v>
      </c>
      <c r="I124" t="s">
        <v>1</v>
      </c>
      <c r="J124">
        <f>SUM(D124/(C124+D124))</f>
        <v>0.71794871794871795</v>
      </c>
    </row>
    <row r="125" spans="1:12" x14ac:dyDescent="0.45">
      <c r="A125" t="s">
        <v>341</v>
      </c>
      <c r="B125" t="s">
        <v>44</v>
      </c>
      <c r="C125">
        <f>13+6</f>
        <v>19</v>
      </c>
      <c r="D125">
        <f>16+14</f>
        <v>30</v>
      </c>
      <c r="E125" t="s">
        <v>77</v>
      </c>
      <c r="F125" s="1" t="s">
        <v>0</v>
      </c>
      <c r="G125" t="s">
        <v>0</v>
      </c>
      <c r="H125" t="s">
        <v>0</v>
      </c>
      <c r="I125" t="s">
        <v>1</v>
      </c>
      <c r="J125">
        <f>SUM(D125/(C125+D125))</f>
        <v>0.61224489795918369</v>
      </c>
    </row>
    <row r="126" spans="1:12" x14ac:dyDescent="0.45">
      <c r="A126" t="s">
        <v>339</v>
      </c>
      <c r="B126" t="s">
        <v>115</v>
      </c>
      <c r="C126">
        <f>16+13</f>
        <v>29</v>
      </c>
      <c r="D126">
        <f>22+23</f>
        <v>45</v>
      </c>
      <c r="E126" t="s">
        <v>338</v>
      </c>
      <c r="F126" s="1" t="s">
        <v>0</v>
      </c>
      <c r="G126" t="s">
        <v>0</v>
      </c>
      <c r="H126" t="s">
        <v>0</v>
      </c>
      <c r="I126" t="s">
        <v>1</v>
      </c>
      <c r="J126">
        <f>SUM(D126/(C126+D126))</f>
        <v>0.60810810810810811</v>
      </c>
    </row>
    <row r="127" spans="1:12" x14ac:dyDescent="0.45">
      <c r="A127" t="s">
        <v>337</v>
      </c>
      <c r="B127" t="s">
        <v>115</v>
      </c>
      <c r="C127">
        <f>15+6</f>
        <v>21</v>
      </c>
      <c r="D127">
        <f>17+27</f>
        <v>44</v>
      </c>
      <c r="E127" t="s">
        <v>53</v>
      </c>
      <c r="F127" s="1" t="s">
        <v>0</v>
      </c>
      <c r="G127" t="s">
        <v>0</v>
      </c>
      <c r="H127" t="s">
        <v>0</v>
      </c>
      <c r="I127" t="s">
        <v>1</v>
      </c>
      <c r="J127">
        <f>SUM(D127/(C127+D127))</f>
        <v>0.67692307692307696</v>
      </c>
    </row>
    <row r="128" spans="1:12" x14ac:dyDescent="0.45">
      <c r="A128" t="s">
        <v>336</v>
      </c>
      <c r="B128" t="s">
        <v>72</v>
      </c>
      <c r="C128">
        <f>12+9</f>
        <v>21</v>
      </c>
      <c r="D128">
        <f>24+23</f>
        <v>47</v>
      </c>
      <c r="E128" t="s">
        <v>55</v>
      </c>
      <c r="F128" s="1" t="s">
        <v>0</v>
      </c>
      <c r="G128" t="s">
        <v>0</v>
      </c>
      <c r="H128" t="s">
        <v>0</v>
      </c>
      <c r="I128" t="s">
        <v>1</v>
      </c>
      <c r="J128">
        <f>SUM(D128/(C128+D128))</f>
        <v>0.69117647058823528</v>
      </c>
    </row>
    <row r="129" spans="1:12" x14ac:dyDescent="0.45">
      <c r="A129" t="s">
        <v>335</v>
      </c>
      <c r="B129" t="s">
        <v>115</v>
      </c>
      <c r="C129">
        <f>13+8</f>
        <v>21</v>
      </c>
      <c r="D129">
        <f>24+22</f>
        <v>46</v>
      </c>
      <c r="E129" t="s">
        <v>223</v>
      </c>
      <c r="F129" s="1" t="s">
        <v>0</v>
      </c>
      <c r="G129" t="s">
        <v>1</v>
      </c>
      <c r="H129" t="s">
        <v>0</v>
      </c>
      <c r="I129" t="s">
        <v>1</v>
      </c>
      <c r="J129">
        <f>SUM(D129/(C129+D129))</f>
        <v>0.68656716417910446</v>
      </c>
      <c r="K129" t="s">
        <v>1269</v>
      </c>
      <c r="L129" t="s">
        <v>1268</v>
      </c>
    </row>
    <row r="130" spans="1:12" x14ac:dyDescent="0.45">
      <c r="A130" t="s">
        <v>19</v>
      </c>
      <c r="B130" t="s">
        <v>1288</v>
      </c>
      <c r="C130" t="s">
        <v>17</v>
      </c>
      <c r="D130" t="s">
        <v>16</v>
      </c>
      <c r="E130" t="s">
        <v>15</v>
      </c>
      <c r="F130" s="1" t="s">
        <v>14</v>
      </c>
      <c r="G130" t="s">
        <v>13</v>
      </c>
      <c r="H130" t="s">
        <v>12</v>
      </c>
      <c r="I130" t="s">
        <v>11</v>
      </c>
      <c r="J130" t="s">
        <v>1264</v>
      </c>
    </row>
    <row r="131" spans="1:12" x14ac:dyDescent="0.45">
      <c r="A131" t="s">
        <v>357</v>
      </c>
      <c r="B131" t="s">
        <v>28</v>
      </c>
      <c r="C131">
        <f>0+11</f>
        <v>11</v>
      </c>
      <c r="D131">
        <f>0+8</f>
        <v>8</v>
      </c>
      <c r="E131" t="s">
        <v>26</v>
      </c>
      <c r="F131" s="1" t="s">
        <v>0</v>
      </c>
      <c r="G131" t="s">
        <v>1</v>
      </c>
      <c r="H131" t="s">
        <v>0</v>
      </c>
      <c r="I131" t="s">
        <v>1</v>
      </c>
      <c r="J131">
        <f>SUM(D131/(C131+D131))</f>
        <v>0.42105263157894735</v>
      </c>
      <c r="K131" t="s">
        <v>1273</v>
      </c>
      <c r="L131" t="s">
        <v>1272</v>
      </c>
    </row>
    <row r="132" spans="1:12" x14ac:dyDescent="0.45">
      <c r="A132" t="s">
        <v>511</v>
      </c>
      <c r="B132" t="s">
        <v>48</v>
      </c>
      <c r="C132">
        <f>3+0</f>
        <v>3</v>
      </c>
      <c r="D132">
        <f>7+0</f>
        <v>7</v>
      </c>
      <c r="E132" t="s">
        <v>42</v>
      </c>
      <c r="F132" s="1" t="s">
        <v>1</v>
      </c>
      <c r="G132" t="s">
        <v>0</v>
      </c>
      <c r="H132" t="s">
        <v>1</v>
      </c>
      <c r="I132" t="s">
        <v>1</v>
      </c>
      <c r="J132">
        <f>SUM(D132/(C132+D132))</f>
        <v>0.7</v>
      </c>
      <c r="K132" t="s">
        <v>1287</v>
      </c>
      <c r="L132" t="s">
        <v>1286</v>
      </c>
    </row>
    <row r="133" spans="1:12" x14ac:dyDescent="0.45">
      <c r="A133" t="s">
        <v>371</v>
      </c>
      <c r="B133" t="s">
        <v>36</v>
      </c>
      <c r="C133">
        <f>5+0</f>
        <v>5</v>
      </c>
      <c r="D133">
        <f>8+0</f>
        <v>8</v>
      </c>
      <c r="E133" t="s">
        <v>103</v>
      </c>
      <c r="F133" s="1" t="s">
        <v>0</v>
      </c>
      <c r="G133" t="s">
        <v>0</v>
      </c>
      <c r="H133" t="s">
        <v>0</v>
      </c>
      <c r="I133" t="s">
        <v>1</v>
      </c>
      <c r="J133">
        <f>SUM(D133/(C133+D133))</f>
        <v>0.61538461538461542</v>
      </c>
    </row>
    <row r="134" spans="1:12" x14ac:dyDescent="0.45">
      <c r="A134" t="s">
        <v>505</v>
      </c>
      <c r="B134" t="s">
        <v>72</v>
      </c>
      <c r="C134">
        <f>8+0</f>
        <v>8</v>
      </c>
      <c r="D134">
        <f>11+0</f>
        <v>11</v>
      </c>
      <c r="E134" t="s">
        <v>107</v>
      </c>
      <c r="F134" s="1" t="s">
        <v>0</v>
      </c>
      <c r="G134" t="s">
        <v>0</v>
      </c>
      <c r="H134" t="s">
        <v>0</v>
      </c>
      <c r="I134" t="s">
        <v>1</v>
      </c>
      <c r="J134">
        <f>SUM(D134/(C134+D134))</f>
        <v>0.57894736842105265</v>
      </c>
    </row>
    <row r="135" spans="1:12" x14ac:dyDescent="0.45">
      <c r="A135" t="s">
        <v>352</v>
      </c>
      <c r="B135" t="s">
        <v>21</v>
      </c>
      <c r="C135">
        <f>7+0</f>
        <v>7</v>
      </c>
      <c r="D135">
        <f>12+0</f>
        <v>12</v>
      </c>
      <c r="E135" t="s">
        <v>131</v>
      </c>
      <c r="F135" s="1" t="s">
        <v>0</v>
      </c>
      <c r="G135" t="s">
        <v>0</v>
      </c>
      <c r="H135" t="s">
        <v>0</v>
      </c>
      <c r="I135" t="s">
        <v>1</v>
      </c>
      <c r="J135">
        <f>SUM(D135/(C135+D135))</f>
        <v>0.63157894736842102</v>
      </c>
    </row>
    <row r="136" spans="1:12" x14ac:dyDescent="0.45">
      <c r="A136" t="s">
        <v>370</v>
      </c>
      <c r="B136" t="s">
        <v>44</v>
      </c>
      <c r="C136">
        <f>5+4</f>
        <v>9</v>
      </c>
      <c r="D136">
        <f>12+10</f>
        <v>22</v>
      </c>
      <c r="E136" t="s">
        <v>68</v>
      </c>
      <c r="F136" s="1" t="s">
        <v>0</v>
      </c>
      <c r="G136" t="s">
        <v>0</v>
      </c>
      <c r="H136" t="s">
        <v>0</v>
      </c>
      <c r="I136" t="s">
        <v>1</v>
      </c>
      <c r="J136">
        <f>SUM(D136/(C136+D136))</f>
        <v>0.70967741935483875</v>
      </c>
    </row>
    <row r="137" spans="1:12" x14ac:dyDescent="0.45">
      <c r="A137" t="s">
        <v>1285</v>
      </c>
      <c r="B137" t="s">
        <v>36</v>
      </c>
      <c r="C137">
        <f>8+11</f>
        <v>19</v>
      </c>
      <c r="D137">
        <f>7+11</f>
        <v>18</v>
      </c>
      <c r="E137" t="s">
        <v>203</v>
      </c>
      <c r="F137" s="1" t="s">
        <v>0</v>
      </c>
      <c r="G137" t="s">
        <v>0</v>
      </c>
      <c r="H137" t="s">
        <v>0</v>
      </c>
      <c r="I137" t="s">
        <v>0</v>
      </c>
      <c r="J137">
        <f>SUM(D137/(C137+D137))</f>
        <v>0.48648648648648651</v>
      </c>
    </row>
    <row r="138" spans="1:12" x14ac:dyDescent="0.45">
      <c r="A138" t="s">
        <v>345</v>
      </c>
      <c r="B138" t="s">
        <v>44</v>
      </c>
      <c r="C138">
        <f>17+4</f>
        <v>21</v>
      </c>
      <c r="D138">
        <f>9+9</f>
        <v>18</v>
      </c>
      <c r="E138" t="s">
        <v>138</v>
      </c>
      <c r="F138" s="1" t="s">
        <v>0</v>
      </c>
      <c r="G138" t="s">
        <v>1</v>
      </c>
      <c r="H138" t="s">
        <v>0</v>
      </c>
      <c r="I138" t="s">
        <v>1</v>
      </c>
      <c r="J138">
        <f>SUM(D138/(C138+D138))</f>
        <v>0.46153846153846156</v>
      </c>
      <c r="K138" t="s">
        <v>1271</v>
      </c>
      <c r="L138" t="s">
        <v>1270</v>
      </c>
    </row>
    <row r="139" spans="1:12" x14ac:dyDescent="0.45">
      <c r="A139" t="s">
        <v>341</v>
      </c>
      <c r="B139" t="s">
        <v>44</v>
      </c>
      <c r="C139">
        <f>10+10</f>
        <v>20</v>
      </c>
      <c r="D139">
        <f>8+10</f>
        <v>18</v>
      </c>
      <c r="E139" t="s">
        <v>77</v>
      </c>
      <c r="F139" s="1" t="s">
        <v>0</v>
      </c>
      <c r="G139" t="s">
        <v>0</v>
      </c>
      <c r="H139" t="s">
        <v>0</v>
      </c>
      <c r="I139" t="s">
        <v>1</v>
      </c>
      <c r="J139">
        <f>SUM(D139/(C139+D139))</f>
        <v>0.47368421052631576</v>
      </c>
    </row>
    <row r="140" spans="1:12" x14ac:dyDescent="0.45">
      <c r="A140" t="s">
        <v>339</v>
      </c>
      <c r="B140" t="s">
        <v>115</v>
      </c>
      <c r="C140">
        <f>21+7</f>
        <v>28</v>
      </c>
      <c r="D140">
        <f>12+8</f>
        <v>20</v>
      </c>
      <c r="E140" t="s">
        <v>338</v>
      </c>
      <c r="F140" s="1" t="s">
        <v>0</v>
      </c>
      <c r="G140" t="s">
        <v>0</v>
      </c>
      <c r="H140" t="s">
        <v>0</v>
      </c>
      <c r="I140" t="s">
        <v>1</v>
      </c>
      <c r="J140">
        <f>SUM(D140/(C140+D140))</f>
        <v>0.41666666666666669</v>
      </c>
    </row>
    <row r="141" spans="1:12" x14ac:dyDescent="0.45">
      <c r="A141" t="s">
        <v>337</v>
      </c>
      <c r="B141" t="s">
        <v>115</v>
      </c>
      <c r="C141">
        <f>10+14</f>
        <v>24</v>
      </c>
      <c r="D141">
        <f>6+12</f>
        <v>18</v>
      </c>
      <c r="E141" t="s">
        <v>53</v>
      </c>
      <c r="F141" s="1" t="s">
        <v>0</v>
      </c>
      <c r="G141" t="s">
        <v>0</v>
      </c>
      <c r="H141" t="s">
        <v>0</v>
      </c>
      <c r="I141" t="s">
        <v>1</v>
      </c>
      <c r="J141">
        <f>SUM(D141/(C141+D141))</f>
        <v>0.42857142857142855</v>
      </c>
    </row>
    <row r="142" spans="1:12" x14ac:dyDescent="0.45">
      <c r="A142" t="s">
        <v>19</v>
      </c>
      <c r="B142" t="s">
        <v>1284</v>
      </c>
      <c r="C142" t="s">
        <v>17</v>
      </c>
      <c r="D142" t="s">
        <v>16</v>
      </c>
      <c r="E142" t="s">
        <v>15</v>
      </c>
      <c r="F142" s="1" t="s">
        <v>14</v>
      </c>
      <c r="G142" t="s">
        <v>13</v>
      </c>
      <c r="H142" t="s">
        <v>12</v>
      </c>
      <c r="I142" t="s">
        <v>11</v>
      </c>
      <c r="J142" t="s">
        <v>1264</v>
      </c>
    </row>
    <row r="143" spans="1:12" x14ac:dyDescent="0.45">
      <c r="A143" t="s">
        <v>359</v>
      </c>
      <c r="B143" t="s">
        <v>89</v>
      </c>
      <c r="C143">
        <f>1+25</f>
        <v>26</v>
      </c>
      <c r="D143">
        <f>1+9</f>
        <v>10</v>
      </c>
      <c r="E143" t="s">
        <v>2</v>
      </c>
      <c r="F143" s="1" t="s">
        <v>0</v>
      </c>
      <c r="G143" t="s">
        <v>1</v>
      </c>
      <c r="H143" t="s">
        <v>0</v>
      </c>
      <c r="I143" t="s">
        <v>1</v>
      </c>
      <c r="J143">
        <f>SUM(D143/(C143+D143))</f>
        <v>0.27777777777777779</v>
      </c>
      <c r="K143" t="s">
        <v>1275</v>
      </c>
      <c r="L143" t="s">
        <v>1274</v>
      </c>
    </row>
    <row r="144" spans="1:12" x14ac:dyDescent="0.45">
      <c r="A144" t="s">
        <v>358</v>
      </c>
      <c r="B144" t="s">
        <v>36</v>
      </c>
      <c r="C144">
        <f>0+11</f>
        <v>11</v>
      </c>
      <c r="D144">
        <f>0+10</f>
        <v>10</v>
      </c>
      <c r="E144" t="s">
        <v>103</v>
      </c>
      <c r="F144" s="1" t="s">
        <v>0</v>
      </c>
      <c r="G144" t="s">
        <v>0</v>
      </c>
      <c r="H144" t="s">
        <v>0</v>
      </c>
      <c r="I144" t="s">
        <v>1</v>
      </c>
      <c r="J144">
        <f>SUM(D144/(C144+D144))</f>
        <v>0.47619047619047616</v>
      </c>
    </row>
    <row r="145" spans="1:12" x14ac:dyDescent="0.45">
      <c r="A145" t="s">
        <v>357</v>
      </c>
      <c r="B145" t="s">
        <v>28</v>
      </c>
      <c r="C145">
        <f>0+12</f>
        <v>12</v>
      </c>
      <c r="D145">
        <f>0+3</f>
        <v>3</v>
      </c>
      <c r="E145" t="s">
        <v>26</v>
      </c>
      <c r="F145" s="1" t="s">
        <v>0</v>
      </c>
      <c r="G145" t="s">
        <v>1</v>
      </c>
      <c r="H145" t="s">
        <v>0</v>
      </c>
      <c r="I145" t="s">
        <v>1</v>
      </c>
      <c r="J145">
        <f>SUM(D145/(C145+D145))</f>
        <v>0.2</v>
      </c>
      <c r="K145" t="s">
        <v>1273</v>
      </c>
      <c r="L145" t="s">
        <v>1272</v>
      </c>
    </row>
    <row r="146" spans="1:12" x14ac:dyDescent="0.45">
      <c r="A146" t="s">
        <v>353</v>
      </c>
      <c r="B146" t="s">
        <v>36</v>
      </c>
      <c r="C146">
        <f>2+0</f>
        <v>2</v>
      </c>
      <c r="D146">
        <f>4+0</f>
        <v>4</v>
      </c>
      <c r="E146" t="s">
        <v>103</v>
      </c>
      <c r="F146" s="1" t="s">
        <v>0</v>
      </c>
      <c r="G146" t="s">
        <v>0</v>
      </c>
      <c r="H146" t="s">
        <v>0</v>
      </c>
      <c r="I146" t="s">
        <v>1</v>
      </c>
      <c r="J146">
        <f>SUM(D146/(C146+D146))</f>
        <v>0.66666666666666663</v>
      </c>
    </row>
    <row r="147" spans="1:12" x14ac:dyDescent="0.45">
      <c r="A147" t="s">
        <v>371</v>
      </c>
      <c r="B147" t="s">
        <v>36</v>
      </c>
      <c r="C147">
        <f>6+0</f>
        <v>6</v>
      </c>
      <c r="D147">
        <f>10+0</f>
        <v>10</v>
      </c>
      <c r="E147" t="s">
        <v>103</v>
      </c>
      <c r="F147" s="1" t="s">
        <v>0</v>
      </c>
      <c r="G147" t="s">
        <v>0</v>
      </c>
      <c r="H147" t="s">
        <v>0</v>
      </c>
      <c r="I147" t="s">
        <v>1</v>
      </c>
      <c r="J147">
        <f>SUM(D147/(C147+D147))</f>
        <v>0.625</v>
      </c>
    </row>
    <row r="148" spans="1:12" x14ac:dyDescent="0.45">
      <c r="A148" t="s">
        <v>352</v>
      </c>
      <c r="B148" t="s">
        <v>21</v>
      </c>
      <c r="C148">
        <f>4+0</f>
        <v>4</v>
      </c>
      <c r="D148">
        <f>4+1</f>
        <v>5</v>
      </c>
      <c r="E148" t="s">
        <v>131</v>
      </c>
      <c r="F148" s="1" t="s">
        <v>0</v>
      </c>
      <c r="G148" t="s">
        <v>0</v>
      </c>
      <c r="H148" t="s">
        <v>0</v>
      </c>
      <c r="I148" t="s">
        <v>1</v>
      </c>
      <c r="J148">
        <f>SUM(D148/(C148+D148))</f>
        <v>0.55555555555555558</v>
      </c>
    </row>
    <row r="149" spans="1:12" x14ac:dyDescent="0.45">
      <c r="A149" t="s">
        <v>370</v>
      </c>
      <c r="B149" t="s">
        <v>44</v>
      </c>
      <c r="C149">
        <f>10+3</f>
        <v>13</v>
      </c>
      <c r="D149">
        <f>13+4</f>
        <v>17</v>
      </c>
      <c r="E149" t="s">
        <v>68</v>
      </c>
      <c r="F149" s="1" t="s">
        <v>0</v>
      </c>
      <c r="G149" t="s">
        <v>0</v>
      </c>
      <c r="H149" t="s">
        <v>0</v>
      </c>
      <c r="I149" t="s">
        <v>1</v>
      </c>
      <c r="J149">
        <f>SUM(D149/(C149+D149))</f>
        <v>0.56666666666666665</v>
      </c>
    </row>
    <row r="150" spans="1:12" x14ac:dyDescent="0.45">
      <c r="A150" t="s">
        <v>351</v>
      </c>
      <c r="B150" t="s">
        <v>31</v>
      </c>
      <c r="C150">
        <f>17+12</f>
        <v>29</v>
      </c>
      <c r="D150">
        <f>6+10</f>
        <v>16</v>
      </c>
      <c r="E150" t="s">
        <v>180</v>
      </c>
      <c r="F150" s="1" t="s">
        <v>0</v>
      </c>
      <c r="G150" t="s">
        <v>0</v>
      </c>
      <c r="H150" t="s">
        <v>0</v>
      </c>
      <c r="I150" t="s">
        <v>1</v>
      </c>
      <c r="J150">
        <f>SUM(D150/(C150+D150))</f>
        <v>0.35555555555555557</v>
      </c>
    </row>
    <row r="151" spans="1:12" x14ac:dyDescent="0.45">
      <c r="A151" t="s">
        <v>350</v>
      </c>
      <c r="B151" t="s">
        <v>89</v>
      </c>
      <c r="C151">
        <f>9+14</f>
        <v>23</v>
      </c>
      <c r="D151">
        <f>8+15</f>
        <v>23</v>
      </c>
      <c r="E151" t="s">
        <v>346</v>
      </c>
      <c r="F151" s="1" t="s">
        <v>0</v>
      </c>
      <c r="G151" t="s">
        <v>0</v>
      </c>
      <c r="H151" t="s">
        <v>0</v>
      </c>
      <c r="I151" t="s">
        <v>1</v>
      </c>
      <c r="J151">
        <f>SUM(D151/(C151+D151))</f>
        <v>0.5</v>
      </c>
    </row>
    <row r="152" spans="1:12" x14ac:dyDescent="0.45">
      <c r="A152" t="s">
        <v>347</v>
      </c>
      <c r="B152" t="s">
        <v>89</v>
      </c>
      <c r="C152">
        <f>10+14</f>
        <v>24</v>
      </c>
      <c r="D152">
        <f>20+11</f>
        <v>31</v>
      </c>
      <c r="E152" t="s">
        <v>346</v>
      </c>
      <c r="F152" s="1" t="s">
        <v>0</v>
      </c>
      <c r="G152" t="s">
        <v>0</v>
      </c>
      <c r="H152" t="s">
        <v>0</v>
      </c>
      <c r="I152" t="s">
        <v>1</v>
      </c>
      <c r="J152">
        <f>SUM(D152/(C152+D152))</f>
        <v>0.5636363636363636</v>
      </c>
    </row>
    <row r="153" spans="1:12" x14ac:dyDescent="0.45">
      <c r="A153" t="s">
        <v>345</v>
      </c>
      <c r="B153" t="s">
        <v>44</v>
      </c>
      <c r="C153">
        <f>17+10</f>
        <v>27</v>
      </c>
      <c r="D153">
        <f>12+9</f>
        <v>21</v>
      </c>
      <c r="E153" t="s">
        <v>138</v>
      </c>
      <c r="F153" s="1" t="s">
        <v>0</v>
      </c>
      <c r="G153" t="s">
        <v>1</v>
      </c>
      <c r="H153" t="s">
        <v>0</v>
      </c>
      <c r="I153" t="s">
        <v>1</v>
      </c>
      <c r="J153">
        <f>SUM(D153/(C153+D153))</f>
        <v>0.4375</v>
      </c>
      <c r="K153" t="s">
        <v>1271</v>
      </c>
      <c r="L153" t="s">
        <v>1270</v>
      </c>
    </row>
    <row r="154" spans="1:12" x14ac:dyDescent="0.45">
      <c r="A154" t="s">
        <v>343</v>
      </c>
      <c r="B154" t="s">
        <v>48</v>
      </c>
      <c r="C154">
        <f>8+15</f>
        <v>23</v>
      </c>
      <c r="D154">
        <f>15+14</f>
        <v>29</v>
      </c>
      <c r="E154" t="s">
        <v>159</v>
      </c>
      <c r="F154" s="1" t="s">
        <v>0</v>
      </c>
      <c r="G154" t="s">
        <v>0</v>
      </c>
      <c r="H154" t="s">
        <v>0</v>
      </c>
      <c r="I154" t="s">
        <v>1</v>
      </c>
      <c r="J154">
        <f>SUM(D154/(C154+D154))</f>
        <v>0.55769230769230771</v>
      </c>
    </row>
    <row r="155" spans="1:12" x14ac:dyDescent="0.45">
      <c r="A155" t="s">
        <v>341</v>
      </c>
      <c r="B155" t="s">
        <v>44</v>
      </c>
      <c r="C155">
        <f>8+16</f>
        <v>24</v>
      </c>
      <c r="D155">
        <f>6+20</f>
        <v>26</v>
      </c>
      <c r="E155" t="s">
        <v>77</v>
      </c>
      <c r="F155" s="1" t="s">
        <v>0</v>
      </c>
      <c r="G155" t="s">
        <v>0</v>
      </c>
      <c r="H155" t="s">
        <v>0</v>
      </c>
      <c r="I155" t="s">
        <v>1</v>
      </c>
      <c r="J155">
        <f>SUM(D155/(C155+D155))</f>
        <v>0.52</v>
      </c>
    </row>
    <row r="156" spans="1:12" x14ac:dyDescent="0.45">
      <c r="A156" t="s">
        <v>339</v>
      </c>
      <c r="B156" t="s">
        <v>115</v>
      </c>
      <c r="C156">
        <f>12+11</f>
        <v>23</v>
      </c>
      <c r="D156">
        <f>13+17</f>
        <v>30</v>
      </c>
      <c r="E156" t="s">
        <v>338</v>
      </c>
      <c r="F156" s="1" t="s">
        <v>0</v>
      </c>
      <c r="G156" t="s">
        <v>0</v>
      </c>
      <c r="H156" t="s">
        <v>0</v>
      </c>
      <c r="I156" t="s">
        <v>1</v>
      </c>
      <c r="J156">
        <f>SUM(D156/(C156+D156))</f>
        <v>0.56603773584905659</v>
      </c>
    </row>
    <row r="157" spans="1:12" x14ac:dyDescent="0.45">
      <c r="A157" t="s">
        <v>337</v>
      </c>
      <c r="B157" t="s">
        <v>115</v>
      </c>
      <c r="C157">
        <f>10+8</f>
        <v>18</v>
      </c>
      <c r="D157">
        <f>16+17</f>
        <v>33</v>
      </c>
      <c r="E157" t="s">
        <v>53</v>
      </c>
      <c r="F157" s="1" t="s">
        <v>0</v>
      </c>
      <c r="G157" t="s">
        <v>0</v>
      </c>
      <c r="H157" t="s">
        <v>0</v>
      </c>
      <c r="I157" t="s">
        <v>1</v>
      </c>
      <c r="J157">
        <f>SUM(D157/(C157+D157))</f>
        <v>0.6470588235294118</v>
      </c>
    </row>
    <row r="158" spans="1:12" x14ac:dyDescent="0.45">
      <c r="A158" t="s">
        <v>336</v>
      </c>
      <c r="B158" t="s">
        <v>72</v>
      </c>
      <c r="C158">
        <f>19+8</f>
        <v>27</v>
      </c>
      <c r="D158">
        <f>15+13</f>
        <v>28</v>
      </c>
      <c r="E158" t="s">
        <v>55</v>
      </c>
      <c r="F158" s="1" t="s">
        <v>0</v>
      </c>
      <c r="G158" t="s">
        <v>0</v>
      </c>
      <c r="H158" t="s">
        <v>0</v>
      </c>
      <c r="I158" t="s">
        <v>1</v>
      </c>
      <c r="J158">
        <f>SUM(D158/(C158+D158))</f>
        <v>0.50909090909090904</v>
      </c>
    </row>
    <row r="159" spans="1:12" x14ac:dyDescent="0.45">
      <c r="A159" t="s">
        <v>335</v>
      </c>
      <c r="B159" t="s">
        <v>115</v>
      </c>
      <c r="C159">
        <f>18+10</f>
        <v>28</v>
      </c>
      <c r="D159">
        <f>15+12</f>
        <v>27</v>
      </c>
      <c r="E159" t="s">
        <v>223</v>
      </c>
      <c r="F159" s="1" t="s">
        <v>0</v>
      </c>
      <c r="G159" t="s">
        <v>1</v>
      </c>
      <c r="H159" t="s">
        <v>0</v>
      </c>
      <c r="I159" t="s">
        <v>1</v>
      </c>
      <c r="J159">
        <f>SUM(D159/(C159+D159))</f>
        <v>0.49090909090909091</v>
      </c>
      <c r="K159" t="s">
        <v>1269</v>
      </c>
      <c r="L159" t="s">
        <v>1268</v>
      </c>
    </row>
    <row r="160" spans="1:12" x14ac:dyDescent="0.45">
      <c r="A160" t="s">
        <v>19</v>
      </c>
      <c r="B160" t="s">
        <v>1283</v>
      </c>
      <c r="C160" t="s">
        <v>17</v>
      </c>
      <c r="D160" t="s">
        <v>16</v>
      </c>
      <c r="E160" t="s">
        <v>15</v>
      </c>
      <c r="F160" s="1" t="s">
        <v>14</v>
      </c>
      <c r="G160" t="s">
        <v>13</v>
      </c>
      <c r="H160" t="s">
        <v>12</v>
      </c>
      <c r="I160" t="s">
        <v>11</v>
      </c>
      <c r="J160" t="s">
        <v>1264</v>
      </c>
    </row>
    <row r="161" spans="1:12" x14ac:dyDescent="0.45">
      <c r="A161" t="s">
        <v>501</v>
      </c>
      <c r="B161" t="s">
        <v>48</v>
      </c>
      <c r="C161">
        <f>4+3</f>
        <v>7</v>
      </c>
      <c r="D161">
        <f>2+1</f>
        <v>3</v>
      </c>
      <c r="E161" t="s">
        <v>138</v>
      </c>
      <c r="F161" s="1" t="s">
        <v>0</v>
      </c>
      <c r="G161" t="s">
        <v>0</v>
      </c>
      <c r="H161" t="s">
        <v>0</v>
      </c>
      <c r="I161" t="s">
        <v>1</v>
      </c>
      <c r="J161">
        <f>SUM(D161/(C161+D161))</f>
        <v>0.3</v>
      </c>
    </row>
    <row r="162" spans="1:12" x14ac:dyDescent="0.45">
      <c r="A162" t="s">
        <v>19</v>
      </c>
      <c r="B162" t="s">
        <v>1282</v>
      </c>
      <c r="C162" t="s">
        <v>17</v>
      </c>
      <c r="D162" t="s">
        <v>16</v>
      </c>
      <c r="E162" t="s">
        <v>15</v>
      </c>
      <c r="F162" s="1" t="s">
        <v>14</v>
      </c>
      <c r="G162" t="s">
        <v>13</v>
      </c>
      <c r="H162" t="s">
        <v>12</v>
      </c>
      <c r="I162" t="s">
        <v>11</v>
      </c>
      <c r="J162" t="s">
        <v>1264</v>
      </c>
    </row>
    <row r="163" spans="1:12" x14ac:dyDescent="0.45">
      <c r="A163" t="s">
        <v>19</v>
      </c>
      <c r="B163" t="s">
        <v>1281</v>
      </c>
      <c r="C163" t="s">
        <v>17</v>
      </c>
      <c r="D163" t="s">
        <v>16</v>
      </c>
      <c r="E163" t="s">
        <v>15</v>
      </c>
      <c r="F163" s="1" t="s">
        <v>14</v>
      </c>
      <c r="G163" t="s">
        <v>13</v>
      </c>
      <c r="H163" t="s">
        <v>12</v>
      </c>
      <c r="I163" t="s">
        <v>11</v>
      </c>
      <c r="J163" t="s">
        <v>1264</v>
      </c>
    </row>
    <row r="164" spans="1:12" x14ac:dyDescent="0.45">
      <c r="A164" t="s">
        <v>433</v>
      </c>
      <c r="B164" t="s">
        <v>432</v>
      </c>
      <c r="C164">
        <f>8+6</f>
        <v>14</v>
      </c>
      <c r="D164">
        <f>8+7</f>
        <v>15</v>
      </c>
      <c r="E164" t="s">
        <v>155</v>
      </c>
      <c r="F164" s="1" t="s">
        <v>0</v>
      </c>
      <c r="G164" t="s">
        <v>0</v>
      </c>
      <c r="H164" t="s">
        <v>0</v>
      </c>
      <c r="I164" t="s">
        <v>0</v>
      </c>
      <c r="J164">
        <f>SUM(D164/(C164+D164))</f>
        <v>0.51724137931034486</v>
      </c>
    </row>
    <row r="165" spans="1:12" x14ac:dyDescent="0.45">
      <c r="A165" t="s">
        <v>19</v>
      </c>
      <c r="B165" t="s">
        <v>1280</v>
      </c>
      <c r="C165" t="s">
        <v>17</v>
      </c>
      <c r="D165" t="s">
        <v>16</v>
      </c>
      <c r="E165" t="s">
        <v>15</v>
      </c>
      <c r="F165" s="1" t="s">
        <v>14</v>
      </c>
      <c r="G165" t="s">
        <v>13</v>
      </c>
      <c r="H165" t="s">
        <v>12</v>
      </c>
      <c r="I165" t="s">
        <v>11</v>
      </c>
      <c r="J165" t="s">
        <v>1264</v>
      </c>
    </row>
    <row r="166" spans="1:12" x14ac:dyDescent="0.45">
      <c r="A166" t="s">
        <v>368</v>
      </c>
      <c r="B166" t="s">
        <v>89</v>
      </c>
      <c r="C166">
        <f>4+1</f>
        <v>5</v>
      </c>
      <c r="D166">
        <f>9+13</f>
        <v>22</v>
      </c>
      <c r="E166" t="s">
        <v>346</v>
      </c>
      <c r="F166" s="1" t="s">
        <v>0</v>
      </c>
      <c r="G166" t="s">
        <v>0</v>
      </c>
      <c r="H166" t="s">
        <v>0</v>
      </c>
      <c r="I166" t="s">
        <v>1</v>
      </c>
      <c r="J166">
        <f>SUM(D166/(C166+D166))</f>
        <v>0.81481481481481477</v>
      </c>
    </row>
    <row r="167" spans="1:12" x14ac:dyDescent="0.45">
      <c r="A167" t="s">
        <v>19</v>
      </c>
      <c r="B167" t="s">
        <v>1279</v>
      </c>
      <c r="C167" t="s">
        <v>17</v>
      </c>
      <c r="D167" t="s">
        <v>16</v>
      </c>
      <c r="E167" t="s">
        <v>15</v>
      </c>
      <c r="F167" s="1" t="s">
        <v>14</v>
      </c>
      <c r="G167" t="s">
        <v>13</v>
      </c>
      <c r="H167" t="s">
        <v>12</v>
      </c>
      <c r="I167" t="s">
        <v>11</v>
      </c>
      <c r="J167" t="s">
        <v>1264</v>
      </c>
    </row>
    <row r="168" spans="1:12" x14ac:dyDescent="0.45">
      <c r="A168" t="s">
        <v>357</v>
      </c>
      <c r="B168" t="s">
        <v>175</v>
      </c>
      <c r="C168">
        <f>0+0</f>
        <v>0</v>
      </c>
      <c r="D168">
        <f>0+11</f>
        <v>11</v>
      </c>
      <c r="E168" t="s">
        <v>26</v>
      </c>
      <c r="F168" s="1" t="s">
        <v>0</v>
      </c>
      <c r="G168" t="s">
        <v>174</v>
      </c>
      <c r="H168" t="s">
        <v>174</v>
      </c>
      <c r="I168" t="s">
        <v>1</v>
      </c>
      <c r="J168">
        <f>SUM(D168/(C168+D168))</f>
        <v>1</v>
      </c>
    </row>
    <row r="169" spans="1:12" x14ac:dyDescent="0.45">
      <c r="A169" t="s">
        <v>511</v>
      </c>
      <c r="B169" t="s">
        <v>342</v>
      </c>
      <c r="C169">
        <f>0+0</f>
        <v>0</v>
      </c>
      <c r="D169">
        <f>3+0</f>
        <v>3</v>
      </c>
      <c r="E169" t="s">
        <v>42</v>
      </c>
      <c r="F169" s="1" t="s">
        <v>174</v>
      </c>
      <c r="G169" t="s">
        <v>174</v>
      </c>
      <c r="H169" t="s">
        <v>174</v>
      </c>
      <c r="I169" t="s">
        <v>174</v>
      </c>
      <c r="J169">
        <f>SUM(D169/(C169+D169))</f>
        <v>1</v>
      </c>
    </row>
    <row r="170" spans="1:12" x14ac:dyDescent="0.45">
      <c r="A170" t="s">
        <v>371</v>
      </c>
      <c r="B170" t="s">
        <v>36</v>
      </c>
      <c r="C170">
        <f>1+0</f>
        <v>1</v>
      </c>
      <c r="D170">
        <f>5+0</f>
        <v>5</v>
      </c>
      <c r="E170" t="s">
        <v>103</v>
      </c>
      <c r="F170" s="1" t="s">
        <v>0</v>
      </c>
      <c r="G170" t="s">
        <v>0</v>
      </c>
      <c r="H170" t="s">
        <v>0</v>
      </c>
      <c r="I170" t="s">
        <v>1</v>
      </c>
      <c r="J170">
        <f>SUM(D170/(C170+D170))</f>
        <v>0.83333333333333337</v>
      </c>
    </row>
    <row r="171" spans="1:12" x14ac:dyDescent="0.45">
      <c r="A171" t="s">
        <v>370</v>
      </c>
      <c r="B171" t="s">
        <v>44</v>
      </c>
      <c r="C171">
        <f>3+0</f>
        <v>3</v>
      </c>
      <c r="D171">
        <f>7+0</f>
        <v>7</v>
      </c>
      <c r="E171" t="s">
        <v>68</v>
      </c>
      <c r="F171" s="1" t="s">
        <v>0</v>
      </c>
      <c r="G171" t="s">
        <v>0</v>
      </c>
      <c r="H171" t="s">
        <v>0</v>
      </c>
      <c r="I171" t="s">
        <v>1</v>
      </c>
      <c r="J171">
        <f>SUM(D171/(C171+D171))</f>
        <v>0.7</v>
      </c>
    </row>
    <row r="172" spans="1:12" x14ac:dyDescent="0.45">
      <c r="A172" t="s">
        <v>345</v>
      </c>
      <c r="B172" t="s">
        <v>44</v>
      </c>
      <c r="C172">
        <f>2+2</f>
        <v>4</v>
      </c>
      <c r="D172">
        <f>4+18</f>
        <v>22</v>
      </c>
      <c r="E172" t="s">
        <v>138</v>
      </c>
      <c r="F172" s="1" t="s">
        <v>0</v>
      </c>
      <c r="G172" t="s">
        <v>1</v>
      </c>
      <c r="H172" t="s">
        <v>0</v>
      </c>
      <c r="I172" t="s">
        <v>1</v>
      </c>
      <c r="J172">
        <f>SUM(D172/(C172+D172))</f>
        <v>0.84615384615384615</v>
      </c>
      <c r="K172" t="s">
        <v>1271</v>
      </c>
      <c r="L172" t="s">
        <v>1270</v>
      </c>
    </row>
    <row r="173" spans="1:12" x14ac:dyDescent="0.45">
      <c r="A173" t="s">
        <v>341</v>
      </c>
      <c r="B173" t="s">
        <v>229</v>
      </c>
      <c r="C173">
        <f>1+0</f>
        <v>1</v>
      </c>
      <c r="D173">
        <f>10+0</f>
        <v>10</v>
      </c>
      <c r="E173" t="s">
        <v>77</v>
      </c>
      <c r="F173" s="1" t="s">
        <v>0</v>
      </c>
      <c r="G173" t="s">
        <v>174</v>
      </c>
      <c r="H173" t="s">
        <v>174</v>
      </c>
      <c r="I173" t="s">
        <v>1</v>
      </c>
      <c r="J173">
        <f>SUM(D173/(C173+D173))</f>
        <v>0.90909090909090906</v>
      </c>
    </row>
    <row r="174" spans="1:12" x14ac:dyDescent="0.45">
      <c r="A174" t="s">
        <v>339</v>
      </c>
      <c r="B174" t="s">
        <v>115</v>
      </c>
      <c r="C174">
        <f>6+4</f>
        <v>10</v>
      </c>
      <c r="D174">
        <f>14+6</f>
        <v>20</v>
      </c>
      <c r="E174" t="s">
        <v>338</v>
      </c>
      <c r="F174" s="1" t="s">
        <v>0</v>
      </c>
      <c r="G174" t="s">
        <v>0</v>
      </c>
      <c r="H174" t="s">
        <v>0</v>
      </c>
      <c r="I174" t="s">
        <v>1</v>
      </c>
      <c r="J174">
        <f>SUM(D174/(C174+D174))</f>
        <v>0.66666666666666663</v>
      </c>
    </row>
    <row r="175" spans="1:12" x14ac:dyDescent="0.45">
      <c r="A175" t="s">
        <v>337</v>
      </c>
      <c r="B175" t="s">
        <v>229</v>
      </c>
      <c r="C175">
        <f>1+2</f>
        <v>3</v>
      </c>
      <c r="D175">
        <f>17+13</f>
        <v>30</v>
      </c>
      <c r="E175" t="s">
        <v>53</v>
      </c>
      <c r="F175" s="1" t="s">
        <v>0</v>
      </c>
      <c r="G175" t="s">
        <v>174</v>
      </c>
      <c r="H175" t="s">
        <v>174</v>
      </c>
      <c r="I175" t="s">
        <v>1</v>
      </c>
      <c r="J175">
        <f>SUM(D175/(C175+D175))</f>
        <v>0.90909090909090906</v>
      </c>
    </row>
    <row r="176" spans="1:12" x14ac:dyDescent="0.45">
      <c r="A176" t="s">
        <v>19</v>
      </c>
      <c r="B176" t="s">
        <v>1278</v>
      </c>
      <c r="C176" t="s">
        <v>17</v>
      </c>
      <c r="D176" t="s">
        <v>16</v>
      </c>
      <c r="E176" t="s">
        <v>15</v>
      </c>
      <c r="F176" s="1" t="s">
        <v>14</v>
      </c>
      <c r="G176" t="s">
        <v>13</v>
      </c>
      <c r="H176" t="s">
        <v>12</v>
      </c>
      <c r="I176" t="s">
        <v>11</v>
      </c>
      <c r="J176" t="s">
        <v>1264</v>
      </c>
    </row>
    <row r="177" spans="1:12" x14ac:dyDescent="0.45">
      <c r="A177" t="s">
        <v>359</v>
      </c>
      <c r="B177" t="s">
        <v>89</v>
      </c>
      <c r="C177">
        <f>0+2</f>
        <v>2</v>
      </c>
      <c r="D177">
        <f>0+3</f>
        <v>3</v>
      </c>
      <c r="E177" t="s">
        <v>2</v>
      </c>
      <c r="F177" s="1" t="s">
        <v>0</v>
      </c>
      <c r="G177" t="s">
        <v>1</v>
      </c>
      <c r="H177" t="s">
        <v>0</v>
      </c>
      <c r="I177" t="s">
        <v>1</v>
      </c>
      <c r="J177">
        <f>SUM(D177/(C177+D177))</f>
        <v>0.6</v>
      </c>
      <c r="K177" t="s">
        <v>1275</v>
      </c>
      <c r="L177" t="s">
        <v>1274</v>
      </c>
    </row>
    <row r="178" spans="1:12" x14ac:dyDescent="0.45">
      <c r="A178" t="s">
        <v>371</v>
      </c>
      <c r="B178" t="s">
        <v>189</v>
      </c>
      <c r="C178">
        <f>0+0</f>
        <v>0</v>
      </c>
      <c r="D178">
        <f>2+0</f>
        <v>2</v>
      </c>
      <c r="E178" t="s">
        <v>103</v>
      </c>
      <c r="F178" s="1" t="s">
        <v>0</v>
      </c>
      <c r="G178" t="s">
        <v>174</v>
      </c>
      <c r="H178" t="s">
        <v>174</v>
      </c>
      <c r="I178" t="s">
        <v>1</v>
      </c>
      <c r="J178">
        <f>SUM(D178/(C178+D178))</f>
        <v>1</v>
      </c>
    </row>
    <row r="179" spans="1:12" x14ac:dyDescent="0.45">
      <c r="A179" t="s">
        <v>351</v>
      </c>
      <c r="B179" t="s">
        <v>31</v>
      </c>
      <c r="C179">
        <f>13+1</f>
        <v>14</v>
      </c>
      <c r="D179">
        <f>13+1</f>
        <v>14</v>
      </c>
      <c r="E179" t="s">
        <v>180</v>
      </c>
      <c r="F179" s="1" t="s">
        <v>0</v>
      </c>
      <c r="G179" t="s">
        <v>0</v>
      </c>
      <c r="H179" t="s">
        <v>0</v>
      </c>
      <c r="I179" t="s">
        <v>1</v>
      </c>
      <c r="J179">
        <f>SUM(D179/(C179+D179))</f>
        <v>0.5</v>
      </c>
    </row>
    <row r="180" spans="1:12" x14ac:dyDescent="0.45">
      <c r="A180" t="s">
        <v>350</v>
      </c>
      <c r="B180" t="s">
        <v>89</v>
      </c>
      <c r="C180">
        <f>14+2</f>
        <v>16</v>
      </c>
      <c r="D180">
        <f>17+1</f>
        <v>18</v>
      </c>
      <c r="E180" t="s">
        <v>346</v>
      </c>
      <c r="F180" s="1" t="s">
        <v>0</v>
      </c>
      <c r="G180" t="s">
        <v>0</v>
      </c>
      <c r="H180" t="s">
        <v>0</v>
      </c>
      <c r="I180" t="s">
        <v>1</v>
      </c>
      <c r="J180">
        <f>SUM(D180/(C180+D180))</f>
        <v>0.52941176470588236</v>
      </c>
    </row>
    <row r="181" spans="1:12" x14ac:dyDescent="0.45">
      <c r="A181" t="s">
        <v>347</v>
      </c>
      <c r="B181" t="s">
        <v>89</v>
      </c>
      <c r="C181">
        <f>0+17</f>
        <v>17</v>
      </c>
      <c r="D181">
        <f>0+12</f>
        <v>12</v>
      </c>
      <c r="E181" t="s">
        <v>346</v>
      </c>
      <c r="F181" s="1" t="s">
        <v>0</v>
      </c>
      <c r="G181" t="s">
        <v>0</v>
      </c>
      <c r="H181" t="s">
        <v>0</v>
      </c>
      <c r="I181" t="s">
        <v>1</v>
      </c>
      <c r="J181">
        <f>SUM(D181/(C181+D181))</f>
        <v>0.41379310344827586</v>
      </c>
    </row>
    <row r="182" spans="1:12" x14ac:dyDescent="0.45">
      <c r="A182" t="s">
        <v>345</v>
      </c>
      <c r="B182" t="s">
        <v>44</v>
      </c>
      <c r="C182">
        <f>0+9</f>
        <v>9</v>
      </c>
      <c r="D182">
        <f>0+4</f>
        <v>4</v>
      </c>
      <c r="E182" t="s">
        <v>138</v>
      </c>
      <c r="F182" s="1" t="s">
        <v>0</v>
      </c>
      <c r="G182" t="s">
        <v>1</v>
      </c>
      <c r="H182" t="s">
        <v>0</v>
      </c>
      <c r="I182" t="s">
        <v>1</v>
      </c>
      <c r="J182">
        <f>SUM(D182/(C182+D182))</f>
        <v>0.30769230769230771</v>
      </c>
      <c r="K182" t="s">
        <v>1271</v>
      </c>
      <c r="L182" t="s">
        <v>1270</v>
      </c>
    </row>
    <row r="183" spans="1:12" x14ac:dyDescent="0.45">
      <c r="A183" t="s">
        <v>343</v>
      </c>
      <c r="B183" t="s">
        <v>48</v>
      </c>
      <c r="C183">
        <f>3+1</f>
        <v>4</v>
      </c>
      <c r="D183">
        <f>2+2</f>
        <v>4</v>
      </c>
      <c r="E183" t="s">
        <v>159</v>
      </c>
      <c r="F183" s="1" t="s">
        <v>0</v>
      </c>
      <c r="G183" t="s">
        <v>0</v>
      </c>
      <c r="H183" t="s">
        <v>0</v>
      </c>
      <c r="I183" t="s">
        <v>1</v>
      </c>
      <c r="J183">
        <f>SUM(D183/(C183+D183))</f>
        <v>0.5</v>
      </c>
    </row>
    <row r="184" spans="1:12" x14ac:dyDescent="0.45">
      <c r="A184" t="s">
        <v>341</v>
      </c>
      <c r="B184" t="s">
        <v>44</v>
      </c>
      <c r="C184">
        <f>8+0</f>
        <v>8</v>
      </c>
      <c r="D184">
        <f>4+0</f>
        <v>4</v>
      </c>
      <c r="E184" t="s">
        <v>77</v>
      </c>
      <c r="F184" s="1" t="s">
        <v>0</v>
      </c>
      <c r="G184" t="s">
        <v>0</v>
      </c>
      <c r="H184" t="s">
        <v>0</v>
      </c>
      <c r="I184" t="s">
        <v>1</v>
      </c>
      <c r="J184">
        <f>SUM(D184/(C184+D184))</f>
        <v>0.33333333333333331</v>
      </c>
    </row>
    <row r="185" spans="1:12" x14ac:dyDescent="0.45">
      <c r="A185" t="s">
        <v>339</v>
      </c>
      <c r="B185" t="s">
        <v>115</v>
      </c>
      <c r="C185">
        <f>6+6</f>
        <v>12</v>
      </c>
      <c r="D185">
        <f>1+5</f>
        <v>6</v>
      </c>
      <c r="E185" t="s">
        <v>338</v>
      </c>
      <c r="F185" s="1" t="s">
        <v>0</v>
      </c>
      <c r="G185" t="s">
        <v>0</v>
      </c>
      <c r="H185" t="s">
        <v>0</v>
      </c>
      <c r="I185" t="s">
        <v>1</v>
      </c>
      <c r="J185">
        <f>SUM(D185/(C185+D185))</f>
        <v>0.33333333333333331</v>
      </c>
    </row>
    <row r="186" spans="1:12" x14ac:dyDescent="0.45">
      <c r="A186" t="s">
        <v>337</v>
      </c>
      <c r="B186" t="s">
        <v>115</v>
      </c>
      <c r="C186">
        <f>7+5</f>
        <v>12</v>
      </c>
      <c r="D186">
        <f>6+1</f>
        <v>7</v>
      </c>
      <c r="E186" t="s">
        <v>53</v>
      </c>
      <c r="F186" s="1" t="s">
        <v>0</v>
      </c>
      <c r="G186" t="s">
        <v>0</v>
      </c>
      <c r="H186" t="s">
        <v>0</v>
      </c>
      <c r="I186" t="s">
        <v>1</v>
      </c>
      <c r="J186">
        <f>SUM(D186/(C186+D186))</f>
        <v>0.36842105263157893</v>
      </c>
    </row>
    <row r="187" spans="1:12" x14ac:dyDescent="0.45">
      <c r="A187" t="s">
        <v>336</v>
      </c>
      <c r="B187" t="s">
        <v>72</v>
      </c>
      <c r="C187">
        <f>5+1</f>
        <v>6</v>
      </c>
      <c r="D187">
        <f>8+2</f>
        <v>10</v>
      </c>
      <c r="E187" t="s">
        <v>55</v>
      </c>
      <c r="F187" s="1" t="s">
        <v>0</v>
      </c>
      <c r="G187" t="s">
        <v>0</v>
      </c>
      <c r="H187" t="s">
        <v>0</v>
      </c>
      <c r="I187" t="s">
        <v>1</v>
      </c>
      <c r="J187">
        <f>SUM(D187/(C187+D187))</f>
        <v>0.625</v>
      </c>
    </row>
    <row r="188" spans="1:12" x14ac:dyDescent="0.45">
      <c r="A188" t="s">
        <v>335</v>
      </c>
      <c r="B188" t="s">
        <v>115</v>
      </c>
      <c r="C188">
        <f>6+1</f>
        <v>7</v>
      </c>
      <c r="D188">
        <f>8+2</f>
        <v>10</v>
      </c>
      <c r="E188" t="s">
        <v>223</v>
      </c>
      <c r="F188" s="1" t="s">
        <v>0</v>
      </c>
      <c r="G188" t="s">
        <v>1</v>
      </c>
      <c r="H188" t="s">
        <v>0</v>
      </c>
      <c r="I188" t="s">
        <v>1</v>
      </c>
      <c r="J188">
        <f>SUM(D188/(C188+D188))</f>
        <v>0.58823529411764708</v>
      </c>
      <c r="K188" t="s">
        <v>1269</v>
      </c>
      <c r="L188" t="s">
        <v>1268</v>
      </c>
    </row>
    <row r="189" spans="1:12" x14ac:dyDescent="0.45">
      <c r="A189" t="s">
        <v>19</v>
      </c>
      <c r="B189" t="s">
        <v>1277</v>
      </c>
      <c r="C189" t="s">
        <v>17</v>
      </c>
      <c r="D189" t="s">
        <v>16</v>
      </c>
      <c r="E189" t="s">
        <v>15</v>
      </c>
      <c r="F189" s="1" t="s">
        <v>14</v>
      </c>
      <c r="G189" t="s">
        <v>13</v>
      </c>
      <c r="H189" t="s">
        <v>12</v>
      </c>
      <c r="I189" t="s">
        <v>11</v>
      </c>
      <c r="J189" t="s">
        <v>1264</v>
      </c>
    </row>
    <row r="190" spans="1:12" x14ac:dyDescent="0.45">
      <c r="A190" t="s">
        <v>359</v>
      </c>
      <c r="B190" t="s">
        <v>89</v>
      </c>
      <c r="C190">
        <f>1+12</f>
        <v>13</v>
      </c>
      <c r="D190">
        <f>0+16</f>
        <v>16</v>
      </c>
      <c r="E190" t="s">
        <v>2</v>
      </c>
      <c r="F190" s="1" t="s">
        <v>0</v>
      </c>
      <c r="G190" t="s">
        <v>1</v>
      </c>
      <c r="H190" t="s">
        <v>0</v>
      </c>
      <c r="I190" t="s">
        <v>1</v>
      </c>
      <c r="J190">
        <f>SUM(D190/(C190+D190))</f>
        <v>0.55172413793103448</v>
      </c>
      <c r="K190" t="s">
        <v>1275</v>
      </c>
      <c r="L190" t="s">
        <v>1274</v>
      </c>
    </row>
    <row r="191" spans="1:12" x14ac:dyDescent="0.45">
      <c r="A191" t="s">
        <v>358</v>
      </c>
      <c r="B191" t="s">
        <v>36</v>
      </c>
      <c r="C191">
        <f>0+8</f>
        <v>8</v>
      </c>
      <c r="D191">
        <f>0+14</f>
        <v>14</v>
      </c>
      <c r="E191" t="s">
        <v>103</v>
      </c>
      <c r="F191" s="1" t="s">
        <v>0</v>
      </c>
      <c r="G191" t="s">
        <v>0</v>
      </c>
      <c r="H191" t="s">
        <v>0</v>
      </c>
      <c r="I191" t="s">
        <v>1</v>
      </c>
      <c r="J191">
        <f>SUM(D191/(C191+D191))</f>
        <v>0.63636363636363635</v>
      </c>
    </row>
    <row r="192" spans="1:12" x14ac:dyDescent="0.45">
      <c r="A192" t="s">
        <v>357</v>
      </c>
      <c r="B192" t="s">
        <v>28</v>
      </c>
      <c r="C192">
        <f>0+3</f>
        <v>3</v>
      </c>
      <c r="D192">
        <f>1+9</f>
        <v>10</v>
      </c>
      <c r="E192" t="s">
        <v>26</v>
      </c>
      <c r="F192" s="1" t="s">
        <v>0</v>
      </c>
      <c r="G192" t="s">
        <v>1</v>
      </c>
      <c r="H192" t="s">
        <v>0</v>
      </c>
      <c r="I192" t="s">
        <v>1</v>
      </c>
      <c r="J192">
        <f>SUM(D192/(C192+D192))</f>
        <v>0.76923076923076927</v>
      </c>
      <c r="K192" t="s">
        <v>1273</v>
      </c>
      <c r="L192" t="s">
        <v>1272</v>
      </c>
    </row>
    <row r="193" spans="1:12" x14ac:dyDescent="0.45">
      <c r="A193" t="s">
        <v>353</v>
      </c>
      <c r="B193" t="s">
        <v>189</v>
      </c>
      <c r="C193">
        <f>0+0</f>
        <v>0</v>
      </c>
      <c r="D193">
        <f>2+0</f>
        <v>2</v>
      </c>
      <c r="E193" t="s">
        <v>103</v>
      </c>
      <c r="F193" s="1" t="s">
        <v>0</v>
      </c>
      <c r="G193" t="s">
        <v>174</v>
      </c>
      <c r="H193" t="s">
        <v>174</v>
      </c>
      <c r="I193" t="s">
        <v>1</v>
      </c>
      <c r="J193">
        <f>SUM(D193/(C193+D193))</f>
        <v>1</v>
      </c>
    </row>
    <row r="194" spans="1:12" x14ac:dyDescent="0.45">
      <c r="A194" t="s">
        <v>371</v>
      </c>
      <c r="B194" t="s">
        <v>36</v>
      </c>
      <c r="C194">
        <f>2+0</f>
        <v>2</v>
      </c>
      <c r="D194">
        <f>5+0</f>
        <v>5</v>
      </c>
      <c r="E194" t="s">
        <v>103</v>
      </c>
      <c r="F194" s="1" t="s">
        <v>0</v>
      </c>
      <c r="G194" t="s">
        <v>0</v>
      </c>
      <c r="H194" t="s">
        <v>0</v>
      </c>
      <c r="I194" t="s">
        <v>1</v>
      </c>
      <c r="J194">
        <f>SUM(D194/(C194+D194))</f>
        <v>0.7142857142857143</v>
      </c>
    </row>
    <row r="195" spans="1:12" x14ac:dyDescent="0.45">
      <c r="A195" t="s">
        <v>352</v>
      </c>
      <c r="B195" t="s">
        <v>21</v>
      </c>
      <c r="C195">
        <f>1+0</f>
        <v>1</v>
      </c>
      <c r="D195">
        <f>2+0</f>
        <v>2</v>
      </c>
      <c r="E195" t="s">
        <v>131</v>
      </c>
      <c r="F195" s="1" t="s">
        <v>0</v>
      </c>
      <c r="G195" t="s">
        <v>0</v>
      </c>
      <c r="H195" t="s">
        <v>0</v>
      </c>
      <c r="I195" t="s">
        <v>1</v>
      </c>
      <c r="J195">
        <f>SUM(D195/(C195+D195))</f>
        <v>0.66666666666666663</v>
      </c>
    </row>
    <row r="196" spans="1:12" x14ac:dyDescent="0.45">
      <c r="A196" t="s">
        <v>370</v>
      </c>
      <c r="B196" t="s">
        <v>44</v>
      </c>
      <c r="C196">
        <f>3+0</f>
        <v>3</v>
      </c>
      <c r="D196">
        <f>4+0</f>
        <v>4</v>
      </c>
      <c r="E196" t="s">
        <v>68</v>
      </c>
      <c r="F196" s="1" t="s">
        <v>0</v>
      </c>
      <c r="G196" t="s">
        <v>0</v>
      </c>
      <c r="H196" t="s">
        <v>0</v>
      </c>
      <c r="I196" t="s">
        <v>1</v>
      </c>
      <c r="J196">
        <f>SUM(D196/(C196+D196))</f>
        <v>0.5714285714285714</v>
      </c>
    </row>
    <row r="197" spans="1:12" x14ac:dyDescent="0.45">
      <c r="A197" t="s">
        <v>351</v>
      </c>
      <c r="B197" t="s">
        <v>31</v>
      </c>
      <c r="C197">
        <f>5+1</f>
        <v>6</v>
      </c>
      <c r="D197">
        <f>8+0</f>
        <v>8</v>
      </c>
      <c r="E197" t="s">
        <v>180</v>
      </c>
      <c r="F197" s="1" t="s">
        <v>0</v>
      </c>
      <c r="G197" t="s">
        <v>0</v>
      </c>
      <c r="H197" t="s">
        <v>0</v>
      </c>
      <c r="I197" t="s">
        <v>1</v>
      </c>
      <c r="J197">
        <f>SUM(D197/(C197+D197))</f>
        <v>0.5714285714285714</v>
      </c>
    </row>
    <row r="198" spans="1:12" x14ac:dyDescent="0.45">
      <c r="A198" t="s">
        <v>350</v>
      </c>
      <c r="B198" t="s">
        <v>89</v>
      </c>
      <c r="C198">
        <f>7+2</f>
        <v>9</v>
      </c>
      <c r="D198">
        <f>8+0</f>
        <v>8</v>
      </c>
      <c r="E198" t="s">
        <v>346</v>
      </c>
      <c r="F198" s="1" t="s">
        <v>0</v>
      </c>
      <c r="G198" t="s">
        <v>0</v>
      </c>
      <c r="H198" t="s">
        <v>0</v>
      </c>
      <c r="I198" t="s">
        <v>1</v>
      </c>
      <c r="J198">
        <f>SUM(D198/(C198+D198))</f>
        <v>0.47058823529411764</v>
      </c>
    </row>
    <row r="199" spans="1:12" x14ac:dyDescent="0.45">
      <c r="A199" t="s">
        <v>368</v>
      </c>
      <c r="B199" t="s">
        <v>89</v>
      </c>
      <c r="C199">
        <f>13+5</f>
        <v>18</v>
      </c>
      <c r="D199">
        <f>7+6</f>
        <v>13</v>
      </c>
      <c r="E199" t="s">
        <v>346</v>
      </c>
      <c r="F199" s="1" t="s">
        <v>0</v>
      </c>
      <c r="G199" t="s">
        <v>0</v>
      </c>
      <c r="H199" t="s">
        <v>0</v>
      </c>
      <c r="I199" t="s">
        <v>1</v>
      </c>
      <c r="J199">
        <f>SUM(D199/(C199+D199))</f>
        <v>0.41935483870967744</v>
      </c>
    </row>
    <row r="200" spans="1:12" x14ac:dyDescent="0.45">
      <c r="A200" t="s">
        <v>347</v>
      </c>
      <c r="B200" t="s">
        <v>89</v>
      </c>
      <c r="C200">
        <f>3+5</f>
        <v>8</v>
      </c>
      <c r="D200">
        <f>3+9</f>
        <v>12</v>
      </c>
      <c r="E200" t="s">
        <v>346</v>
      </c>
      <c r="F200" s="1" t="s">
        <v>0</v>
      </c>
      <c r="G200" t="s">
        <v>0</v>
      </c>
      <c r="H200" t="s">
        <v>0</v>
      </c>
      <c r="I200" t="s">
        <v>1</v>
      </c>
      <c r="J200">
        <f>SUM(D200/(C200+D200))</f>
        <v>0.6</v>
      </c>
    </row>
    <row r="201" spans="1:12" x14ac:dyDescent="0.45">
      <c r="A201" t="s">
        <v>345</v>
      </c>
      <c r="B201" t="s">
        <v>44</v>
      </c>
      <c r="C201">
        <f>2+3</f>
        <v>5</v>
      </c>
      <c r="D201">
        <f>4+4</f>
        <v>8</v>
      </c>
      <c r="E201" t="s">
        <v>138</v>
      </c>
      <c r="F201" s="1" t="s">
        <v>0</v>
      </c>
      <c r="G201" t="s">
        <v>1</v>
      </c>
      <c r="H201" t="s">
        <v>0</v>
      </c>
      <c r="I201" t="s">
        <v>1</v>
      </c>
      <c r="J201">
        <f>SUM(D201/(C201+D201))</f>
        <v>0.61538461538461542</v>
      </c>
      <c r="K201" t="s">
        <v>1271</v>
      </c>
      <c r="L201" t="s">
        <v>1270</v>
      </c>
    </row>
    <row r="202" spans="1:12" x14ac:dyDescent="0.45">
      <c r="A202" t="s">
        <v>343</v>
      </c>
      <c r="B202" t="s">
        <v>48</v>
      </c>
      <c r="C202">
        <f>9+5</f>
        <v>14</v>
      </c>
      <c r="D202">
        <f>4+9</f>
        <v>13</v>
      </c>
      <c r="E202" t="s">
        <v>159</v>
      </c>
      <c r="F202" s="1" t="s">
        <v>0</v>
      </c>
      <c r="G202" t="s">
        <v>0</v>
      </c>
      <c r="H202" t="s">
        <v>0</v>
      </c>
      <c r="I202" t="s">
        <v>1</v>
      </c>
      <c r="J202">
        <f>SUM(D202/(C202+D202))</f>
        <v>0.48148148148148145</v>
      </c>
    </row>
    <row r="203" spans="1:12" x14ac:dyDescent="0.45">
      <c r="A203" t="s">
        <v>341</v>
      </c>
      <c r="B203" t="s">
        <v>44</v>
      </c>
      <c r="C203">
        <f>6+3</f>
        <v>9</v>
      </c>
      <c r="D203">
        <f>10+2</f>
        <v>12</v>
      </c>
      <c r="E203" t="s">
        <v>77</v>
      </c>
      <c r="F203" s="1" t="s">
        <v>0</v>
      </c>
      <c r="G203" t="s">
        <v>0</v>
      </c>
      <c r="H203" t="s">
        <v>0</v>
      </c>
      <c r="I203" t="s">
        <v>1</v>
      </c>
      <c r="J203">
        <f>SUM(D203/(C203+D203))</f>
        <v>0.5714285714285714</v>
      </c>
    </row>
    <row r="204" spans="1:12" x14ac:dyDescent="0.45">
      <c r="A204" t="s">
        <v>339</v>
      </c>
      <c r="B204" t="s">
        <v>115</v>
      </c>
      <c r="C204">
        <f>9+3</f>
        <v>12</v>
      </c>
      <c r="D204">
        <f>10+3</f>
        <v>13</v>
      </c>
      <c r="E204" t="s">
        <v>338</v>
      </c>
      <c r="F204" s="1" t="s">
        <v>0</v>
      </c>
      <c r="G204" t="s">
        <v>0</v>
      </c>
      <c r="H204" t="s">
        <v>0</v>
      </c>
      <c r="I204" t="s">
        <v>1</v>
      </c>
      <c r="J204">
        <f>SUM(D204/(C204+D204))</f>
        <v>0.52</v>
      </c>
    </row>
    <row r="205" spans="1:12" x14ac:dyDescent="0.45">
      <c r="A205" t="s">
        <v>337</v>
      </c>
      <c r="B205" t="s">
        <v>115</v>
      </c>
      <c r="C205">
        <f>5+11</f>
        <v>16</v>
      </c>
      <c r="D205">
        <f>7+8</f>
        <v>15</v>
      </c>
      <c r="E205" t="s">
        <v>53</v>
      </c>
      <c r="F205" s="1" t="s">
        <v>0</v>
      </c>
      <c r="G205" t="s">
        <v>0</v>
      </c>
      <c r="H205" t="s">
        <v>0</v>
      </c>
      <c r="I205" t="s">
        <v>1</v>
      </c>
      <c r="J205">
        <f>SUM(D205/(C205+D205))</f>
        <v>0.4838709677419355</v>
      </c>
    </row>
    <row r="206" spans="1:12" x14ac:dyDescent="0.45">
      <c r="A206" t="s">
        <v>336</v>
      </c>
      <c r="B206" t="s">
        <v>72</v>
      </c>
      <c r="C206">
        <f>16+5</f>
        <v>21</v>
      </c>
      <c r="D206">
        <f>4+5</f>
        <v>9</v>
      </c>
      <c r="E206" t="s">
        <v>55</v>
      </c>
      <c r="F206" s="1" t="s">
        <v>0</v>
      </c>
      <c r="G206" t="s">
        <v>0</v>
      </c>
      <c r="H206" t="s">
        <v>0</v>
      </c>
      <c r="I206" t="s">
        <v>1</v>
      </c>
      <c r="J206">
        <f>SUM(D206/(C206+D206))</f>
        <v>0.3</v>
      </c>
    </row>
    <row r="207" spans="1:12" x14ac:dyDescent="0.45">
      <c r="A207" t="s">
        <v>335</v>
      </c>
      <c r="B207" t="s">
        <v>115</v>
      </c>
      <c r="C207">
        <f>16+3</f>
        <v>19</v>
      </c>
      <c r="D207">
        <f>4+7</f>
        <v>11</v>
      </c>
      <c r="E207" t="s">
        <v>223</v>
      </c>
      <c r="F207" s="1" t="s">
        <v>0</v>
      </c>
      <c r="G207" t="s">
        <v>1</v>
      </c>
      <c r="H207" t="s">
        <v>0</v>
      </c>
      <c r="I207" t="s">
        <v>1</v>
      </c>
      <c r="J207">
        <f>SUM(D207/(C207+D207))</f>
        <v>0.36666666666666664</v>
      </c>
      <c r="K207" t="s">
        <v>1269</v>
      </c>
      <c r="L207" t="s">
        <v>1268</v>
      </c>
    </row>
    <row r="208" spans="1:12" x14ac:dyDescent="0.45">
      <c r="A208" t="s">
        <v>19</v>
      </c>
      <c r="B208" t="s">
        <v>1276</v>
      </c>
      <c r="C208" t="s">
        <v>17</v>
      </c>
      <c r="D208" t="s">
        <v>16</v>
      </c>
      <c r="E208" t="s">
        <v>15</v>
      </c>
      <c r="F208" s="1" t="s">
        <v>14</v>
      </c>
      <c r="G208" t="s">
        <v>13</v>
      </c>
      <c r="H208" t="s">
        <v>12</v>
      </c>
      <c r="I208" t="s">
        <v>11</v>
      </c>
      <c r="J208" t="s">
        <v>1264</v>
      </c>
    </row>
    <row r="209" spans="1:12" x14ac:dyDescent="0.45">
      <c r="A209" t="s">
        <v>359</v>
      </c>
      <c r="B209" t="s">
        <v>89</v>
      </c>
      <c r="C209">
        <f>1+15</f>
        <v>16</v>
      </c>
      <c r="D209">
        <f>0+15</f>
        <v>15</v>
      </c>
      <c r="E209" t="s">
        <v>2</v>
      </c>
      <c r="F209" s="1" t="s">
        <v>0</v>
      </c>
      <c r="G209" t="s">
        <v>1</v>
      </c>
      <c r="H209" t="s">
        <v>0</v>
      </c>
      <c r="I209" t="s">
        <v>1</v>
      </c>
      <c r="J209">
        <f>SUM(D209/(C209+D209))</f>
        <v>0.4838709677419355</v>
      </c>
      <c r="K209" t="s">
        <v>1275</v>
      </c>
      <c r="L209" t="s">
        <v>1274</v>
      </c>
    </row>
    <row r="210" spans="1:12" x14ac:dyDescent="0.45">
      <c r="A210" t="s">
        <v>358</v>
      </c>
      <c r="B210" t="s">
        <v>36</v>
      </c>
      <c r="C210">
        <f>1+10</f>
        <v>11</v>
      </c>
      <c r="D210">
        <f>0+9</f>
        <v>9</v>
      </c>
      <c r="E210" t="s">
        <v>103</v>
      </c>
      <c r="F210" s="1" t="s">
        <v>0</v>
      </c>
      <c r="G210" t="s">
        <v>0</v>
      </c>
      <c r="H210" t="s">
        <v>0</v>
      </c>
      <c r="I210" t="s">
        <v>1</v>
      </c>
      <c r="J210">
        <f>SUM(D210/(C210+D210))</f>
        <v>0.45</v>
      </c>
    </row>
    <row r="211" spans="1:12" x14ac:dyDescent="0.45">
      <c r="A211" t="s">
        <v>357</v>
      </c>
      <c r="B211" t="s">
        <v>28</v>
      </c>
      <c r="C211">
        <f>0+11</f>
        <v>11</v>
      </c>
      <c r="D211">
        <f>0+3</f>
        <v>3</v>
      </c>
      <c r="E211" t="s">
        <v>26</v>
      </c>
      <c r="F211" s="1" t="s">
        <v>0</v>
      </c>
      <c r="G211" t="s">
        <v>1</v>
      </c>
      <c r="H211" t="s">
        <v>0</v>
      </c>
      <c r="I211" t="s">
        <v>1</v>
      </c>
      <c r="J211">
        <f>SUM(D211/(C211+D211))</f>
        <v>0.21428571428571427</v>
      </c>
      <c r="K211" t="s">
        <v>1273</v>
      </c>
      <c r="L211" t="s">
        <v>1272</v>
      </c>
    </row>
    <row r="212" spans="1:12" x14ac:dyDescent="0.45">
      <c r="A212" t="s">
        <v>353</v>
      </c>
      <c r="B212" t="s">
        <v>36</v>
      </c>
      <c r="C212">
        <f>4+0</f>
        <v>4</v>
      </c>
      <c r="D212">
        <f>4+0</f>
        <v>4</v>
      </c>
      <c r="E212" t="s">
        <v>103</v>
      </c>
      <c r="F212" s="1" t="s">
        <v>0</v>
      </c>
      <c r="G212" t="s">
        <v>0</v>
      </c>
      <c r="H212" t="s">
        <v>0</v>
      </c>
      <c r="I212" t="s">
        <v>1</v>
      </c>
      <c r="J212">
        <f>SUM(D212/(C212+D212))</f>
        <v>0.5</v>
      </c>
    </row>
    <row r="213" spans="1:12" x14ac:dyDescent="0.45">
      <c r="A213" t="s">
        <v>371</v>
      </c>
      <c r="B213" t="s">
        <v>36</v>
      </c>
      <c r="C213">
        <f>8+0</f>
        <v>8</v>
      </c>
      <c r="D213">
        <f>7+0</f>
        <v>7</v>
      </c>
      <c r="E213" t="s">
        <v>68</v>
      </c>
      <c r="F213" s="1" t="s">
        <v>0</v>
      </c>
      <c r="G213" t="s">
        <v>0</v>
      </c>
      <c r="H213" t="s">
        <v>0</v>
      </c>
      <c r="I213" t="s">
        <v>1</v>
      </c>
      <c r="J213">
        <f>SUM(D213/(C213+D213))</f>
        <v>0.46666666666666667</v>
      </c>
    </row>
    <row r="214" spans="1:12" x14ac:dyDescent="0.45">
      <c r="A214" t="s">
        <v>352</v>
      </c>
      <c r="B214" t="s">
        <v>21</v>
      </c>
      <c r="C214">
        <f>3+1</f>
        <v>4</v>
      </c>
      <c r="D214">
        <f>5+1</f>
        <v>6</v>
      </c>
      <c r="E214" t="s">
        <v>131</v>
      </c>
      <c r="F214" s="1" t="s">
        <v>0</v>
      </c>
      <c r="G214" t="s">
        <v>0</v>
      </c>
      <c r="H214" t="s">
        <v>0</v>
      </c>
      <c r="I214" t="s">
        <v>1</v>
      </c>
      <c r="J214">
        <f>SUM(D214/(C214+D214))</f>
        <v>0.6</v>
      </c>
    </row>
    <row r="215" spans="1:12" x14ac:dyDescent="0.45">
      <c r="A215" t="s">
        <v>370</v>
      </c>
      <c r="B215" t="s">
        <v>44</v>
      </c>
      <c r="C215">
        <f>10+2</f>
        <v>12</v>
      </c>
      <c r="D215">
        <f>4+4</f>
        <v>8</v>
      </c>
      <c r="E215" t="s">
        <v>68</v>
      </c>
      <c r="F215" s="1" t="s">
        <v>0</v>
      </c>
      <c r="G215" t="s">
        <v>0</v>
      </c>
      <c r="H215" t="s">
        <v>0</v>
      </c>
      <c r="I215" t="s">
        <v>1</v>
      </c>
      <c r="J215">
        <f>SUM(D215/(C215+D215))</f>
        <v>0.4</v>
      </c>
    </row>
    <row r="216" spans="1:12" x14ac:dyDescent="0.45">
      <c r="A216" t="s">
        <v>351</v>
      </c>
      <c r="B216" t="s">
        <v>31</v>
      </c>
      <c r="C216">
        <f>3+3</f>
        <v>6</v>
      </c>
      <c r="D216">
        <f>7+6</f>
        <v>13</v>
      </c>
      <c r="E216" t="s">
        <v>180</v>
      </c>
      <c r="F216" s="1" t="s">
        <v>0</v>
      </c>
      <c r="G216" t="s">
        <v>0</v>
      </c>
      <c r="H216" t="s">
        <v>0</v>
      </c>
      <c r="I216" t="s">
        <v>1</v>
      </c>
      <c r="J216">
        <f>SUM(D216/(C216+D216))</f>
        <v>0.68421052631578949</v>
      </c>
    </row>
    <row r="217" spans="1:12" x14ac:dyDescent="0.45">
      <c r="A217" t="s">
        <v>350</v>
      </c>
      <c r="B217" t="s">
        <v>89</v>
      </c>
      <c r="C217">
        <f>6+5</f>
        <v>11</v>
      </c>
      <c r="D217">
        <f>4+6</f>
        <v>10</v>
      </c>
      <c r="E217" t="s">
        <v>346</v>
      </c>
      <c r="F217" s="1" t="s">
        <v>0</v>
      </c>
      <c r="G217" t="s">
        <v>0</v>
      </c>
      <c r="H217" t="s">
        <v>0</v>
      </c>
      <c r="I217" t="s">
        <v>1</v>
      </c>
      <c r="J217">
        <f>SUM(D217/(C217+D217))</f>
        <v>0.47619047619047616</v>
      </c>
    </row>
    <row r="218" spans="1:12" x14ac:dyDescent="0.45">
      <c r="A218" t="s">
        <v>347</v>
      </c>
      <c r="B218" t="s">
        <v>89</v>
      </c>
      <c r="C218">
        <f>8+9</f>
        <v>17</v>
      </c>
      <c r="D218">
        <f>7+8</f>
        <v>15</v>
      </c>
      <c r="E218" t="s">
        <v>346</v>
      </c>
      <c r="F218" s="1" t="s">
        <v>0</v>
      </c>
      <c r="G218" t="s">
        <v>0</v>
      </c>
      <c r="H218" t="s">
        <v>0</v>
      </c>
      <c r="I218" t="s">
        <v>1</v>
      </c>
      <c r="J218">
        <f>SUM(D218/(C218+D218))</f>
        <v>0.46875</v>
      </c>
    </row>
    <row r="219" spans="1:12" x14ac:dyDescent="0.45">
      <c r="A219" t="s">
        <v>345</v>
      </c>
      <c r="B219" t="s">
        <v>44</v>
      </c>
      <c r="C219">
        <f>10+4</f>
        <v>14</v>
      </c>
      <c r="D219">
        <f>6+8</f>
        <v>14</v>
      </c>
      <c r="E219" t="s">
        <v>138</v>
      </c>
      <c r="F219" s="1" t="s">
        <v>0</v>
      </c>
      <c r="G219" t="s">
        <v>1</v>
      </c>
      <c r="H219" t="s">
        <v>0</v>
      </c>
      <c r="I219" t="s">
        <v>1</v>
      </c>
      <c r="J219">
        <f>SUM(D219/(C219+D219))</f>
        <v>0.5</v>
      </c>
      <c r="K219" t="s">
        <v>1271</v>
      </c>
      <c r="L219" t="s">
        <v>1270</v>
      </c>
    </row>
    <row r="220" spans="1:12" x14ac:dyDescent="0.45">
      <c r="A220" t="s">
        <v>343</v>
      </c>
      <c r="B220" t="s">
        <v>48</v>
      </c>
      <c r="C220">
        <f>8+10</f>
        <v>18</v>
      </c>
      <c r="D220">
        <f>2+8</f>
        <v>10</v>
      </c>
      <c r="E220" t="s">
        <v>159</v>
      </c>
      <c r="F220" s="1" t="s">
        <v>0</v>
      </c>
      <c r="G220" t="s">
        <v>0</v>
      </c>
      <c r="H220" t="s">
        <v>0</v>
      </c>
      <c r="I220" t="s">
        <v>1</v>
      </c>
      <c r="J220">
        <f>SUM(D220/(C220+D220))</f>
        <v>0.35714285714285715</v>
      </c>
    </row>
    <row r="221" spans="1:12" x14ac:dyDescent="0.45">
      <c r="A221" t="s">
        <v>341</v>
      </c>
      <c r="B221" t="s">
        <v>44</v>
      </c>
      <c r="C221">
        <f>2+3</f>
        <v>5</v>
      </c>
      <c r="D221">
        <f>3+11</f>
        <v>14</v>
      </c>
      <c r="E221" t="s">
        <v>77</v>
      </c>
      <c r="F221" s="1" t="s">
        <v>0</v>
      </c>
      <c r="G221" t="s">
        <v>0</v>
      </c>
      <c r="H221" t="s">
        <v>0</v>
      </c>
      <c r="I221" t="s">
        <v>1</v>
      </c>
      <c r="J221">
        <f>SUM(D221/(C221+D221))</f>
        <v>0.73684210526315785</v>
      </c>
    </row>
    <row r="222" spans="1:12" x14ac:dyDescent="0.45">
      <c r="A222" t="s">
        <v>339</v>
      </c>
      <c r="B222" t="s">
        <v>115</v>
      </c>
      <c r="C222">
        <f>6+7</f>
        <v>13</v>
      </c>
      <c r="D222">
        <f>6+4</f>
        <v>10</v>
      </c>
      <c r="E222" t="s">
        <v>338</v>
      </c>
      <c r="F222" s="1" t="s">
        <v>0</v>
      </c>
      <c r="G222" t="s">
        <v>0</v>
      </c>
      <c r="H222" t="s">
        <v>0</v>
      </c>
      <c r="I222" t="s">
        <v>1</v>
      </c>
      <c r="J222">
        <f>SUM(D222/(C222+D222))</f>
        <v>0.43478260869565216</v>
      </c>
    </row>
    <row r="223" spans="1:12" x14ac:dyDescent="0.45">
      <c r="A223" t="s">
        <v>337</v>
      </c>
      <c r="B223" t="s">
        <v>115</v>
      </c>
      <c r="C223">
        <f>6+8</f>
        <v>14</v>
      </c>
      <c r="D223">
        <f>9+6</f>
        <v>15</v>
      </c>
      <c r="E223" t="s">
        <v>53</v>
      </c>
      <c r="F223" s="1" t="s">
        <v>0</v>
      </c>
      <c r="G223" t="s">
        <v>0</v>
      </c>
      <c r="H223" t="s">
        <v>0</v>
      </c>
      <c r="I223" t="s">
        <v>1</v>
      </c>
      <c r="J223">
        <f>SUM(D223/(C223+D223))</f>
        <v>0.51724137931034486</v>
      </c>
    </row>
    <row r="224" spans="1:12" x14ac:dyDescent="0.45">
      <c r="A224" t="s">
        <v>336</v>
      </c>
      <c r="B224" t="s">
        <v>72</v>
      </c>
      <c r="C224">
        <f>14+5</f>
        <v>19</v>
      </c>
      <c r="D224">
        <f>10+7</f>
        <v>17</v>
      </c>
      <c r="E224" t="s">
        <v>55</v>
      </c>
      <c r="F224" s="1" t="s">
        <v>0</v>
      </c>
      <c r="G224" t="s">
        <v>0</v>
      </c>
      <c r="H224" t="s">
        <v>0</v>
      </c>
      <c r="I224" t="s">
        <v>1</v>
      </c>
      <c r="J224">
        <f>SUM(D224/(C224+D224))</f>
        <v>0.47222222222222221</v>
      </c>
    </row>
    <row r="225" spans="1:12" x14ac:dyDescent="0.45">
      <c r="A225" t="s">
        <v>335</v>
      </c>
      <c r="B225" t="s">
        <v>115</v>
      </c>
      <c r="C225">
        <f>15+5</f>
        <v>20</v>
      </c>
      <c r="D225">
        <f>10+6</f>
        <v>16</v>
      </c>
      <c r="E225" t="s">
        <v>223</v>
      </c>
      <c r="F225" s="1" t="s">
        <v>0</v>
      </c>
      <c r="G225" t="s">
        <v>1</v>
      </c>
      <c r="H225" t="s">
        <v>0</v>
      </c>
      <c r="I225" t="s">
        <v>1</v>
      </c>
      <c r="J225">
        <f>SUM(D225/(C225+D225))</f>
        <v>0.44444444444444442</v>
      </c>
      <c r="K225" t="s">
        <v>1269</v>
      </c>
      <c r="L225" t="s">
        <v>1268</v>
      </c>
    </row>
    <row r="226" spans="1:12" x14ac:dyDescent="0.45">
      <c r="A226" t="s">
        <v>19</v>
      </c>
      <c r="B226" t="s">
        <v>1267</v>
      </c>
      <c r="C226" t="s">
        <v>17</v>
      </c>
      <c r="D226" t="s">
        <v>16</v>
      </c>
      <c r="E226" t="s">
        <v>15</v>
      </c>
      <c r="F226" s="1" t="s">
        <v>14</v>
      </c>
      <c r="G226" t="s">
        <v>13</v>
      </c>
      <c r="H226" t="s">
        <v>12</v>
      </c>
      <c r="I226" t="s">
        <v>11</v>
      </c>
      <c r="J226" t="s">
        <v>1264</v>
      </c>
    </row>
    <row r="227" spans="1:12" x14ac:dyDescent="0.45">
      <c r="A227" t="s">
        <v>19</v>
      </c>
      <c r="B227" t="s">
        <v>1266</v>
      </c>
      <c r="C227" t="s">
        <v>17</v>
      </c>
      <c r="D227" t="s">
        <v>16</v>
      </c>
      <c r="E227" t="s">
        <v>15</v>
      </c>
      <c r="F227" s="1" t="s">
        <v>14</v>
      </c>
      <c r="G227" t="s">
        <v>13</v>
      </c>
      <c r="H227" t="s">
        <v>12</v>
      </c>
      <c r="I227" t="s">
        <v>11</v>
      </c>
      <c r="J227" t="s">
        <v>1264</v>
      </c>
    </row>
    <row r="228" spans="1:12" x14ac:dyDescent="0.45">
      <c r="A228" t="s">
        <v>19</v>
      </c>
      <c r="B228" t="s">
        <v>1265</v>
      </c>
      <c r="C228" t="s">
        <v>17</v>
      </c>
      <c r="D228" t="s">
        <v>16</v>
      </c>
      <c r="E228" t="s">
        <v>15</v>
      </c>
      <c r="F228" s="1" t="s">
        <v>14</v>
      </c>
      <c r="G228" t="s">
        <v>13</v>
      </c>
      <c r="H228" t="s">
        <v>12</v>
      </c>
      <c r="I228" t="s">
        <v>11</v>
      </c>
      <c r="J228" t="s">
        <v>1264</v>
      </c>
    </row>
    <row r="229" spans="1:12" x14ac:dyDescent="0.45">
      <c r="A229" t="s">
        <v>1263</v>
      </c>
      <c r="B229" t="s">
        <v>115</v>
      </c>
      <c r="C229">
        <f>3+13</f>
        <v>16</v>
      </c>
      <c r="D229">
        <f>1+7</f>
        <v>8</v>
      </c>
      <c r="E229" t="s">
        <v>223</v>
      </c>
      <c r="F229" s="1" t="s">
        <v>0</v>
      </c>
      <c r="G229" t="s">
        <v>1</v>
      </c>
      <c r="H229" t="s">
        <v>0</v>
      </c>
      <c r="I229" t="s">
        <v>1</v>
      </c>
      <c r="J229">
        <f>SUM(D229/(C229+D229))</f>
        <v>0.33333333333333331</v>
      </c>
      <c r="K229" t="s">
        <v>1262</v>
      </c>
      <c r="L229" t="s">
        <v>1261</v>
      </c>
    </row>
    <row r="230" spans="1:12" x14ac:dyDescent="0.45">
      <c r="A230" t="s">
        <v>315</v>
      </c>
      <c r="B230" t="s">
        <v>36</v>
      </c>
      <c r="C230">
        <f>14+3</f>
        <v>17</v>
      </c>
      <c r="D230">
        <f>9+2</f>
        <v>11</v>
      </c>
      <c r="E230" t="s">
        <v>20</v>
      </c>
      <c r="F230" s="1" t="s">
        <v>1</v>
      </c>
      <c r="G230" t="s">
        <v>0</v>
      </c>
      <c r="H230" t="s">
        <v>1</v>
      </c>
      <c r="I230" t="s">
        <v>1</v>
      </c>
      <c r="J230">
        <f>SUM(D230/(C230+D230))</f>
        <v>0.39285714285714285</v>
      </c>
      <c r="K230" t="s">
        <v>1260</v>
      </c>
      <c r="L230" t="s">
        <v>1259</v>
      </c>
    </row>
    <row r="231" spans="1:12" x14ac:dyDescent="0.45">
      <c r="A231" t="s">
        <v>314</v>
      </c>
      <c r="B231" t="s">
        <v>36</v>
      </c>
      <c r="C231">
        <f>18+8</f>
        <v>26</v>
      </c>
      <c r="D231">
        <f>6+5</f>
        <v>11</v>
      </c>
      <c r="E231" t="s">
        <v>99</v>
      </c>
      <c r="F231" s="1" t="s">
        <v>0</v>
      </c>
      <c r="G231" t="s">
        <v>0</v>
      </c>
      <c r="H231" t="s">
        <v>0</v>
      </c>
      <c r="I231" t="s">
        <v>1</v>
      </c>
      <c r="J231">
        <f>SUM(D231/(C231+D231))</f>
        <v>0.29729729729729731</v>
      </c>
    </row>
  </sheetData>
  <conditionalFormatting sqref="J2 F1:J1 F2:I6 F8:I9 I10:I11 L1:L2">
    <cfRule type="cellIs" dxfId="1463" priority="196" operator="equal">
      <formula>"Y"</formula>
    </cfRule>
    <cfRule type="cellIs" dxfId="1462" priority="197" operator="equal">
      <formula>"N"</formula>
    </cfRule>
  </conditionalFormatting>
  <conditionalFormatting sqref="F1:I6 F8:I11 F13:I14 F17:I17 F24:I44 F46:I61 F63:I66 F69:I77 F79:I95 F98:I108 F110:I110 F131:I141 F143:I159 F161:I161 F164:I164 F166:I166 F168:I175 F177:I188 F190:I207 F209:I225 F229:I1048576 F112:I129">
    <cfRule type="cellIs" dxfId="1461" priority="194" operator="equal">
      <formula>"Y"</formula>
    </cfRule>
    <cfRule type="cellIs" dxfId="1460" priority="195" operator="equal">
      <formula>"N"</formula>
    </cfRule>
  </conditionalFormatting>
  <conditionalFormatting sqref="F7:I7">
    <cfRule type="cellIs" dxfId="1459" priority="192" operator="equal">
      <formula>"Y"</formula>
    </cfRule>
    <cfRule type="cellIs" dxfId="1458" priority="193" operator="equal">
      <formula>"N"</formula>
    </cfRule>
  </conditionalFormatting>
  <conditionalFormatting sqref="F7:I7">
    <cfRule type="cellIs" dxfId="1457" priority="190" operator="equal">
      <formula>"Y"</formula>
    </cfRule>
    <cfRule type="cellIs" dxfId="1456" priority="191" operator="equal">
      <formula>"N"</formula>
    </cfRule>
  </conditionalFormatting>
  <conditionalFormatting sqref="F12:I12">
    <cfRule type="cellIs" dxfId="1455" priority="188" operator="equal">
      <formula>"Y"</formula>
    </cfRule>
    <cfRule type="cellIs" dxfId="1454" priority="189" operator="equal">
      <formula>"N"</formula>
    </cfRule>
  </conditionalFormatting>
  <conditionalFormatting sqref="F12:I12">
    <cfRule type="cellIs" dxfId="1453" priority="186" operator="equal">
      <formula>"Y"</formula>
    </cfRule>
    <cfRule type="cellIs" dxfId="1452" priority="187" operator="equal">
      <formula>"N"</formula>
    </cfRule>
  </conditionalFormatting>
  <conditionalFormatting sqref="F15:I15">
    <cfRule type="cellIs" dxfId="1451" priority="184" operator="equal">
      <formula>"Y"</formula>
    </cfRule>
    <cfRule type="cellIs" dxfId="1450" priority="185" operator="equal">
      <formula>"N"</formula>
    </cfRule>
  </conditionalFormatting>
  <conditionalFormatting sqref="F15:I15">
    <cfRule type="cellIs" dxfId="1449" priority="182" operator="equal">
      <formula>"Y"</formula>
    </cfRule>
    <cfRule type="cellIs" dxfId="1448" priority="183" operator="equal">
      <formula>"N"</formula>
    </cfRule>
  </conditionalFormatting>
  <conditionalFormatting sqref="F16:I16">
    <cfRule type="cellIs" dxfId="1447" priority="180" operator="equal">
      <formula>"Y"</formula>
    </cfRule>
    <cfRule type="cellIs" dxfId="1446" priority="181" operator="equal">
      <formula>"N"</formula>
    </cfRule>
  </conditionalFormatting>
  <conditionalFormatting sqref="F16:I16">
    <cfRule type="cellIs" dxfId="1445" priority="178" operator="equal">
      <formula>"Y"</formula>
    </cfRule>
    <cfRule type="cellIs" dxfId="1444" priority="179" operator="equal">
      <formula>"N"</formula>
    </cfRule>
  </conditionalFormatting>
  <conditionalFormatting sqref="F18:I18">
    <cfRule type="cellIs" dxfId="1443" priority="176" operator="equal">
      <formula>"Y"</formula>
    </cfRule>
    <cfRule type="cellIs" dxfId="1442" priority="177" operator="equal">
      <formula>"N"</formula>
    </cfRule>
  </conditionalFormatting>
  <conditionalFormatting sqref="F18:I18">
    <cfRule type="cellIs" dxfId="1441" priority="174" operator="equal">
      <formula>"Y"</formula>
    </cfRule>
    <cfRule type="cellIs" dxfId="1440" priority="175" operator="equal">
      <formula>"N"</formula>
    </cfRule>
  </conditionalFormatting>
  <conditionalFormatting sqref="F19:I19">
    <cfRule type="cellIs" dxfId="1439" priority="172" operator="equal">
      <formula>"Y"</formula>
    </cfRule>
    <cfRule type="cellIs" dxfId="1438" priority="173" operator="equal">
      <formula>"N"</formula>
    </cfRule>
  </conditionalFormatting>
  <conditionalFormatting sqref="F19:I19">
    <cfRule type="cellIs" dxfId="1437" priority="170" operator="equal">
      <formula>"Y"</formula>
    </cfRule>
    <cfRule type="cellIs" dxfId="1436" priority="171" operator="equal">
      <formula>"N"</formula>
    </cfRule>
  </conditionalFormatting>
  <conditionalFormatting sqref="F20:I20">
    <cfRule type="cellIs" dxfId="1435" priority="168" operator="equal">
      <formula>"Y"</formula>
    </cfRule>
    <cfRule type="cellIs" dxfId="1434" priority="169" operator="equal">
      <formula>"N"</formula>
    </cfRule>
  </conditionalFormatting>
  <conditionalFormatting sqref="F20:I20">
    <cfRule type="cellIs" dxfId="1433" priority="166" operator="equal">
      <formula>"Y"</formula>
    </cfRule>
    <cfRule type="cellIs" dxfId="1432" priority="167" operator="equal">
      <formula>"N"</formula>
    </cfRule>
  </conditionalFormatting>
  <conditionalFormatting sqref="F21:I21">
    <cfRule type="cellIs" dxfId="1431" priority="164" operator="equal">
      <formula>"Y"</formula>
    </cfRule>
    <cfRule type="cellIs" dxfId="1430" priority="165" operator="equal">
      <formula>"N"</formula>
    </cfRule>
  </conditionalFormatting>
  <conditionalFormatting sqref="F21:I21">
    <cfRule type="cellIs" dxfId="1429" priority="162" operator="equal">
      <formula>"Y"</formula>
    </cfRule>
    <cfRule type="cellIs" dxfId="1428" priority="163" operator="equal">
      <formula>"N"</formula>
    </cfRule>
  </conditionalFormatting>
  <conditionalFormatting sqref="F22:I22">
    <cfRule type="cellIs" dxfId="1427" priority="160" operator="equal">
      <formula>"Y"</formula>
    </cfRule>
    <cfRule type="cellIs" dxfId="1426" priority="161" operator="equal">
      <formula>"N"</formula>
    </cfRule>
  </conditionalFormatting>
  <conditionalFormatting sqref="F22:I22">
    <cfRule type="cellIs" dxfId="1425" priority="158" operator="equal">
      <formula>"Y"</formula>
    </cfRule>
    <cfRule type="cellIs" dxfId="1424" priority="159" operator="equal">
      <formula>"N"</formula>
    </cfRule>
  </conditionalFormatting>
  <conditionalFormatting sqref="F23:I23">
    <cfRule type="cellIs" dxfId="1423" priority="156" operator="equal">
      <formula>"Y"</formula>
    </cfRule>
    <cfRule type="cellIs" dxfId="1422" priority="157" operator="equal">
      <formula>"N"</formula>
    </cfRule>
  </conditionalFormatting>
  <conditionalFormatting sqref="F23:I23">
    <cfRule type="cellIs" dxfId="1421" priority="154" operator="equal">
      <formula>"Y"</formula>
    </cfRule>
    <cfRule type="cellIs" dxfId="1420" priority="155" operator="equal">
      <formula>"N"</formula>
    </cfRule>
  </conditionalFormatting>
  <conditionalFormatting sqref="F45:I45">
    <cfRule type="cellIs" dxfId="1419" priority="152" operator="equal">
      <formula>"Y"</formula>
    </cfRule>
    <cfRule type="cellIs" dxfId="1418" priority="153" operator="equal">
      <formula>"N"</formula>
    </cfRule>
  </conditionalFormatting>
  <conditionalFormatting sqref="F45:I45">
    <cfRule type="cellIs" dxfId="1417" priority="150" operator="equal">
      <formula>"Y"</formula>
    </cfRule>
    <cfRule type="cellIs" dxfId="1416" priority="151" operator="equal">
      <formula>"N"</formula>
    </cfRule>
  </conditionalFormatting>
  <conditionalFormatting sqref="F62:I62">
    <cfRule type="cellIs" dxfId="1415" priority="148" operator="equal">
      <formula>"Y"</formula>
    </cfRule>
    <cfRule type="cellIs" dxfId="1414" priority="149" operator="equal">
      <formula>"N"</formula>
    </cfRule>
  </conditionalFormatting>
  <conditionalFormatting sqref="F62:I62">
    <cfRule type="cellIs" dxfId="1413" priority="146" operator="equal">
      <formula>"Y"</formula>
    </cfRule>
    <cfRule type="cellIs" dxfId="1412" priority="147" operator="equal">
      <formula>"N"</formula>
    </cfRule>
  </conditionalFormatting>
  <conditionalFormatting sqref="F67:I67">
    <cfRule type="cellIs" dxfId="1411" priority="144" operator="equal">
      <formula>"Y"</formula>
    </cfRule>
    <cfRule type="cellIs" dxfId="1410" priority="145" operator="equal">
      <formula>"N"</formula>
    </cfRule>
  </conditionalFormatting>
  <conditionalFormatting sqref="F67:I67">
    <cfRule type="cellIs" dxfId="1409" priority="142" operator="equal">
      <formula>"Y"</formula>
    </cfRule>
    <cfRule type="cellIs" dxfId="1408" priority="143" operator="equal">
      <formula>"N"</formula>
    </cfRule>
  </conditionalFormatting>
  <conditionalFormatting sqref="F68:I68">
    <cfRule type="cellIs" dxfId="1407" priority="140" operator="equal">
      <formula>"Y"</formula>
    </cfRule>
    <cfRule type="cellIs" dxfId="1406" priority="141" operator="equal">
      <formula>"N"</formula>
    </cfRule>
  </conditionalFormatting>
  <conditionalFormatting sqref="F68:I68">
    <cfRule type="cellIs" dxfId="1405" priority="138" operator="equal">
      <formula>"Y"</formula>
    </cfRule>
    <cfRule type="cellIs" dxfId="1404" priority="139" operator="equal">
      <formula>"N"</formula>
    </cfRule>
  </conditionalFormatting>
  <conditionalFormatting sqref="F78:I78">
    <cfRule type="cellIs" dxfId="1403" priority="136" operator="equal">
      <formula>"Y"</formula>
    </cfRule>
    <cfRule type="cellIs" dxfId="1402" priority="137" operator="equal">
      <formula>"N"</formula>
    </cfRule>
  </conditionalFormatting>
  <conditionalFormatting sqref="F78:I78">
    <cfRule type="cellIs" dxfId="1401" priority="134" operator="equal">
      <formula>"Y"</formula>
    </cfRule>
    <cfRule type="cellIs" dxfId="1400" priority="135" operator="equal">
      <formula>"N"</formula>
    </cfRule>
  </conditionalFormatting>
  <conditionalFormatting sqref="F96:I96">
    <cfRule type="cellIs" dxfId="1399" priority="132" operator="equal">
      <formula>"Y"</formula>
    </cfRule>
    <cfRule type="cellIs" dxfId="1398" priority="133" operator="equal">
      <formula>"N"</formula>
    </cfRule>
  </conditionalFormatting>
  <conditionalFormatting sqref="F96:I96">
    <cfRule type="cellIs" dxfId="1397" priority="130" operator="equal">
      <formula>"Y"</formula>
    </cfRule>
    <cfRule type="cellIs" dxfId="1396" priority="131" operator="equal">
      <formula>"N"</formula>
    </cfRule>
  </conditionalFormatting>
  <conditionalFormatting sqref="F97:I97">
    <cfRule type="cellIs" dxfId="1395" priority="128" operator="equal">
      <formula>"Y"</formula>
    </cfRule>
    <cfRule type="cellIs" dxfId="1394" priority="129" operator="equal">
      <formula>"N"</formula>
    </cfRule>
  </conditionalFormatting>
  <conditionalFormatting sqref="F97:I97">
    <cfRule type="cellIs" dxfId="1393" priority="126" operator="equal">
      <formula>"Y"</formula>
    </cfRule>
    <cfRule type="cellIs" dxfId="1392" priority="127" operator="equal">
      <formula>"N"</formula>
    </cfRule>
  </conditionalFormatting>
  <conditionalFormatting sqref="F109:I109">
    <cfRule type="cellIs" dxfId="1391" priority="124" operator="equal">
      <formula>"Y"</formula>
    </cfRule>
    <cfRule type="cellIs" dxfId="1390" priority="125" operator="equal">
      <formula>"N"</formula>
    </cfRule>
  </conditionalFormatting>
  <conditionalFormatting sqref="F109:I109">
    <cfRule type="cellIs" dxfId="1389" priority="122" operator="equal">
      <formula>"Y"</formula>
    </cfRule>
    <cfRule type="cellIs" dxfId="1388" priority="123" operator="equal">
      <formula>"N"</formula>
    </cfRule>
  </conditionalFormatting>
  <conditionalFormatting sqref="F130:I130">
    <cfRule type="cellIs" dxfId="1387" priority="120" operator="equal">
      <formula>"Y"</formula>
    </cfRule>
    <cfRule type="cellIs" dxfId="1386" priority="121" operator="equal">
      <formula>"N"</formula>
    </cfRule>
  </conditionalFormatting>
  <conditionalFormatting sqref="F130:I130">
    <cfRule type="cellIs" dxfId="1385" priority="118" operator="equal">
      <formula>"Y"</formula>
    </cfRule>
    <cfRule type="cellIs" dxfId="1384" priority="119" operator="equal">
      <formula>"N"</formula>
    </cfRule>
  </conditionalFormatting>
  <conditionalFormatting sqref="F142:I142">
    <cfRule type="cellIs" dxfId="1383" priority="116" operator="equal">
      <formula>"Y"</formula>
    </cfRule>
    <cfRule type="cellIs" dxfId="1382" priority="117" operator="equal">
      <formula>"N"</formula>
    </cfRule>
  </conditionalFormatting>
  <conditionalFormatting sqref="F142:I142">
    <cfRule type="cellIs" dxfId="1381" priority="114" operator="equal">
      <formula>"Y"</formula>
    </cfRule>
    <cfRule type="cellIs" dxfId="1380" priority="115" operator="equal">
      <formula>"N"</formula>
    </cfRule>
  </conditionalFormatting>
  <conditionalFormatting sqref="F160:I160">
    <cfRule type="cellIs" dxfId="1379" priority="112" operator="equal">
      <formula>"Y"</formula>
    </cfRule>
    <cfRule type="cellIs" dxfId="1378" priority="113" operator="equal">
      <formula>"N"</formula>
    </cfRule>
  </conditionalFormatting>
  <conditionalFormatting sqref="F160:I160">
    <cfRule type="cellIs" dxfId="1377" priority="110" operator="equal">
      <formula>"Y"</formula>
    </cfRule>
    <cfRule type="cellIs" dxfId="1376" priority="111" operator="equal">
      <formula>"N"</formula>
    </cfRule>
  </conditionalFormatting>
  <conditionalFormatting sqref="F162:I162">
    <cfRule type="cellIs" dxfId="1375" priority="108" operator="equal">
      <formula>"Y"</formula>
    </cfRule>
    <cfRule type="cellIs" dxfId="1374" priority="109" operator="equal">
      <formula>"N"</formula>
    </cfRule>
  </conditionalFormatting>
  <conditionalFormatting sqref="F162:I162">
    <cfRule type="cellIs" dxfId="1373" priority="106" operator="equal">
      <formula>"Y"</formula>
    </cfRule>
    <cfRule type="cellIs" dxfId="1372" priority="107" operator="equal">
      <formula>"N"</formula>
    </cfRule>
  </conditionalFormatting>
  <conditionalFormatting sqref="F163:I163">
    <cfRule type="cellIs" dxfId="1371" priority="104" operator="equal">
      <formula>"Y"</formula>
    </cfRule>
    <cfRule type="cellIs" dxfId="1370" priority="105" operator="equal">
      <formula>"N"</formula>
    </cfRule>
  </conditionalFormatting>
  <conditionalFormatting sqref="F163:I163">
    <cfRule type="cellIs" dxfId="1369" priority="102" operator="equal">
      <formula>"Y"</formula>
    </cfRule>
    <cfRule type="cellIs" dxfId="1368" priority="103" operator="equal">
      <formula>"N"</formula>
    </cfRule>
  </conditionalFormatting>
  <conditionalFormatting sqref="F165:I165">
    <cfRule type="cellIs" dxfId="1367" priority="100" operator="equal">
      <formula>"Y"</formula>
    </cfRule>
    <cfRule type="cellIs" dxfId="1366" priority="101" operator="equal">
      <formula>"N"</formula>
    </cfRule>
  </conditionalFormatting>
  <conditionalFormatting sqref="F165:I165">
    <cfRule type="cellIs" dxfId="1365" priority="98" operator="equal">
      <formula>"Y"</formula>
    </cfRule>
    <cfRule type="cellIs" dxfId="1364" priority="99" operator="equal">
      <formula>"N"</formula>
    </cfRule>
  </conditionalFormatting>
  <conditionalFormatting sqref="F167:I167">
    <cfRule type="cellIs" dxfId="1363" priority="96" operator="equal">
      <formula>"Y"</formula>
    </cfRule>
    <cfRule type="cellIs" dxfId="1362" priority="97" operator="equal">
      <formula>"N"</formula>
    </cfRule>
  </conditionalFormatting>
  <conditionalFormatting sqref="F167:I167">
    <cfRule type="cellIs" dxfId="1361" priority="94" operator="equal">
      <formula>"Y"</formula>
    </cfRule>
    <cfRule type="cellIs" dxfId="1360" priority="95" operator="equal">
      <formula>"N"</formula>
    </cfRule>
  </conditionalFormatting>
  <conditionalFormatting sqref="F176:I176">
    <cfRule type="cellIs" dxfId="1359" priority="92" operator="equal">
      <formula>"Y"</formula>
    </cfRule>
    <cfRule type="cellIs" dxfId="1358" priority="93" operator="equal">
      <formula>"N"</formula>
    </cfRule>
  </conditionalFormatting>
  <conditionalFormatting sqref="F176:I176">
    <cfRule type="cellIs" dxfId="1357" priority="90" operator="equal">
      <formula>"Y"</formula>
    </cfRule>
    <cfRule type="cellIs" dxfId="1356" priority="91" operator="equal">
      <formula>"N"</formula>
    </cfRule>
  </conditionalFormatting>
  <conditionalFormatting sqref="F189:I189">
    <cfRule type="cellIs" dxfId="1355" priority="88" operator="equal">
      <formula>"Y"</formula>
    </cfRule>
    <cfRule type="cellIs" dxfId="1354" priority="89" operator="equal">
      <formula>"N"</formula>
    </cfRule>
  </conditionalFormatting>
  <conditionalFormatting sqref="F189:I189">
    <cfRule type="cellIs" dxfId="1353" priority="86" operator="equal">
      <formula>"Y"</formula>
    </cfRule>
    <cfRule type="cellIs" dxfId="1352" priority="87" operator="equal">
      <formula>"N"</formula>
    </cfRule>
  </conditionalFormatting>
  <conditionalFormatting sqref="F208:I208">
    <cfRule type="cellIs" dxfId="1351" priority="84" operator="equal">
      <formula>"Y"</formula>
    </cfRule>
    <cfRule type="cellIs" dxfId="1350" priority="85" operator="equal">
      <formula>"N"</formula>
    </cfRule>
  </conditionalFormatting>
  <conditionalFormatting sqref="F208:I208">
    <cfRule type="cellIs" dxfId="1349" priority="82" operator="equal">
      <formula>"Y"</formula>
    </cfRule>
    <cfRule type="cellIs" dxfId="1348" priority="83" operator="equal">
      <formula>"N"</formula>
    </cfRule>
  </conditionalFormatting>
  <conditionalFormatting sqref="F226:I226">
    <cfRule type="cellIs" dxfId="1347" priority="80" operator="equal">
      <formula>"Y"</formula>
    </cfRule>
    <cfRule type="cellIs" dxfId="1346" priority="81" operator="equal">
      <formula>"N"</formula>
    </cfRule>
  </conditionalFormatting>
  <conditionalFormatting sqref="F226:I226">
    <cfRule type="cellIs" dxfId="1345" priority="78" operator="equal">
      <formula>"Y"</formula>
    </cfRule>
    <cfRule type="cellIs" dxfId="1344" priority="79" operator="equal">
      <formula>"N"</formula>
    </cfRule>
  </conditionalFormatting>
  <conditionalFormatting sqref="F227:I227">
    <cfRule type="cellIs" dxfId="1343" priority="76" operator="equal">
      <formula>"Y"</formula>
    </cfRule>
    <cfRule type="cellIs" dxfId="1342" priority="77" operator="equal">
      <formula>"N"</formula>
    </cfRule>
  </conditionalFormatting>
  <conditionalFormatting sqref="F227:I227">
    <cfRule type="cellIs" dxfId="1341" priority="74" operator="equal">
      <formula>"Y"</formula>
    </cfRule>
    <cfRule type="cellIs" dxfId="1340" priority="75" operator="equal">
      <formula>"N"</formula>
    </cfRule>
  </conditionalFormatting>
  <conditionalFormatting sqref="F228:I228">
    <cfRule type="cellIs" dxfId="1339" priority="72" operator="equal">
      <formula>"Y"</formula>
    </cfRule>
    <cfRule type="cellIs" dxfId="1338" priority="73" operator="equal">
      <formula>"N"</formula>
    </cfRule>
  </conditionalFormatting>
  <conditionalFormatting sqref="F228:I228">
    <cfRule type="cellIs" dxfId="1337" priority="70" operator="equal">
      <formula>"Y"</formula>
    </cfRule>
    <cfRule type="cellIs" dxfId="1336" priority="71" operator="equal">
      <formula>"N"</formula>
    </cfRule>
  </conditionalFormatting>
  <conditionalFormatting sqref="J7">
    <cfRule type="cellIs" dxfId="1335" priority="68" operator="equal">
      <formula>"Y"</formula>
    </cfRule>
    <cfRule type="cellIs" dxfId="1334" priority="69" operator="equal">
      <formula>"N"</formula>
    </cfRule>
  </conditionalFormatting>
  <conditionalFormatting sqref="J12">
    <cfRule type="cellIs" dxfId="1333" priority="66" operator="equal">
      <formula>"Y"</formula>
    </cfRule>
    <cfRule type="cellIs" dxfId="1332" priority="67" operator="equal">
      <formula>"N"</formula>
    </cfRule>
  </conditionalFormatting>
  <conditionalFormatting sqref="J15">
    <cfRule type="cellIs" dxfId="1331" priority="64" operator="equal">
      <formula>"Y"</formula>
    </cfRule>
    <cfRule type="cellIs" dxfId="1330" priority="65" operator="equal">
      <formula>"N"</formula>
    </cfRule>
  </conditionalFormatting>
  <conditionalFormatting sqref="J16">
    <cfRule type="cellIs" dxfId="1329" priority="62" operator="equal">
      <formula>"Y"</formula>
    </cfRule>
    <cfRule type="cellIs" dxfId="1328" priority="63" operator="equal">
      <formula>"N"</formula>
    </cfRule>
  </conditionalFormatting>
  <conditionalFormatting sqref="J18">
    <cfRule type="cellIs" dxfId="1327" priority="60" operator="equal">
      <formula>"Y"</formula>
    </cfRule>
    <cfRule type="cellIs" dxfId="1326" priority="61" operator="equal">
      <formula>"N"</formula>
    </cfRule>
  </conditionalFormatting>
  <conditionalFormatting sqref="J19">
    <cfRule type="cellIs" dxfId="1325" priority="58" operator="equal">
      <formula>"Y"</formula>
    </cfRule>
    <cfRule type="cellIs" dxfId="1324" priority="59" operator="equal">
      <formula>"N"</formula>
    </cfRule>
  </conditionalFormatting>
  <conditionalFormatting sqref="J20">
    <cfRule type="cellIs" dxfId="1323" priority="56" operator="equal">
      <formula>"Y"</formula>
    </cfRule>
    <cfRule type="cellIs" dxfId="1322" priority="57" operator="equal">
      <formula>"N"</formula>
    </cfRule>
  </conditionalFormatting>
  <conditionalFormatting sqref="J21">
    <cfRule type="cellIs" dxfId="1321" priority="54" operator="equal">
      <formula>"Y"</formula>
    </cfRule>
    <cfRule type="cellIs" dxfId="1320" priority="55" operator="equal">
      <formula>"N"</formula>
    </cfRule>
  </conditionalFormatting>
  <conditionalFormatting sqref="J22">
    <cfRule type="cellIs" dxfId="1319" priority="52" operator="equal">
      <formula>"Y"</formula>
    </cfRule>
    <cfRule type="cellIs" dxfId="1318" priority="53" operator="equal">
      <formula>"N"</formula>
    </cfRule>
  </conditionalFormatting>
  <conditionalFormatting sqref="J23">
    <cfRule type="cellIs" dxfId="1317" priority="50" operator="equal">
      <formula>"Y"</formula>
    </cfRule>
    <cfRule type="cellIs" dxfId="1316" priority="51" operator="equal">
      <formula>"N"</formula>
    </cfRule>
  </conditionalFormatting>
  <conditionalFormatting sqref="J45">
    <cfRule type="cellIs" dxfId="1315" priority="48" operator="equal">
      <formula>"Y"</formula>
    </cfRule>
    <cfRule type="cellIs" dxfId="1314" priority="49" operator="equal">
      <formula>"N"</formula>
    </cfRule>
  </conditionalFormatting>
  <conditionalFormatting sqref="J62">
    <cfRule type="cellIs" dxfId="1313" priority="46" operator="equal">
      <formula>"Y"</formula>
    </cfRule>
    <cfRule type="cellIs" dxfId="1312" priority="47" operator="equal">
      <formula>"N"</formula>
    </cfRule>
  </conditionalFormatting>
  <conditionalFormatting sqref="J67">
    <cfRule type="cellIs" dxfId="1311" priority="44" operator="equal">
      <formula>"Y"</formula>
    </cfRule>
    <cfRule type="cellIs" dxfId="1310" priority="45" operator="equal">
      <formula>"N"</formula>
    </cfRule>
  </conditionalFormatting>
  <conditionalFormatting sqref="J68">
    <cfRule type="cellIs" dxfId="1309" priority="42" operator="equal">
      <formula>"Y"</formula>
    </cfRule>
    <cfRule type="cellIs" dxfId="1308" priority="43" operator="equal">
      <formula>"N"</formula>
    </cfRule>
  </conditionalFormatting>
  <conditionalFormatting sqref="J78">
    <cfRule type="cellIs" dxfId="1307" priority="40" operator="equal">
      <formula>"Y"</formula>
    </cfRule>
    <cfRule type="cellIs" dxfId="1306" priority="41" operator="equal">
      <formula>"N"</formula>
    </cfRule>
  </conditionalFormatting>
  <conditionalFormatting sqref="J96">
    <cfRule type="cellIs" dxfId="1305" priority="38" operator="equal">
      <formula>"Y"</formula>
    </cfRule>
    <cfRule type="cellIs" dxfId="1304" priority="39" operator="equal">
      <formula>"N"</formula>
    </cfRule>
  </conditionalFormatting>
  <conditionalFormatting sqref="J97">
    <cfRule type="cellIs" dxfId="1303" priority="36" operator="equal">
      <formula>"Y"</formula>
    </cfRule>
    <cfRule type="cellIs" dxfId="1302" priority="37" operator="equal">
      <formula>"N"</formula>
    </cfRule>
  </conditionalFormatting>
  <conditionalFormatting sqref="J109">
    <cfRule type="cellIs" dxfId="1301" priority="34" operator="equal">
      <formula>"Y"</formula>
    </cfRule>
    <cfRule type="cellIs" dxfId="1300" priority="35" operator="equal">
      <formula>"N"</formula>
    </cfRule>
  </conditionalFormatting>
  <conditionalFormatting sqref="F111:I111">
    <cfRule type="cellIs" dxfId="1299" priority="32" operator="equal">
      <formula>"Y"</formula>
    </cfRule>
    <cfRule type="cellIs" dxfId="1298" priority="33" operator="equal">
      <formula>"N"</formula>
    </cfRule>
  </conditionalFormatting>
  <conditionalFormatting sqref="F111:I111">
    <cfRule type="cellIs" dxfId="1297" priority="30" operator="equal">
      <formula>"Y"</formula>
    </cfRule>
    <cfRule type="cellIs" dxfId="1296" priority="31" operator="equal">
      <formula>"N"</formula>
    </cfRule>
  </conditionalFormatting>
  <conditionalFormatting sqref="J111">
    <cfRule type="cellIs" dxfId="1295" priority="28" operator="equal">
      <formula>"Y"</formula>
    </cfRule>
    <cfRule type="cellIs" dxfId="1294" priority="29" operator="equal">
      <formula>"N"</formula>
    </cfRule>
  </conditionalFormatting>
  <conditionalFormatting sqref="J130">
    <cfRule type="cellIs" dxfId="1293" priority="26" operator="equal">
      <formula>"Y"</formula>
    </cfRule>
    <cfRule type="cellIs" dxfId="1292" priority="27" operator="equal">
      <formula>"N"</formula>
    </cfRule>
  </conditionalFormatting>
  <conditionalFormatting sqref="J142">
    <cfRule type="cellIs" dxfId="1291" priority="24" operator="equal">
      <formula>"Y"</formula>
    </cfRule>
    <cfRule type="cellIs" dxfId="1290" priority="25" operator="equal">
      <formula>"N"</formula>
    </cfRule>
  </conditionalFormatting>
  <conditionalFormatting sqref="J160">
    <cfRule type="cellIs" dxfId="1289" priority="22" operator="equal">
      <formula>"Y"</formula>
    </cfRule>
    <cfRule type="cellIs" dxfId="1288" priority="23" operator="equal">
      <formula>"N"</formula>
    </cfRule>
  </conditionalFormatting>
  <conditionalFormatting sqref="J162">
    <cfRule type="cellIs" dxfId="1287" priority="20" operator="equal">
      <formula>"Y"</formula>
    </cfRule>
    <cfRule type="cellIs" dxfId="1286" priority="21" operator="equal">
      <formula>"N"</formula>
    </cfRule>
  </conditionalFormatting>
  <conditionalFormatting sqref="J163">
    <cfRule type="cellIs" dxfId="1285" priority="18" operator="equal">
      <formula>"Y"</formula>
    </cfRule>
    <cfRule type="cellIs" dxfId="1284" priority="19" operator="equal">
      <formula>"N"</formula>
    </cfRule>
  </conditionalFormatting>
  <conditionalFormatting sqref="J165">
    <cfRule type="cellIs" dxfId="1283" priority="16" operator="equal">
      <formula>"Y"</formula>
    </cfRule>
    <cfRule type="cellIs" dxfId="1282" priority="17" operator="equal">
      <formula>"N"</formula>
    </cfRule>
  </conditionalFormatting>
  <conditionalFormatting sqref="J167">
    <cfRule type="cellIs" dxfId="1281" priority="14" operator="equal">
      <formula>"Y"</formula>
    </cfRule>
    <cfRule type="cellIs" dxfId="1280" priority="15" operator="equal">
      <formula>"N"</formula>
    </cfRule>
  </conditionalFormatting>
  <conditionalFormatting sqref="J176">
    <cfRule type="cellIs" dxfId="1279" priority="12" operator="equal">
      <formula>"Y"</formula>
    </cfRule>
    <cfRule type="cellIs" dxfId="1278" priority="13" operator="equal">
      <formula>"N"</formula>
    </cfRule>
  </conditionalFormatting>
  <conditionalFormatting sqref="J189">
    <cfRule type="cellIs" dxfId="1277" priority="10" operator="equal">
      <formula>"Y"</formula>
    </cfRule>
    <cfRule type="cellIs" dxfId="1276" priority="11" operator="equal">
      <formula>"N"</formula>
    </cfRule>
  </conditionalFormatting>
  <conditionalFormatting sqref="J208">
    <cfRule type="cellIs" dxfId="1275" priority="8" operator="equal">
      <formula>"Y"</formula>
    </cfRule>
    <cfRule type="cellIs" dxfId="1274" priority="9" operator="equal">
      <formula>"N"</formula>
    </cfRule>
  </conditionalFormatting>
  <conditionalFormatting sqref="J226">
    <cfRule type="cellIs" dxfId="1273" priority="6" operator="equal">
      <formula>"Y"</formula>
    </cfRule>
    <cfRule type="cellIs" dxfId="1272" priority="7" operator="equal">
      <formula>"N"</formula>
    </cfRule>
  </conditionalFormatting>
  <conditionalFormatting sqref="J227">
    <cfRule type="cellIs" dxfId="1271" priority="4" operator="equal">
      <formula>"Y"</formula>
    </cfRule>
    <cfRule type="cellIs" dxfId="1270" priority="5" operator="equal">
      <formula>"N"</formula>
    </cfRule>
  </conditionalFormatting>
  <conditionalFormatting sqref="J228">
    <cfRule type="cellIs" dxfId="1269" priority="2" operator="equal">
      <formula>"Y"</formula>
    </cfRule>
    <cfRule type="cellIs" dxfId="1268" priority="3" operator="equal">
      <formula>"N"</formula>
    </cfRule>
  </conditionalFormatting>
  <conditionalFormatting sqref="A1:A1048576">
    <cfRule type="duplicateValues" dxfId="1267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opLeftCell="I1" workbookViewId="0">
      <selection activeCell="O1" sqref="O1"/>
    </sheetView>
  </sheetViews>
  <sheetFormatPr defaultRowHeight="14.25" x14ac:dyDescent="0.45"/>
  <sheetData>
    <row r="1" spans="1:16" x14ac:dyDescent="0.45">
      <c r="A1" t="s">
        <v>19</v>
      </c>
      <c r="B1" t="s">
        <v>1316</v>
      </c>
      <c r="C1" t="s">
        <v>17</v>
      </c>
      <c r="D1" t="s">
        <v>16</v>
      </c>
      <c r="E1" t="s">
        <v>15</v>
      </c>
      <c r="F1" t="s">
        <v>14</v>
      </c>
      <c r="G1" t="s">
        <v>13</v>
      </c>
      <c r="H1" t="s">
        <v>12</v>
      </c>
      <c r="I1" t="s">
        <v>11</v>
      </c>
      <c r="J1" t="s">
        <v>1264</v>
      </c>
      <c r="L1" t="s">
        <v>220</v>
      </c>
      <c r="M1">
        <f>COUNTIF(H:H,"Y")</f>
        <v>25</v>
      </c>
      <c r="N1" t="s">
        <v>1312</v>
      </c>
      <c r="O1" t="s">
        <v>1344</v>
      </c>
      <c r="P1">
        <v>0.10888545454545399</v>
      </c>
    </row>
    <row r="2" spans="1:16" x14ac:dyDescent="0.45">
      <c r="A2" t="s">
        <v>683</v>
      </c>
      <c r="B2" t="s">
        <v>72</v>
      </c>
      <c r="C2">
        <v>7</v>
      </c>
      <c r="D2">
        <v>15</v>
      </c>
      <c r="E2" t="s">
        <v>178</v>
      </c>
      <c r="F2" t="s">
        <v>1</v>
      </c>
      <c r="G2" t="s">
        <v>0</v>
      </c>
      <c r="H2" t="s">
        <v>1</v>
      </c>
      <c r="I2" t="s">
        <v>1</v>
      </c>
      <c r="J2">
        <f>SUM(D2/(C2+D2))</f>
        <v>0.68181818181818177</v>
      </c>
      <c r="K2" s="3" t="s">
        <v>1320</v>
      </c>
      <c r="L2" t="s">
        <v>218</v>
      </c>
      <c r="M2">
        <f>COUNTIF(G:G,"Y")</f>
        <v>3</v>
      </c>
      <c r="N2" t="s">
        <v>1312</v>
      </c>
      <c r="P2" t="s">
        <v>1343</v>
      </c>
    </row>
    <row r="3" spans="1:16" x14ac:dyDescent="0.45">
      <c r="A3" t="s">
        <v>1342</v>
      </c>
      <c r="B3" t="s">
        <v>89</v>
      </c>
      <c r="C3">
        <v>7</v>
      </c>
      <c r="D3">
        <v>7</v>
      </c>
      <c r="E3" t="s">
        <v>141</v>
      </c>
      <c r="F3" t="s">
        <v>0</v>
      </c>
      <c r="G3" t="s">
        <v>1</v>
      </c>
      <c r="H3" t="s">
        <v>0</v>
      </c>
      <c r="I3" t="s">
        <v>0</v>
      </c>
      <c r="J3">
        <f>SUM(D3/(C3+D3))</f>
        <v>0.5</v>
      </c>
    </row>
    <row r="4" spans="1:16" x14ac:dyDescent="0.45">
      <c r="A4" t="s">
        <v>698</v>
      </c>
      <c r="B4" t="s">
        <v>89</v>
      </c>
      <c r="C4">
        <v>28</v>
      </c>
      <c r="D4">
        <v>24</v>
      </c>
      <c r="E4" t="s">
        <v>399</v>
      </c>
      <c r="F4" t="s">
        <v>0</v>
      </c>
      <c r="G4" t="s">
        <v>0</v>
      </c>
      <c r="H4" t="s">
        <v>0</v>
      </c>
      <c r="I4" t="s">
        <v>1</v>
      </c>
      <c r="J4">
        <f>SUM(D4/(C4+D4))</f>
        <v>0.46153846153846156</v>
      </c>
    </row>
    <row r="5" spans="1:16" x14ac:dyDescent="0.45">
      <c r="A5" t="s">
        <v>19</v>
      </c>
      <c r="B5" t="s">
        <v>1314</v>
      </c>
      <c r="C5" t="s">
        <v>17</v>
      </c>
      <c r="D5" t="s">
        <v>16</v>
      </c>
      <c r="E5" t="s">
        <v>15</v>
      </c>
      <c r="F5" t="s">
        <v>14</v>
      </c>
      <c r="G5" t="s">
        <v>13</v>
      </c>
      <c r="H5" t="s">
        <v>12</v>
      </c>
      <c r="I5" t="s">
        <v>11</v>
      </c>
      <c r="J5" t="s">
        <v>1264</v>
      </c>
    </row>
    <row r="6" spans="1:16" x14ac:dyDescent="0.45">
      <c r="A6" t="s">
        <v>19</v>
      </c>
      <c r="B6" t="s">
        <v>1311</v>
      </c>
      <c r="C6" t="s">
        <v>17</v>
      </c>
      <c r="D6" t="s">
        <v>16</v>
      </c>
      <c r="E6" t="s">
        <v>15</v>
      </c>
      <c r="F6" t="s">
        <v>14</v>
      </c>
      <c r="G6" t="s">
        <v>13</v>
      </c>
      <c r="H6" t="s">
        <v>12</v>
      </c>
      <c r="I6" t="s">
        <v>11</v>
      </c>
      <c r="J6" t="s">
        <v>1264</v>
      </c>
    </row>
    <row r="7" spans="1:16" x14ac:dyDescent="0.45">
      <c r="A7" t="s">
        <v>683</v>
      </c>
      <c r="B7" t="s">
        <v>72</v>
      </c>
      <c r="C7">
        <v>23</v>
      </c>
      <c r="D7">
        <v>24</v>
      </c>
      <c r="E7" t="s">
        <v>178</v>
      </c>
      <c r="F7" t="s">
        <v>1</v>
      </c>
      <c r="G7" t="s">
        <v>0</v>
      </c>
      <c r="H7" t="s">
        <v>1</v>
      </c>
      <c r="I7" t="s">
        <v>1</v>
      </c>
      <c r="J7">
        <f>SUM(D7/(C7+D7))</f>
        <v>0.51063829787234039</v>
      </c>
      <c r="K7" s="3" t="s">
        <v>1320</v>
      </c>
      <c r="L7" t="s">
        <v>1319</v>
      </c>
    </row>
    <row r="8" spans="1:16" x14ac:dyDescent="0.45">
      <c r="A8" t="s">
        <v>677</v>
      </c>
      <c r="B8" t="s">
        <v>31</v>
      </c>
      <c r="C8">
        <v>18</v>
      </c>
      <c r="D8">
        <v>24</v>
      </c>
      <c r="E8" t="s">
        <v>39</v>
      </c>
      <c r="F8" t="s">
        <v>0</v>
      </c>
      <c r="G8" t="s">
        <v>0</v>
      </c>
      <c r="H8" t="s">
        <v>0</v>
      </c>
      <c r="I8" t="s">
        <v>0</v>
      </c>
      <c r="J8">
        <f>SUM(D8/(C8+D8))</f>
        <v>0.5714285714285714</v>
      </c>
    </row>
    <row r="9" spans="1:16" x14ac:dyDescent="0.45">
      <c r="A9" t="s">
        <v>856</v>
      </c>
      <c r="B9" t="s">
        <v>36</v>
      </c>
      <c r="C9">
        <v>23</v>
      </c>
      <c r="D9">
        <v>19</v>
      </c>
      <c r="E9" t="s">
        <v>58</v>
      </c>
      <c r="F9" t="s">
        <v>1</v>
      </c>
      <c r="G9" t="s">
        <v>0</v>
      </c>
      <c r="H9" t="s">
        <v>1</v>
      </c>
      <c r="I9" t="s">
        <v>1</v>
      </c>
      <c r="J9">
        <f>SUM(D9/(C9+D9))</f>
        <v>0.45238095238095238</v>
      </c>
      <c r="K9" t="s">
        <v>1341</v>
      </c>
      <c r="L9" t="s">
        <v>1340</v>
      </c>
    </row>
    <row r="10" spans="1:16" x14ac:dyDescent="0.45">
      <c r="A10" t="s">
        <v>855</v>
      </c>
      <c r="B10" t="s">
        <v>72</v>
      </c>
      <c r="C10">
        <v>25</v>
      </c>
      <c r="D10">
        <v>30</v>
      </c>
      <c r="E10" t="s">
        <v>159</v>
      </c>
      <c r="F10" t="s">
        <v>0</v>
      </c>
      <c r="G10" t="s">
        <v>0</v>
      </c>
      <c r="H10" t="s">
        <v>0</v>
      </c>
      <c r="I10" t="s">
        <v>1</v>
      </c>
      <c r="J10">
        <f>SUM(D10/(C10+D10))</f>
        <v>0.54545454545454541</v>
      </c>
    </row>
    <row r="11" spans="1:16" x14ac:dyDescent="0.45">
      <c r="A11" t="s">
        <v>825</v>
      </c>
      <c r="B11" t="s">
        <v>48</v>
      </c>
      <c r="C11">
        <v>5</v>
      </c>
      <c r="D11">
        <v>9</v>
      </c>
      <c r="E11" t="s">
        <v>178</v>
      </c>
      <c r="F11" t="s">
        <v>1</v>
      </c>
      <c r="G11" t="s">
        <v>0</v>
      </c>
      <c r="H11" t="s">
        <v>1</v>
      </c>
      <c r="I11" t="s">
        <v>1</v>
      </c>
      <c r="J11">
        <f>SUM(D11/(C11+D11))</f>
        <v>0.6428571428571429</v>
      </c>
      <c r="K11" t="s">
        <v>1337</v>
      </c>
      <c r="L11" t="s">
        <v>1336</v>
      </c>
    </row>
    <row r="12" spans="1:16" x14ac:dyDescent="0.45">
      <c r="A12" t="s">
        <v>701</v>
      </c>
      <c r="B12" t="s">
        <v>28</v>
      </c>
      <c r="C12">
        <v>13</v>
      </c>
      <c r="D12">
        <v>4</v>
      </c>
      <c r="E12" t="s">
        <v>114</v>
      </c>
      <c r="F12" t="s">
        <v>0</v>
      </c>
      <c r="G12" t="s">
        <v>0</v>
      </c>
      <c r="H12" t="s">
        <v>0</v>
      </c>
      <c r="I12" t="s">
        <v>1</v>
      </c>
      <c r="J12">
        <f>SUM(D12/(C12+D12))</f>
        <v>0.23529411764705882</v>
      </c>
    </row>
    <row r="13" spans="1:16" x14ac:dyDescent="0.45">
      <c r="A13" t="s">
        <v>688</v>
      </c>
      <c r="B13" t="s">
        <v>200</v>
      </c>
      <c r="C13">
        <v>19</v>
      </c>
      <c r="D13">
        <v>17</v>
      </c>
      <c r="E13" t="s">
        <v>65</v>
      </c>
      <c r="F13" t="s">
        <v>0</v>
      </c>
      <c r="G13" t="s">
        <v>0</v>
      </c>
      <c r="H13" t="s">
        <v>0</v>
      </c>
      <c r="I13" t="s">
        <v>1</v>
      </c>
      <c r="J13">
        <f>SUM(D13/(C13+D13))</f>
        <v>0.47222222222222221</v>
      </c>
    </row>
    <row r="14" spans="1:16" x14ac:dyDescent="0.45">
      <c r="A14" t="s">
        <v>19</v>
      </c>
      <c r="B14" t="s">
        <v>1310</v>
      </c>
      <c r="C14" t="s">
        <v>17</v>
      </c>
      <c r="D14" t="s">
        <v>16</v>
      </c>
      <c r="E14" t="s">
        <v>15</v>
      </c>
      <c r="F14" t="s">
        <v>14</v>
      </c>
      <c r="G14" t="s">
        <v>13</v>
      </c>
      <c r="H14" t="s">
        <v>12</v>
      </c>
      <c r="I14" t="s">
        <v>11</v>
      </c>
      <c r="J14" t="s">
        <v>1264</v>
      </c>
    </row>
    <row r="15" spans="1:16" x14ac:dyDescent="0.45">
      <c r="A15" t="s">
        <v>1339</v>
      </c>
      <c r="B15" t="s">
        <v>36</v>
      </c>
      <c r="C15">
        <v>41</v>
      </c>
      <c r="D15">
        <v>36</v>
      </c>
      <c r="E15" t="s">
        <v>103</v>
      </c>
      <c r="F15" t="s">
        <v>0</v>
      </c>
      <c r="G15" t="s">
        <v>0</v>
      </c>
      <c r="H15" t="s">
        <v>0</v>
      </c>
      <c r="I15" t="s">
        <v>0</v>
      </c>
      <c r="J15">
        <f>SUM(D15/(C15+D15))</f>
        <v>0.46753246753246752</v>
      </c>
    </row>
    <row r="16" spans="1:16" x14ac:dyDescent="0.45">
      <c r="A16" t="s">
        <v>1338</v>
      </c>
      <c r="B16" t="s">
        <v>72</v>
      </c>
      <c r="C16">
        <v>58</v>
      </c>
      <c r="D16">
        <v>22</v>
      </c>
      <c r="E16" t="s">
        <v>648</v>
      </c>
      <c r="F16" t="s">
        <v>0</v>
      </c>
      <c r="G16" t="s">
        <v>0</v>
      </c>
      <c r="H16" t="s">
        <v>0</v>
      </c>
      <c r="I16" t="s">
        <v>0</v>
      </c>
      <c r="J16">
        <f>SUM(D16/(C16+D16))</f>
        <v>0.27500000000000002</v>
      </c>
    </row>
    <row r="17" spans="1:12" x14ac:dyDescent="0.45">
      <c r="A17" t="s">
        <v>19</v>
      </c>
      <c r="B17" t="s">
        <v>1308</v>
      </c>
      <c r="C17" t="s">
        <v>17</v>
      </c>
      <c r="D17" t="s">
        <v>16</v>
      </c>
      <c r="E17" t="s">
        <v>15</v>
      </c>
      <c r="F17" t="s">
        <v>14</v>
      </c>
      <c r="G17" t="s">
        <v>13</v>
      </c>
      <c r="H17" t="s">
        <v>12</v>
      </c>
      <c r="I17" t="s">
        <v>11</v>
      </c>
      <c r="J17" t="s">
        <v>1264</v>
      </c>
    </row>
    <row r="18" spans="1:12" x14ac:dyDescent="0.45">
      <c r="A18" t="s">
        <v>855</v>
      </c>
      <c r="B18" t="s">
        <v>72</v>
      </c>
      <c r="C18">
        <v>22</v>
      </c>
      <c r="D18">
        <v>30</v>
      </c>
      <c r="E18" t="s">
        <v>159</v>
      </c>
      <c r="F18" t="s">
        <v>0</v>
      </c>
      <c r="G18" t="s">
        <v>0</v>
      </c>
      <c r="H18" t="s">
        <v>0</v>
      </c>
      <c r="I18" t="s">
        <v>1</v>
      </c>
      <c r="J18">
        <f>SUM(D18/(C18+D18))</f>
        <v>0.57692307692307687</v>
      </c>
    </row>
    <row r="19" spans="1:12" x14ac:dyDescent="0.45">
      <c r="A19" t="s">
        <v>825</v>
      </c>
      <c r="B19" t="s">
        <v>48</v>
      </c>
      <c r="C19">
        <v>6</v>
      </c>
      <c r="D19">
        <v>4</v>
      </c>
      <c r="E19" t="s">
        <v>178</v>
      </c>
      <c r="F19" t="s">
        <v>1</v>
      </c>
      <c r="G19" t="s">
        <v>0</v>
      </c>
      <c r="H19" t="s">
        <v>1</v>
      </c>
      <c r="I19" t="s">
        <v>1</v>
      </c>
      <c r="J19">
        <f>SUM(D19/(C19+D19))</f>
        <v>0.4</v>
      </c>
      <c r="K19" t="s">
        <v>1337</v>
      </c>
      <c r="L19" t="s">
        <v>1336</v>
      </c>
    </row>
    <row r="20" spans="1:12" x14ac:dyDescent="0.45">
      <c r="A20" t="s">
        <v>688</v>
      </c>
      <c r="B20" t="s">
        <v>342</v>
      </c>
      <c r="C20">
        <v>0</v>
      </c>
      <c r="D20">
        <v>41</v>
      </c>
      <c r="E20" t="s">
        <v>65</v>
      </c>
      <c r="F20" t="s">
        <v>0</v>
      </c>
      <c r="G20" t="s">
        <v>0</v>
      </c>
      <c r="H20" t="s">
        <v>0</v>
      </c>
      <c r="I20" t="s">
        <v>1</v>
      </c>
      <c r="J20">
        <f>SUM(D20/(C20+D20))</f>
        <v>1</v>
      </c>
    </row>
    <row r="21" spans="1:12" x14ac:dyDescent="0.45">
      <c r="A21" t="s">
        <v>687</v>
      </c>
      <c r="B21" t="s">
        <v>36</v>
      </c>
      <c r="C21">
        <v>19</v>
      </c>
      <c r="D21">
        <v>15</v>
      </c>
      <c r="E21" t="s">
        <v>188</v>
      </c>
      <c r="F21" t="s">
        <v>1</v>
      </c>
      <c r="G21" t="s">
        <v>0</v>
      </c>
      <c r="H21" t="s">
        <v>1</v>
      </c>
      <c r="I21" t="s">
        <v>1</v>
      </c>
      <c r="J21">
        <f>SUM(D21/(C21+D21))</f>
        <v>0.44117647058823528</v>
      </c>
      <c r="K21" t="s">
        <v>1322</v>
      </c>
      <c r="L21" t="s">
        <v>1321</v>
      </c>
    </row>
    <row r="22" spans="1:12" x14ac:dyDescent="0.45">
      <c r="A22" t="s">
        <v>686</v>
      </c>
      <c r="B22" t="s">
        <v>31</v>
      </c>
      <c r="C22">
        <v>15</v>
      </c>
      <c r="D22">
        <v>26</v>
      </c>
      <c r="E22" t="s">
        <v>58</v>
      </c>
      <c r="F22" t="s">
        <v>1</v>
      </c>
      <c r="G22" t="s">
        <v>0</v>
      </c>
      <c r="H22" t="s">
        <v>1</v>
      </c>
      <c r="I22" t="s">
        <v>1</v>
      </c>
      <c r="J22">
        <f>SUM(D22/(C22+D22))</f>
        <v>0.63414634146341464</v>
      </c>
      <c r="K22" t="s">
        <v>1318</v>
      </c>
      <c r="L22" t="s">
        <v>1317</v>
      </c>
    </row>
    <row r="23" spans="1:12" x14ac:dyDescent="0.45">
      <c r="A23" t="s">
        <v>19</v>
      </c>
      <c r="B23" t="s">
        <v>1307</v>
      </c>
      <c r="C23" t="s">
        <v>17</v>
      </c>
      <c r="D23" t="s">
        <v>16</v>
      </c>
      <c r="E23" t="s">
        <v>15</v>
      </c>
      <c r="F23" t="s">
        <v>14</v>
      </c>
      <c r="G23" t="s">
        <v>13</v>
      </c>
      <c r="H23" t="s">
        <v>12</v>
      </c>
      <c r="I23" t="s">
        <v>11</v>
      </c>
      <c r="J23" t="s">
        <v>1264</v>
      </c>
    </row>
    <row r="24" spans="1:12" x14ac:dyDescent="0.45">
      <c r="A24" t="s">
        <v>688</v>
      </c>
      <c r="B24" t="s">
        <v>200</v>
      </c>
      <c r="C24">
        <v>8</v>
      </c>
      <c r="D24">
        <v>15</v>
      </c>
      <c r="E24" t="s">
        <v>65</v>
      </c>
      <c r="F24" t="s">
        <v>0</v>
      </c>
      <c r="G24" t="s">
        <v>0</v>
      </c>
      <c r="H24" t="s">
        <v>0</v>
      </c>
      <c r="I24" t="s">
        <v>1</v>
      </c>
      <c r="J24">
        <f>SUM(D24/(C24+D24))</f>
        <v>0.65217391304347827</v>
      </c>
    </row>
    <row r="25" spans="1:12" x14ac:dyDescent="0.45">
      <c r="A25" t="s">
        <v>736</v>
      </c>
      <c r="B25" t="s">
        <v>36</v>
      </c>
      <c r="C25">
        <v>4</v>
      </c>
      <c r="D25">
        <v>15</v>
      </c>
      <c r="E25" t="s">
        <v>58</v>
      </c>
      <c r="F25" t="s">
        <v>1</v>
      </c>
      <c r="G25" t="s">
        <v>0</v>
      </c>
      <c r="H25" t="s">
        <v>1</v>
      </c>
      <c r="I25" t="s">
        <v>1</v>
      </c>
      <c r="J25">
        <f>SUM(D25/(C25+D25))</f>
        <v>0.78947368421052633</v>
      </c>
      <c r="K25" t="s">
        <v>1326</v>
      </c>
      <c r="L25" t="s">
        <v>1325</v>
      </c>
    </row>
    <row r="26" spans="1:12" x14ac:dyDescent="0.45">
      <c r="A26" t="s">
        <v>670</v>
      </c>
      <c r="B26" t="s">
        <v>48</v>
      </c>
      <c r="C26">
        <v>16</v>
      </c>
      <c r="D26">
        <v>21</v>
      </c>
      <c r="E26" t="s">
        <v>185</v>
      </c>
      <c r="F26" t="s">
        <v>1</v>
      </c>
      <c r="G26" t="s">
        <v>0</v>
      </c>
      <c r="H26" t="s">
        <v>1</v>
      </c>
      <c r="I26" t="s">
        <v>1</v>
      </c>
      <c r="J26">
        <f>SUM(D26/(C26+D26))</f>
        <v>0.56756756756756754</v>
      </c>
      <c r="K26" t="s">
        <v>1324</v>
      </c>
      <c r="L26" t="s">
        <v>1323</v>
      </c>
    </row>
    <row r="27" spans="1:12" x14ac:dyDescent="0.45">
      <c r="A27" t="s">
        <v>19</v>
      </c>
      <c r="B27" t="s">
        <v>1306</v>
      </c>
      <c r="C27" t="s">
        <v>17</v>
      </c>
      <c r="D27" t="s">
        <v>16</v>
      </c>
      <c r="E27" t="s">
        <v>15</v>
      </c>
      <c r="F27" t="s">
        <v>14</v>
      </c>
      <c r="G27" t="s">
        <v>13</v>
      </c>
      <c r="H27" t="s">
        <v>12</v>
      </c>
      <c r="I27" t="s">
        <v>11</v>
      </c>
      <c r="J27" t="s">
        <v>1264</v>
      </c>
    </row>
    <row r="28" spans="1:12" x14ac:dyDescent="0.45">
      <c r="A28" t="s">
        <v>19</v>
      </c>
      <c r="B28" t="s">
        <v>1305</v>
      </c>
      <c r="C28" t="s">
        <v>17</v>
      </c>
      <c r="D28" t="s">
        <v>16</v>
      </c>
      <c r="E28" t="s">
        <v>15</v>
      </c>
      <c r="F28" t="s">
        <v>14</v>
      </c>
      <c r="G28" t="s">
        <v>13</v>
      </c>
      <c r="H28" t="s">
        <v>12</v>
      </c>
      <c r="I28" t="s">
        <v>11</v>
      </c>
      <c r="J28" t="s">
        <v>1264</v>
      </c>
    </row>
    <row r="29" spans="1:12" x14ac:dyDescent="0.45">
      <c r="A29" t="s">
        <v>19</v>
      </c>
      <c r="B29" t="s">
        <v>1304</v>
      </c>
      <c r="C29" t="s">
        <v>17</v>
      </c>
      <c r="D29" t="s">
        <v>16</v>
      </c>
      <c r="E29" t="s">
        <v>15</v>
      </c>
      <c r="F29" t="s">
        <v>14</v>
      </c>
      <c r="G29" t="s">
        <v>13</v>
      </c>
      <c r="H29" t="s">
        <v>12</v>
      </c>
      <c r="I29" t="s">
        <v>11</v>
      </c>
      <c r="J29" t="s">
        <v>1264</v>
      </c>
    </row>
    <row r="30" spans="1:12" x14ac:dyDescent="0.45">
      <c r="A30" t="s">
        <v>19</v>
      </c>
      <c r="B30" t="s">
        <v>1303</v>
      </c>
      <c r="C30" t="s">
        <v>17</v>
      </c>
      <c r="D30" t="s">
        <v>16</v>
      </c>
      <c r="E30" t="s">
        <v>15</v>
      </c>
      <c r="F30" t="s">
        <v>14</v>
      </c>
      <c r="G30" t="s">
        <v>13</v>
      </c>
      <c r="H30" t="s">
        <v>12</v>
      </c>
      <c r="I30" t="s">
        <v>11</v>
      </c>
      <c r="J30" t="s">
        <v>1264</v>
      </c>
    </row>
    <row r="31" spans="1:12" x14ac:dyDescent="0.45">
      <c r="A31" t="s">
        <v>766</v>
      </c>
      <c r="B31" t="s">
        <v>36</v>
      </c>
      <c r="C31">
        <v>15</v>
      </c>
      <c r="D31">
        <v>11</v>
      </c>
      <c r="E31" t="s">
        <v>99</v>
      </c>
      <c r="F31" t="s">
        <v>0</v>
      </c>
      <c r="G31" t="s">
        <v>0</v>
      </c>
      <c r="H31" t="s">
        <v>0</v>
      </c>
      <c r="I31" t="s">
        <v>0</v>
      </c>
      <c r="J31">
        <f>SUM(D31/(C31+D31))</f>
        <v>0.42307692307692307</v>
      </c>
    </row>
    <row r="32" spans="1:12" x14ac:dyDescent="0.45">
      <c r="A32" t="s">
        <v>1335</v>
      </c>
      <c r="B32" t="s">
        <v>48</v>
      </c>
      <c r="C32">
        <v>25</v>
      </c>
      <c r="D32">
        <v>8</v>
      </c>
      <c r="E32" t="s">
        <v>68</v>
      </c>
      <c r="F32" t="s">
        <v>0</v>
      </c>
      <c r="G32" t="s">
        <v>0</v>
      </c>
      <c r="H32" t="s">
        <v>0</v>
      </c>
      <c r="I32" t="s">
        <v>0</v>
      </c>
      <c r="J32">
        <f>SUM(D32/(C32+D32))</f>
        <v>0.24242424242424243</v>
      </c>
    </row>
    <row r="33" spans="1:12" x14ac:dyDescent="0.45">
      <c r="A33" t="s">
        <v>1333</v>
      </c>
      <c r="B33" t="s">
        <v>48</v>
      </c>
      <c r="C33">
        <v>11</v>
      </c>
      <c r="D33">
        <v>12</v>
      </c>
      <c r="E33" t="s">
        <v>138</v>
      </c>
      <c r="F33" t="s">
        <v>0</v>
      </c>
      <c r="G33" t="s">
        <v>0</v>
      </c>
      <c r="H33" t="s">
        <v>0</v>
      </c>
      <c r="I33" t="s">
        <v>0</v>
      </c>
      <c r="J33">
        <f>SUM(D33/(C33+D33))</f>
        <v>0.52173913043478259</v>
      </c>
    </row>
    <row r="34" spans="1:12" x14ac:dyDescent="0.45">
      <c r="A34" t="s">
        <v>19</v>
      </c>
      <c r="B34" t="s">
        <v>1302</v>
      </c>
      <c r="C34" t="s">
        <v>17</v>
      </c>
      <c r="D34" t="s">
        <v>16</v>
      </c>
      <c r="E34" t="s">
        <v>15</v>
      </c>
      <c r="F34" t="s">
        <v>14</v>
      </c>
      <c r="G34" t="s">
        <v>13</v>
      </c>
      <c r="H34" t="s">
        <v>12</v>
      </c>
      <c r="I34" t="s">
        <v>11</v>
      </c>
      <c r="J34" t="s">
        <v>1264</v>
      </c>
    </row>
    <row r="35" spans="1:12" x14ac:dyDescent="0.45">
      <c r="A35" t="s">
        <v>19</v>
      </c>
      <c r="B35" t="s">
        <v>1301</v>
      </c>
      <c r="C35" t="s">
        <v>17</v>
      </c>
      <c r="D35" t="s">
        <v>16</v>
      </c>
      <c r="E35" t="s">
        <v>15</v>
      </c>
      <c r="F35" t="s">
        <v>14</v>
      </c>
      <c r="G35" t="s">
        <v>13</v>
      </c>
      <c r="H35" t="s">
        <v>12</v>
      </c>
      <c r="I35" t="s">
        <v>11</v>
      </c>
      <c r="J35" t="s">
        <v>1264</v>
      </c>
    </row>
    <row r="36" spans="1:12" x14ac:dyDescent="0.45">
      <c r="A36" t="s">
        <v>1334</v>
      </c>
      <c r="B36" t="s">
        <v>21</v>
      </c>
      <c r="C36">
        <v>39</v>
      </c>
      <c r="D36">
        <v>8</v>
      </c>
      <c r="E36" t="s">
        <v>33</v>
      </c>
      <c r="F36" t="s">
        <v>0</v>
      </c>
      <c r="G36" t="s">
        <v>0</v>
      </c>
      <c r="H36" t="s">
        <v>0</v>
      </c>
      <c r="I36" t="s">
        <v>0</v>
      </c>
      <c r="J36">
        <f>SUM(D36/(C36+D36))</f>
        <v>0.1702127659574468</v>
      </c>
    </row>
    <row r="37" spans="1:12" x14ac:dyDescent="0.45">
      <c r="A37" t="s">
        <v>1333</v>
      </c>
      <c r="B37" t="s">
        <v>48</v>
      </c>
      <c r="C37">
        <v>12</v>
      </c>
      <c r="D37">
        <v>20</v>
      </c>
      <c r="E37" t="s">
        <v>138</v>
      </c>
      <c r="F37" t="s">
        <v>0</v>
      </c>
      <c r="G37" t="s">
        <v>0</v>
      </c>
      <c r="H37" t="s">
        <v>0</v>
      </c>
      <c r="I37" t="s">
        <v>0</v>
      </c>
      <c r="J37">
        <f>SUM(D37/(C37+D37))</f>
        <v>0.625</v>
      </c>
    </row>
    <row r="38" spans="1:12" x14ac:dyDescent="0.45">
      <c r="A38" t="s">
        <v>19</v>
      </c>
      <c r="B38" t="s">
        <v>1300</v>
      </c>
      <c r="C38" t="s">
        <v>17</v>
      </c>
      <c r="D38" t="s">
        <v>16</v>
      </c>
      <c r="E38" t="s">
        <v>15</v>
      </c>
      <c r="F38" t="s">
        <v>14</v>
      </c>
      <c r="G38" t="s">
        <v>13</v>
      </c>
      <c r="H38" t="s">
        <v>12</v>
      </c>
      <c r="I38" t="s">
        <v>11</v>
      </c>
      <c r="J38" t="s">
        <v>1264</v>
      </c>
    </row>
    <row r="39" spans="1:12" x14ac:dyDescent="0.45">
      <c r="A39" t="s">
        <v>1332</v>
      </c>
      <c r="B39" t="s">
        <v>9</v>
      </c>
      <c r="C39">
        <v>32</v>
      </c>
      <c r="D39">
        <v>8</v>
      </c>
      <c r="E39" t="s">
        <v>574</v>
      </c>
      <c r="F39" t="s">
        <v>0</v>
      </c>
      <c r="G39" t="s">
        <v>0</v>
      </c>
      <c r="H39" t="s">
        <v>0</v>
      </c>
      <c r="I39" t="s">
        <v>0</v>
      </c>
      <c r="J39">
        <f>SUM(D39/(C39+D39))</f>
        <v>0.2</v>
      </c>
    </row>
    <row r="40" spans="1:12" x14ac:dyDescent="0.45">
      <c r="A40" t="s">
        <v>677</v>
      </c>
      <c r="B40" t="s">
        <v>31</v>
      </c>
      <c r="C40">
        <v>26</v>
      </c>
      <c r="D40">
        <v>31</v>
      </c>
      <c r="E40" t="s">
        <v>39</v>
      </c>
      <c r="F40" t="s">
        <v>0</v>
      </c>
      <c r="G40" t="s">
        <v>0</v>
      </c>
      <c r="H40" t="s">
        <v>0</v>
      </c>
      <c r="I40" t="s">
        <v>0</v>
      </c>
      <c r="J40">
        <f>SUM(D40/(C40+D40))</f>
        <v>0.54385964912280704</v>
      </c>
    </row>
    <row r="41" spans="1:12" x14ac:dyDescent="0.45">
      <c r="A41" t="s">
        <v>1331</v>
      </c>
      <c r="B41" t="s">
        <v>48</v>
      </c>
      <c r="C41">
        <v>46</v>
      </c>
      <c r="D41">
        <v>26</v>
      </c>
      <c r="E41" t="s">
        <v>55</v>
      </c>
      <c r="F41" t="s">
        <v>0</v>
      </c>
      <c r="G41" t="s">
        <v>0</v>
      </c>
      <c r="H41" t="s">
        <v>0</v>
      </c>
      <c r="I41" t="s">
        <v>0</v>
      </c>
      <c r="J41">
        <f>SUM(D41/(C41+D41))</f>
        <v>0.3611111111111111</v>
      </c>
    </row>
    <row r="42" spans="1:12" x14ac:dyDescent="0.45">
      <c r="A42" t="s">
        <v>19</v>
      </c>
      <c r="B42" t="s">
        <v>1299</v>
      </c>
      <c r="C42" t="s">
        <v>17</v>
      </c>
      <c r="D42" t="s">
        <v>16</v>
      </c>
      <c r="E42" t="s">
        <v>15</v>
      </c>
      <c r="F42" t="s">
        <v>14</v>
      </c>
      <c r="G42" t="s">
        <v>13</v>
      </c>
      <c r="H42" t="s">
        <v>12</v>
      </c>
      <c r="I42" t="s">
        <v>11</v>
      </c>
      <c r="J42" t="s">
        <v>1264</v>
      </c>
    </row>
    <row r="43" spans="1:12" x14ac:dyDescent="0.45">
      <c r="A43" t="s">
        <v>19</v>
      </c>
      <c r="B43" t="s">
        <v>1298</v>
      </c>
      <c r="C43" t="s">
        <v>17</v>
      </c>
      <c r="D43" t="s">
        <v>16</v>
      </c>
      <c r="E43" t="s">
        <v>15</v>
      </c>
      <c r="F43" t="s">
        <v>14</v>
      </c>
      <c r="G43" t="s">
        <v>13</v>
      </c>
      <c r="H43" t="s">
        <v>12</v>
      </c>
      <c r="I43" t="s">
        <v>11</v>
      </c>
      <c r="J43" t="s">
        <v>1264</v>
      </c>
    </row>
    <row r="44" spans="1:12" x14ac:dyDescent="0.45">
      <c r="A44" t="s">
        <v>1330</v>
      </c>
      <c r="B44" t="s">
        <v>36</v>
      </c>
      <c r="C44">
        <v>9</v>
      </c>
      <c r="D44">
        <v>3</v>
      </c>
      <c r="E44" t="s">
        <v>180</v>
      </c>
      <c r="F44" t="s">
        <v>0</v>
      </c>
      <c r="G44" t="s">
        <v>0</v>
      </c>
      <c r="H44" t="s">
        <v>0</v>
      </c>
      <c r="I44" t="s">
        <v>0</v>
      </c>
      <c r="J44">
        <f>SUM(D44/(C44+D44))</f>
        <v>0.25</v>
      </c>
    </row>
    <row r="45" spans="1:12" x14ac:dyDescent="0.45">
      <c r="A45" t="s">
        <v>1329</v>
      </c>
      <c r="B45" t="s">
        <v>5</v>
      </c>
      <c r="C45">
        <v>22</v>
      </c>
      <c r="D45">
        <v>11</v>
      </c>
      <c r="E45" t="s">
        <v>346</v>
      </c>
      <c r="F45" t="s">
        <v>0</v>
      </c>
      <c r="G45" t="s">
        <v>0</v>
      </c>
      <c r="H45" t="s">
        <v>0</v>
      </c>
      <c r="I45" t="s">
        <v>0</v>
      </c>
      <c r="J45">
        <f>SUM(D45/(C45+D45))</f>
        <v>0.33333333333333331</v>
      </c>
    </row>
    <row r="46" spans="1:12" x14ac:dyDescent="0.45">
      <c r="A46" t="s">
        <v>686</v>
      </c>
      <c r="B46" t="s">
        <v>31</v>
      </c>
      <c r="C46">
        <v>7</v>
      </c>
      <c r="D46">
        <v>7</v>
      </c>
      <c r="E46" t="s">
        <v>58</v>
      </c>
      <c r="F46" t="s">
        <v>1</v>
      </c>
      <c r="G46" t="s">
        <v>0</v>
      </c>
      <c r="H46" t="s">
        <v>1</v>
      </c>
      <c r="I46" t="s">
        <v>1</v>
      </c>
      <c r="J46">
        <f>SUM(D46/(C46+D46))</f>
        <v>0.5</v>
      </c>
      <c r="K46" t="s">
        <v>1318</v>
      </c>
      <c r="L46" t="s">
        <v>1317</v>
      </c>
    </row>
    <row r="47" spans="1:12" x14ac:dyDescent="0.45">
      <c r="A47" t="s">
        <v>19</v>
      </c>
      <c r="B47" t="s">
        <v>1297</v>
      </c>
      <c r="C47" t="s">
        <v>17</v>
      </c>
      <c r="D47" t="s">
        <v>16</v>
      </c>
      <c r="E47" t="s">
        <v>15</v>
      </c>
      <c r="F47" t="s">
        <v>14</v>
      </c>
      <c r="G47" t="s">
        <v>13</v>
      </c>
      <c r="H47" t="s">
        <v>12</v>
      </c>
      <c r="I47" t="s">
        <v>11</v>
      </c>
      <c r="J47" t="s">
        <v>1264</v>
      </c>
    </row>
    <row r="48" spans="1:12" x14ac:dyDescent="0.45">
      <c r="A48" t="s">
        <v>688</v>
      </c>
      <c r="B48" t="s">
        <v>200</v>
      </c>
      <c r="C48">
        <v>16</v>
      </c>
      <c r="D48">
        <v>8</v>
      </c>
      <c r="E48" t="s">
        <v>65</v>
      </c>
      <c r="F48" t="s">
        <v>0</v>
      </c>
      <c r="G48" t="s">
        <v>0</v>
      </c>
      <c r="H48" t="s">
        <v>0</v>
      </c>
      <c r="I48" t="s">
        <v>1</v>
      </c>
      <c r="J48">
        <f>SUM(D48/(C48+D48))</f>
        <v>0.33333333333333331</v>
      </c>
    </row>
    <row r="49" spans="1:12" x14ac:dyDescent="0.45">
      <c r="A49" t="s">
        <v>736</v>
      </c>
      <c r="B49" t="s">
        <v>36</v>
      </c>
      <c r="C49">
        <v>6</v>
      </c>
      <c r="D49">
        <v>8</v>
      </c>
      <c r="E49" t="s">
        <v>58</v>
      </c>
      <c r="F49" t="s">
        <v>1</v>
      </c>
      <c r="G49" t="s">
        <v>0</v>
      </c>
      <c r="H49" t="s">
        <v>1</v>
      </c>
      <c r="I49" t="s">
        <v>1</v>
      </c>
      <c r="J49">
        <f>SUM(D49/(C49+D49))</f>
        <v>0.5714285714285714</v>
      </c>
      <c r="K49" t="s">
        <v>1326</v>
      </c>
      <c r="L49" t="s">
        <v>1325</v>
      </c>
    </row>
    <row r="50" spans="1:12" x14ac:dyDescent="0.45">
      <c r="A50" t="s">
        <v>670</v>
      </c>
      <c r="B50" t="s">
        <v>48</v>
      </c>
      <c r="C50">
        <v>16</v>
      </c>
      <c r="D50">
        <v>8</v>
      </c>
      <c r="E50" t="s">
        <v>185</v>
      </c>
      <c r="F50" t="s">
        <v>1</v>
      </c>
      <c r="G50" t="s">
        <v>0</v>
      </c>
      <c r="H50" t="s">
        <v>1</v>
      </c>
      <c r="I50" t="s">
        <v>1</v>
      </c>
      <c r="J50">
        <f>SUM(D50/(C50+D50))</f>
        <v>0.33333333333333331</v>
      </c>
      <c r="K50" t="s">
        <v>1324</v>
      </c>
      <c r="L50" t="s">
        <v>1323</v>
      </c>
    </row>
    <row r="51" spans="1:12" x14ac:dyDescent="0.45">
      <c r="A51" t="s">
        <v>19</v>
      </c>
      <c r="B51" t="s">
        <v>1296</v>
      </c>
      <c r="C51" t="s">
        <v>17</v>
      </c>
      <c r="D51" t="s">
        <v>16</v>
      </c>
      <c r="E51" t="s">
        <v>15</v>
      </c>
      <c r="F51" t="s">
        <v>14</v>
      </c>
      <c r="G51" t="s">
        <v>13</v>
      </c>
      <c r="H51" t="s">
        <v>12</v>
      </c>
      <c r="I51" t="s">
        <v>11</v>
      </c>
      <c r="J51" t="s">
        <v>1264</v>
      </c>
    </row>
    <row r="52" spans="1:12" x14ac:dyDescent="0.45">
      <c r="A52" t="s">
        <v>19</v>
      </c>
      <c r="B52" t="s">
        <v>1294</v>
      </c>
      <c r="C52" t="s">
        <v>17</v>
      </c>
      <c r="D52" t="s">
        <v>16</v>
      </c>
      <c r="E52" t="s">
        <v>15</v>
      </c>
      <c r="F52" t="s">
        <v>14</v>
      </c>
      <c r="G52" t="s">
        <v>13</v>
      </c>
      <c r="H52" t="s">
        <v>12</v>
      </c>
      <c r="I52" t="s">
        <v>11</v>
      </c>
      <c r="J52" t="s">
        <v>1264</v>
      </c>
    </row>
    <row r="53" spans="1:12" x14ac:dyDescent="0.45">
      <c r="A53" t="s">
        <v>797</v>
      </c>
      <c r="B53" t="s">
        <v>44</v>
      </c>
      <c r="C53">
        <v>33</v>
      </c>
      <c r="D53">
        <v>23</v>
      </c>
      <c r="E53" t="s">
        <v>185</v>
      </c>
      <c r="F53" t="s">
        <v>1</v>
      </c>
      <c r="G53" t="s">
        <v>0</v>
      </c>
      <c r="H53" t="s">
        <v>1</v>
      </c>
      <c r="I53" t="s">
        <v>0</v>
      </c>
      <c r="J53">
        <f>SUM(D53/(C53+D53))</f>
        <v>0.4107142857142857</v>
      </c>
    </row>
    <row r="54" spans="1:12" x14ac:dyDescent="0.45">
      <c r="A54" t="s">
        <v>796</v>
      </c>
      <c r="B54" t="s">
        <v>31</v>
      </c>
      <c r="C54">
        <v>26</v>
      </c>
      <c r="D54">
        <v>23</v>
      </c>
      <c r="E54" t="s">
        <v>188</v>
      </c>
      <c r="F54" t="s">
        <v>1</v>
      </c>
      <c r="G54" t="s">
        <v>1</v>
      </c>
      <c r="H54" t="s">
        <v>1</v>
      </c>
      <c r="I54" t="s">
        <v>0</v>
      </c>
      <c r="J54">
        <f>SUM(D54/(C54+D54))</f>
        <v>0.46938775510204084</v>
      </c>
    </row>
    <row r="55" spans="1:12" x14ac:dyDescent="0.45">
      <c r="A55" t="s">
        <v>1328</v>
      </c>
      <c r="B55" t="s">
        <v>44</v>
      </c>
      <c r="C55">
        <v>29</v>
      </c>
      <c r="D55">
        <v>28</v>
      </c>
      <c r="E55" t="s">
        <v>46</v>
      </c>
      <c r="F55" t="s">
        <v>0</v>
      </c>
      <c r="G55" t="s">
        <v>1</v>
      </c>
      <c r="H55" t="s">
        <v>0</v>
      </c>
      <c r="I55" t="s">
        <v>0</v>
      </c>
      <c r="J55">
        <f>SUM(D55/(C55+D55))</f>
        <v>0.49122807017543857</v>
      </c>
    </row>
    <row r="56" spans="1:12" x14ac:dyDescent="0.45">
      <c r="A56" t="s">
        <v>688</v>
      </c>
      <c r="B56" t="s">
        <v>200</v>
      </c>
      <c r="C56">
        <v>26</v>
      </c>
      <c r="D56">
        <v>27</v>
      </c>
      <c r="E56" t="s">
        <v>65</v>
      </c>
      <c r="F56" t="s">
        <v>0</v>
      </c>
      <c r="G56" t="s">
        <v>0</v>
      </c>
      <c r="H56" t="s">
        <v>0</v>
      </c>
      <c r="I56" t="s">
        <v>1</v>
      </c>
      <c r="J56">
        <f>SUM(D56/(C56+D56))</f>
        <v>0.50943396226415094</v>
      </c>
    </row>
    <row r="57" spans="1:12" x14ac:dyDescent="0.45">
      <c r="A57" t="s">
        <v>19</v>
      </c>
      <c r="B57" t="s">
        <v>1293</v>
      </c>
      <c r="C57" t="s">
        <v>17</v>
      </c>
      <c r="D57" t="s">
        <v>16</v>
      </c>
      <c r="E57" t="s">
        <v>15</v>
      </c>
      <c r="F57" t="s">
        <v>14</v>
      </c>
      <c r="G57" t="s">
        <v>13</v>
      </c>
      <c r="H57" t="s">
        <v>12</v>
      </c>
      <c r="I57" t="s">
        <v>11</v>
      </c>
      <c r="J57" t="s">
        <v>1264</v>
      </c>
    </row>
    <row r="58" spans="1:12" x14ac:dyDescent="0.45">
      <c r="A58" t="s">
        <v>683</v>
      </c>
      <c r="B58" t="s">
        <v>72</v>
      </c>
      <c r="C58">
        <v>19</v>
      </c>
      <c r="D58">
        <v>21</v>
      </c>
      <c r="E58" t="s">
        <v>178</v>
      </c>
      <c r="F58" t="s">
        <v>1</v>
      </c>
      <c r="G58" t="s">
        <v>0</v>
      </c>
      <c r="H58" t="s">
        <v>1</v>
      </c>
      <c r="I58" t="s">
        <v>1</v>
      </c>
      <c r="J58">
        <f>SUM(D58/(C58+D58))</f>
        <v>0.52500000000000002</v>
      </c>
      <c r="K58" s="3" t="s">
        <v>1320</v>
      </c>
      <c r="L58" t="s">
        <v>1319</v>
      </c>
    </row>
    <row r="59" spans="1:12" x14ac:dyDescent="0.45">
      <c r="A59" t="s">
        <v>19</v>
      </c>
      <c r="B59" t="s">
        <v>1292</v>
      </c>
      <c r="C59" t="s">
        <v>17</v>
      </c>
      <c r="D59" t="s">
        <v>16</v>
      </c>
      <c r="E59" t="s">
        <v>15</v>
      </c>
      <c r="F59" t="s">
        <v>14</v>
      </c>
      <c r="G59" t="s">
        <v>13</v>
      </c>
      <c r="H59" t="s">
        <v>12</v>
      </c>
      <c r="I59" t="s">
        <v>11</v>
      </c>
      <c r="J59" t="s">
        <v>1264</v>
      </c>
    </row>
    <row r="60" spans="1:12" x14ac:dyDescent="0.45">
      <c r="A60" t="s">
        <v>703</v>
      </c>
      <c r="B60" t="s">
        <v>36</v>
      </c>
      <c r="C60">
        <v>28</v>
      </c>
      <c r="D60">
        <v>7</v>
      </c>
      <c r="E60" t="s">
        <v>155</v>
      </c>
      <c r="F60" t="s">
        <v>0</v>
      </c>
      <c r="G60" t="s">
        <v>0</v>
      </c>
      <c r="H60" t="s">
        <v>0</v>
      </c>
      <c r="I60" t="s">
        <v>0</v>
      </c>
      <c r="J60">
        <f>SUM(D60/(C60+D60))</f>
        <v>0.2</v>
      </c>
    </row>
    <row r="61" spans="1:12" x14ac:dyDescent="0.45">
      <c r="A61" t="s">
        <v>19</v>
      </c>
      <c r="B61" t="s">
        <v>1289</v>
      </c>
      <c r="C61" t="s">
        <v>17</v>
      </c>
      <c r="D61" t="s">
        <v>16</v>
      </c>
      <c r="E61" t="s">
        <v>15</v>
      </c>
      <c r="F61" t="s">
        <v>14</v>
      </c>
      <c r="G61" t="s">
        <v>13</v>
      </c>
      <c r="H61" t="s">
        <v>12</v>
      </c>
      <c r="I61" t="s">
        <v>11</v>
      </c>
      <c r="J61" t="s">
        <v>1264</v>
      </c>
    </row>
    <row r="62" spans="1:12" x14ac:dyDescent="0.45">
      <c r="A62" t="s">
        <v>1327</v>
      </c>
      <c r="B62" t="s">
        <v>115</v>
      </c>
      <c r="C62">
        <v>30</v>
      </c>
      <c r="D62">
        <v>23</v>
      </c>
      <c r="E62" t="s">
        <v>26</v>
      </c>
      <c r="F62" t="s">
        <v>0</v>
      </c>
      <c r="G62" t="s">
        <v>0</v>
      </c>
      <c r="H62" t="s">
        <v>0</v>
      </c>
      <c r="I62" t="s">
        <v>0</v>
      </c>
      <c r="J62">
        <f>SUM(D62/(C62+D62))</f>
        <v>0.43396226415094341</v>
      </c>
    </row>
    <row r="63" spans="1:12" x14ac:dyDescent="0.45">
      <c r="A63" t="s">
        <v>19</v>
      </c>
      <c r="B63" t="s">
        <v>1288</v>
      </c>
      <c r="C63" t="s">
        <v>17</v>
      </c>
      <c r="D63" t="s">
        <v>16</v>
      </c>
      <c r="E63" t="s">
        <v>15</v>
      </c>
      <c r="F63" t="s">
        <v>14</v>
      </c>
      <c r="G63" t="s">
        <v>13</v>
      </c>
      <c r="H63" t="s">
        <v>12</v>
      </c>
      <c r="I63" t="s">
        <v>11</v>
      </c>
      <c r="J63" t="s">
        <v>1264</v>
      </c>
    </row>
    <row r="64" spans="1:12" x14ac:dyDescent="0.45">
      <c r="A64" t="s">
        <v>688</v>
      </c>
      <c r="B64" t="s">
        <v>200</v>
      </c>
      <c r="C64">
        <v>15</v>
      </c>
      <c r="D64">
        <v>34</v>
      </c>
      <c r="E64" t="s">
        <v>65</v>
      </c>
      <c r="F64" t="s">
        <v>0</v>
      </c>
      <c r="G64" t="s">
        <v>0</v>
      </c>
      <c r="H64" t="s">
        <v>0</v>
      </c>
      <c r="I64" t="s">
        <v>1</v>
      </c>
      <c r="J64">
        <f>SUM(D64/(C64+D64))</f>
        <v>0.69387755102040816</v>
      </c>
    </row>
    <row r="65" spans="1:12" x14ac:dyDescent="0.45">
      <c r="A65" t="s">
        <v>736</v>
      </c>
      <c r="B65" t="s">
        <v>36</v>
      </c>
      <c r="C65">
        <v>14</v>
      </c>
      <c r="D65">
        <v>20</v>
      </c>
      <c r="E65" t="s">
        <v>58</v>
      </c>
      <c r="F65" t="s">
        <v>1</v>
      </c>
      <c r="G65" t="s">
        <v>0</v>
      </c>
      <c r="H65" t="s">
        <v>1</v>
      </c>
      <c r="I65" t="s">
        <v>1</v>
      </c>
      <c r="J65">
        <f>SUM(D65/(C65+D65))</f>
        <v>0.58823529411764708</v>
      </c>
      <c r="K65" t="s">
        <v>1326</v>
      </c>
      <c r="L65" t="s">
        <v>1325</v>
      </c>
    </row>
    <row r="66" spans="1:12" x14ac:dyDescent="0.45">
      <c r="A66" t="s">
        <v>670</v>
      </c>
      <c r="B66" t="s">
        <v>48</v>
      </c>
      <c r="C66">
        <v>16</v>
      </c>
      <c r="D66">
        <v>21</v>
      </c>
      <c r="E66" t="s">
        <v>185</v>
      </c>
      <c r="F66" t="s">
        <v>1</v>
      </c>
      <c r="G66" t="s">
        <v>0</v>
      </c>
      <c r="H66" t="s">
        <v>1</v>
      </c>
      <c r="I66" t="s">
        <v>1</v>
      </c>
      <c r="J66">
        <f>SUM(D66/(C66+D66))</f>
        <v>0.56756756756756754</v>
      </c>
      <c r="K66" t="s">
        <v>1324</v>
      </c>
      <c r="L66" t="s">
        <v>1323</v>
      </c>
    </row>
    <row r="67" spans="1:12" x14ac:dyDescent="0.45">
      <c r="A67" t="s">
        <v>19</v>
      </c>
      <c r="B67" t="s">
        <v>1284</v>
      </c>
      <c r="C67" t="s">
        <v>17</v>
      </c>
      <c r="D67" t="s">
        <v>16</v>
      </c>
      <c r="E67" t="s">
        <v>15</v>
      </c>
      <c r="F67" t="s">
        <v>14</v>
      </c>
      <c r="G67" t="s">
        <v>13</v>
      </c>
      <c r="H67" t="s">
        <v>12</v>
      </c>
      <c r="I67" t="s">
        <v>11</v>
      </c>
      <c r="J67" t="s">
        <v>1264</v>
      </c>
    </row>
    <row r="68" spans="1:12" x14ac:dyDescent="0.45">
      <c r="A68" t="s">
        <v>19</v>
      </c>
      <c r="B68" t="s">
        <v>1283</v>
      </c>
      <c r="C68" t="s">
        <v>17</v>
      </c>
      <c r="D68" t="s">
        <v>16</v>
      </c>
      <c r="E68" t="s">
        <v>15</v>
      </c>
      <c r="F68" t="s">
        <v>14</v>
      </c>
      <c r="G68" t="s">
        <v>13</v>
      </c>
      <c r="H68" t="s">
        <v>12</v>
      </c>
      <c r="I68" t="s">
        <v>11</v>
      </c>
      <c r="J68" t="s">
        <v>1264</v>
      </c>
    </row>
    <row r="69" spans="1:12" x14ac:dyDescent="0.45">
      <c r="A69" t="s">
        <v>688</v>
      </c>
      <c r="B69" t="s">
        <v>200</v>
      </c>
      <c r="C69">
        <v>9</v>
      </c>
      <c r="D69">
        <v>6</v>
      </c>
      <c r="E69" t="s">
        <v>65</v>
      </c>
      <c r="F69" t="s">
        <v>0</v>
      </c>
      <c r="G69" t="s">
        <v>0</v>
      </c>
      <c r="H69" t="s">
        <v>0</v>
      </c>
      <c r="I69" t="s">
        <v>1</v>
      </c>
      <c r="J69">
        <f>SUM(D69/(C69+D69))</f>
        <v>0.4</v>
      </c>
    </row>
    <row r="70" spans="1:12" x14ac:dyDescent="0.45">
      <c r="A70" t="s">
        <v>687</v>
      </c>
      <c r="B70" t="s">
        <v>36</v>
      </c>
      <c r="C70">
        <v>9</v>
      </c>
      <c r="D70">
        <v>8</v>
      </c>
      <c r="E70" t="s">
        <v>188</v>
      </c>
      <c r="F70" t="s">
        <v>1</v>
      </c>
      <c r="G70" t="s">
        <v>0</v>
      </c>
      <c r="H70" t="s">
        <v>1</v>
      </c>
      <c r="I70" t="s">
        <v>1</v>
      </c>
      <c r="J70">
        <f>SUM(D70/(C70+D70))</f>
        <v>0.47058823529411764</v>
      </c>
      <c r="K70" t="s">
        <v>1322</v>
      </c>
      <c r="L70" t="s">
        <v>1321</v>
      </c>
    </row>
    <row r="71" spans="1:12" x14ac:dyDescent="0.45">
      <c r="A71" t="s">
        <v>686</v>
      </c>
      <c r="B71" t="s">
        <v>31</v>
      </c>
      <c r="C71">
        <v>8</v>
      </c>
      <c r="D71">
        <v>9</v>
      </c>
      <c r="E71" t="s">
        <v>58</v>
      </c>
      <c r="F71" t="s">
        <v>1</v>
      </c>
      <c r="G71" t="s">
        <v>0</v>
      </c>
      <c r="H71" t="s">
        <v>1</v>
      </c>
      <c r="I71" t="s">
        <v>1</v>
      </c>
      <c r="J71">
        <f>SUM(D71/(C71+D71))</f>
        <v>0.52941176470588236</v>
      </c>
      <c r="K71" t="s">
        <v>1318</v>
      </c>
      <c r="L71" t="s">
        <v>1317</v>
      </c>
    </row>
    <row r="72" spans="1:12" x14ac:dyDescent="0.45">
      <c r="A72" t="s">
        <v>19</v>
      </c>
      <c r="B72" t="s">
        <v>1282</v>
      </c>
      <c r="C72" t="s">
        <v>17</v>
      </c>
      <c r="D72" t="s">
        <v>16</v>
      </c>
      <c r="E72" t="s">
        <v>15</v>
      </c>
      <c r="F72" t="s">
        <v>14</v>
      </c>
      <c r="G72" t="s">
        <v>13</v>
      </c>
      <c r="H72" t="s">
        <v>12</v>
      </c>
      <c r="I72" t="s">
        <v>11</v>
      </c>
      <c r="J72" t="s">
        <v>1264</v>
      </c>
    </row>
    <row r="73" spans="1:12" x14ac:dyDescent="0.45">
      <c r="A73" t="s">
        <v>19</v>
      </c>
      <c r="B73" t="s">
        <v>1281</v>
      </c>
      <c r="C73" t="s">
        <v>17</v>
      </c>
      <c r="D73" t="s">
        <v>16</v>
      </c>
      <c r="E73" t="s">
        <v>15</v>
      </c>
      <c r="F73" t="s">
        <v>14</v>
      </c>
      <c r="G73" t="s">
        <v>13</v>
      </c>
      <c r="H73" t="s">
        <v>12</v>
      </c>
      <c r="I73" t="s">
        <v>11</v>
      </c>
      <c r="J73" t="s">
        <v>1264</v>
      </c>
    </row>
    <row r="74" spans="1:12" x14ac:dyDescent="0.45">
      <c r="A74" t="s">
        <v>19</v>
      </c>
      <c r="B74" t="s">
        <v>1280</v>
      </c>
      <c r="C74" t="s">
        <v>17</v>
      </c>
      <c r="D74" t="s">
        <v>16</v>
      </c>
      <c r="E74" t="s">
        <v>15</v>
      </c>
      <c r="F74" t="s">
        <v>14</v>
      </c>
      <c r="G74" t="s">
        <v>13</v>
      </c>
      <c r="H74" t="s">
        <v>12</v>
      </c>
      <c r="I74" t="s">
        <v>11</v>
      </c>
      <c r="J74" t="s">
        <v>1264</v>
      </c>
    </row>
    <row r="75" spans="1:12" x14ac:dyDescent="0.45">
      <c r="A75" t="s">
        <v>683</v>
      </c>
      <c r="B75" t="s">
        <v>72</v>
      </c>
      <c r="C75">
        <v>14</v>
      </c>
      <c r="D75">
        <v>11</v>
      </c>
      <c r="E75" t="s">
        <v>178</v>
      </c>
      <c r="F75" t="s">
        <v>1</v>
      </c>
      <c r="G75" t="s">
        <v>0</v>
      </c>
      <c r="H75" t="s">
        <v>1</v>
      </c>
      <c r="I75" t="s">
        <v>1</v>
      </c>
      <c r="J75">
        <f>SUM(D75/(C75+D75))</f>
        <v>0.44</v>
      </c>
      <c r="K75" s="3" t="s">
        <v>1320</v>
      </c>
      <c r="L75" t="s">
        <v>1319</v>
      </c>
    </row>
    <row r="76" spans="1:12" x14ac:dyDescent="0.45">
      <c r="A76" t="s">
        <v>19</v>
      </c>
      <c r="B76" t="s">
        <v>1279</v>
      </c>
      <c r="C76" t="s">
        <v>17</v>
      </c>
      <c r="D76" t="s">
        <v>16</v>
      </c>
      <c r="E76" t="s">
        <v>15</v>
      </c>
      <c r="F76" t="s">
        <v>14</v>
      </c>
      <c r="G76" t="s">
        <v>13</v>
      </c>
      <c r="H76" t="s">
        <v>12</v>
      </c>
      <c r="I76" t="s">
        <v>11</v>
      </c>
      <c r="J76" t="s">
        <v>1264</v>
      </c>
    </row>
    <row r="77" spans="1:12" x14ac:dyDescent="0.45">
      <c r="A77" t="s">
        <v>19</v>
      </c>
      <c r="B77" t="s">
        <v>1278</v>
      </c>
      <c r="C77" t="s">
        <v>17</v>
      </c>
      <c r="D77" t="s">
        <v>16</v>
      </c>
      <c r="E77" t="s">
        <v>15</v>
      </c>
      <c r="F77" t="s">
        <v>14</v>
      </c>
      <c r="G77" t="s">
        <v>13</v>
      </c>
      <c r="H77" t="s">
        <v>12</v>
      </c>
      <c r="I77" t="s">
        <v>11</v>
      </c>
      <c r="J77" t="s">
        <v>1264</v>
      </c>
    </row>
    <row r="78" spans="1:12" x14ac:dyDescent="0.45">
      <c r="A78" t="s">
        <v>688</v>
      </c>
      <c r="B78" t="s">
        <v>200</v>
      </c>
      <c r="C78">
        <v>10</v>
      </c>
      <c r="D78">
        <v>15</v>
      </c>
      <c r="E78" t="s">
        <v>65</v>
      </c>
      <c r="F78" t="s">
        <v>0</v>
      </c>
      <c r="G78" t="s">
        <v>0</v>
      </c>
      <c r="H78" t="s">
        <v>0</v>
      </c>
      <c r="I78" t="s">
        <v>1</v>
      </c>
      <c r="J78">
        <f>SUM(D78/(C78+D78))</f>
        <v>0.6</v>
      </c>
    </row>
    <row r="79" spans="1:12" x14ac:dyDescent="0.45">
      <c r="A79" t="s">
        <v>687</v>
      </c>
      <c r="B79" t="s">
        <v>36</v>
      </c>
      <c r="C79">
        <v>4</v>
      </c>
      <c r="D79">
        <v>7</v>
      </c>
      <c r="E79" t="s">
        <v>188</v>
      </c>
      <c r="F79" t="s">
        <v>1</v>
      </c>
      <c r="G79" t="s">
        <v>0</v>
      </c>
      <c r="H79" t="s">
        <v>1</v>
      </c>
      <c r="I79" t="s">
        <v>1</v>
      </c>
      <c r="J79">
        <f>SUM(D79/(C79+D79))</f>
        <v>0.63636363636363635</v>
      </c>
      <c r="K79" t="s">
        <v>1322</v>
      </c>
      <c r="L79" t="s">
        <v>1321</v>
      </c>
    </row>
    <row r="80" spans="1:12" x14ac:dyDescent="0.45">
      <c r="A80" t="s">
        <v>686</v>
      </c>
      <c r="B80" t="s">
        <v>31</v>
      </c>
      <c r="C80">
        <v>14</v>
      </c>
      <c r="D80">
        <v>25</v>
      </c>
      <c r="E80" t="s">
        <v>58</v>
      </c>
      <c r="F80" t="s">
        <v>1</v>
      </c>
      <c r="G80" t="s">
        <v>0</v>
      </c>
      <c r="H80" t="s">
        <v>1</v>
      </c>
      <c r="I80" t="s">
        <v>1</v>
      </c>
      <c r="J80">
        <f>SUM(D80/(C80+D80))</f>
        <v>0.64102564102564108</v>
      </c>
      <c r="K80" t="s">
        <v>1318</v>
      </c>
      <c r="L80" t="s">
        <v>1317</v>
      </c>
    </row>
    <row r="81" spans="1:12" x14ac:dyDescent="0.45">
      <c r="A81" t="s">
        <v>19</v>
      </c>
      <c r="B81" t="s">
        <v>1277</v>
      </c>
      <c r="C81" t="s">
        <v>17</v>
      </c>
      <c r="D81" t="s">
        <v>16</v>
      </c>
      <c r="E81" t="s">
        <v>15</v>
      </c>
      <c r="F81" t="s">
        <v>14</v>
      </c>
      <c r="G81" t="s">
        <v>13</v>
      </c>
      <c r="H81" t="s">
        <v>12</v>
      </c>
      <c r="I81" t="s">
        <v>11</v>
      </c>
      <c r="J81" t="s">
        <v>1264</v>
      </c>
    </row>
    <row r="82" spans="1:12" x14ac:dyDescent="0.45">
      <c r="A82" t="s">
        <v>683</v>
      </c>
      <c r="B82" t="s">
        <v>72</v>
      </c>
      <c r="C82">
        <v>12</v>
      </c>
      <c r="D82">
        <v>13</v>
      </c>
      <c r="E82" t="s">
        <v>178</v>
      </c>
      <c r="F82" t="s">
        <v>1</v>
      </c>
      <c r="G82" t="s">
        <v>0</v>
      </c>
      <c r="H82" t="s">
        <v>1</v>
      </c>
      <c r="I82" t="s">
        <v>1</v>
      </c>
      <c r="J82">
        <f>SUM(D82/(C82+D82))</f>
        <v>0.52</v>
      </c>
      <c r="K82" s="3" t="s">
        <v>1320</v>
      </c>
      <c r="L82" t="s">
        <v>1319</v>
      </c>
    </row>
    <row r="83" spans="1:12" x14ac:dyDescent="0.45">
      <c r="A83" t="s">
        <v>698</v>
      </c>
      <c r="B83" t="s">
        <v>89</v>
      </c>
      <c r="C83">
        <v>10</v>
      </c>
      <c r="D83">
        <v>9</v>
      </c>
      <c r="E83" t="s">
        <v>399</v>
      </c>
      <c r="F83" t="s">
        <v>0</v>
      </c>
      <c r="G83" t="s">
        <v>0</v>
      </c>
      <c r="H83" t="s">
        <v>0</v>
      </c>
      <c r="I83" t="s">
        <v>1</v>
      </c>
      <c r="J83">
        <f>SUM(D83/(C83+D83))</f>
        <v>0.47368421052631576</v>
      </c>
    </row>
    <row r="84" spans="1:12" x14ac:dyDescent="0.45">
      <c r="A84" t="s">
        <v>19</v>
      </c>
      <c r="B84" t="s">
        <v>1276</v>
      </c>
      <c r="C84" t="s">
        <v>17</v>
      </c>
      <c r="D84" t="s">
        <v>16</v>
      </c>
      <c r="E84" t="s">
        <v>15</v>
      </c>
      <c r="F84" t="s">
        <v>14</v>
      </c>
      <c r="G84" t="s">
        <v>13</v>
      </c>
      <c r="H84" t="s">
        <v>12</v>
      </c>
      <c r="I84" t="s">
        <v>11</v>
      </c>
      <c r="J84" t="s">
        <v>1264</v>
      </c>
    </row>
    <row r="85" spans="1:12" x14ac:dyDescent="0.45">
      <c r="A85" t="s">
        <v>854</v>
      </c>
      <c r="B85" t="s">
        <v>31</v>
      </c>
      <c r="C85">
        <v>10</v>
      </c>
      <c r="D85">
        <v>33</v>
      </c>
      <c r="E85" t="s">
        <v>20</v>
      </c>
      <c r="F85" t="s">
        <v>1</v>
      </c>
      <c r="G85" t="s">
        <v>0</v>
      </c>
      <c r="H85" t="s">
        <v>1</v>
      </c>
      <c r="I85" t="s">
        <v>0</v>
      </c>
      <c r="J85">
        <f>SUM(D85/(C85+D85))</f>
        <v>0.76744186046511631</v>
      </c>
    </row>
    <row r="86" spans="1:12" x14ac:dyDescent="0.45">
      <c r="A86" t="s">
        <v>19</v>
      </c>
      <c r="B86" t="s">
        <v>1267</v>
      </c>
      <c r="C86" t="s">
        <v>17</v>
      </c>
      <c r="D86" t="s">
        <v>16</v>
      </c>
      <c r="E86" t="s">
        <v>15</v>
      </c>
      <c r="F86" t="s">
        <v>14</v>
      </c>
      <c r="G86" t="s">
        <v>13</v>
      </c>
      <c r="H86" t="s">
        <v>12</v>
      </c>
      <c r="I86" t="s">
        <v>11</v>
      </c>
      <c r="J86" t="s">
        <v>1264</v>
      </c>
    </row>
    <row r="87" spans="1:12" x14ac:dyDescent="0.45">
      <c r="A87" t="s">
        <v>19</v>
      </c>
      <c r="B87" t="s">
        <v>1266</v>
      </c>
      <c r="C87" t="s">
        <v>17</v>
      </c>
      <c r="D87" t="s">
        <v>16</v>
      </c>
      <c r="E87" t="s">
        <v>15</v>
      </c>
      <c r="F87" t="s">
        <v>14</v>
      </c>
      <c r="G87" t="s">
        <v>13</v>
      </c>
      <c r="H87" t="s">
        <v>12</v>
      </c>
      <c r="I87" t="s">
        <v>11</v>
      </c>
      <c r="J87" t="s">
        <v>1264</v>
      </c>
    </row>
    <row r="88" spans="1:12" x14ac:dyDescent="0.45">
      <c r="A88" t="s">
        <v>686</v>
      </c>
      <c r="B88" t="s">
        <v>31</v>
      </c>
      <c r="C88">
        <v>0</v>
      </c>
      <c r="D88">
        <v>1</v>
      </c>
      <c r="E88" t="s">
        <v>58</v>
      </c>
      <c r="F88" t="s">
        <v>1</v>
      </c>
      <c r="G88" t="s">
        <v>0</v>
      </c>
      <c r="H88" t="s">
        <v>1</v>
      </c>
      <c r="I88" t="s">
        <v>1</v>
      </c>
      <c r="J88">
        <f>SUM(D88/(C88+D88))</f>
        <v>1</v>
      </c>
      <c r="K88" t="s">
        <v>1318</v>
      </c>
      <c r="L88" t="s">
        <v>1317</v>
      </c>
    </row>
    <row r="89" spans="1:12" x14ac:dyDescent="0.45">
      <c r="A89" t="s">
        <v>19</v>
      </c>
      <c r="B89" t="s">
        <v>1265</v>
      </c>
      <c r="C89" t="s">
        <v>17</v>
      </c>
      <c r="D89" t="s">
        <v>16</v>
      </c>
      <c r="E89" t="s">
        <v>15</v>
      </c>
      <c r="F89" t="s">
        <v>14</v>
      </c>
      <c r="G89" t="s">
        <v>13</v>
      </c>
      <c r="H89" t="s">
        <v>12</v>
      </c>
      <c r="I89" t="s">
        <v>11</v>
      </c>
      <c r="J89" t="s">
        <v>1264</v>
      </c>
    </row>
    <row r="90" spans="1:12" x14ac:dyDescent="0.45">
      <c r="A90" t="s">
        <v>698</v>
      </c>
      <c r="B90" t="s">
        <v>89</v>
      </c>
      <c r="C90">
        <v>14</v>
      </c>
      <c r="D90">
        <v>7</v>
      </c>
      <c r="E90" t="s">
        <v>399</v>
      </c>
      <c r="F90" t="s">
        <v>0</v>
      </c>
      <c r="G90" t="s">
        <v>0</v>
      </c>
      <c r="H90" t="s">
        <v>0</v>
      </c>
      <c r="I90" t="s">
        <v>1</v>
      </c>
      <c r="J90">
        <f>SUM(D90/(C90+D90))</f>
        <v>0.33333333333333331</v>
      </c>
    </row>
  </sheetData>
  <conditionalFormatting sqref="F1:I90 J1 K2 L1">
    <cfRule type="cellIs" dxfId="1266" priority="68" operator="equal">
      <formula>"Y"</formula>
    </cfRule>
    <cfRule type="cellIs" dxfId="1265" priority="69" operator="equal">
      <formula>"N"</formula>
    </cfRule>
  </conditionalFormatting>
  <conditionalFormatting sqref="J5">
    <cfRule type="cellIs" dxfId="1264" priority="66" operator="equal">
      <formula>"Y"</formula>
    </cfRule>
    <cfRule type="cellIs" dxfId="1263" priority="67" operator="equal">
      <formula>"N"</formula>
    </cfRule>
  </conditionalFormatting>
  <conditionalFormatting sqref="J6">
    <cfRule type="cellIs" dxfId="1262" priority="64" operator="equal">
      <formula>"Y"</formula>
    </cfRule>
    <cfRule type="cellIs" dxfId="1261" priority="65" operator="equal">
      <formula>"N"</formula>
    </cfRule>
  </conditionalFormatting>
  <conditionalFormatting sqref="J14">
    <cfRule type="cellIs" dxfId="1260" priority="62" operator="equal">
      <formula>"Y"</formula>
    </cfRule>
    <cfRule type="cellIs" dxfId="1259" priority="63" operator="equal">
      <formula>"N"</formula>
    </cfRule>
  </conditionalFormatting>
  <conditionalFormatting sqref="J17">
    <cfRule type="cellIs" dxfId="1258" priority="60" operator="equal">
      <formula>"Y"</formula>
    </cfRule>
    <cfRule type="cellIs" dxfId="1257" priority="61" operator="equal">
      <formula>"N"</formula>
    </cfRule>
  </conditionalFormatting>
  <conditionalFormatting sqref="J23">
    <cfRule type="cellIs" dxfId="1256" priority="58" operator="equal">
      <formula>"Y"</formula>
    </cfRule>
    <cfRule type="cellIs" dxfId="1255" priority="59" operator="equal">
      <formula>"N"</formula>
    </cfRule>
  </conditionalFormatting>
  <conditionalFormatting sqref="J27">
    <cfRule type="cellIs" dxfId="1254" priority="56" operator="equal">
      <formula>"Y"</formula>
    </cfRule>
    <cfRule type="cellIs" dxfId="1253" priority="57" operator="equal">
      <formula>"N"</formula>
    </cfRule>
  </conditionalFormatting>
  <conditionalFormatting sqref="J28">
    <cfRule type="cellIs" dxfId="1252" priority="54" operator="equal">
      <formula>"Y"</formula>
    </cfRule>
    <cfRule type="cellIs" dxfId="1251" priority="55" operator="equal">
      <formula>"N"</formula>
    </cfRule>
  </conditionalFormatting>
  <conditionalFormatting sqref="J29">
    <cfRule type="cellIs" dxfId="1250" priority="52" operator="equal">
      <formula>"Y"</formula>
    </cfRule>
    <cfRule type="cellIs" dxfId="1249" priority="53" operator="equal">
      <formula>"N"</formula>
    </cfRule>
  </conditionalFormatting>
  <conditionalFormatting sqref="J30">
    <cfRule type="cellIs" dxfId="1248" priority="50" operator="equal">
      <formula>"Y"</formula>
    </cfRule>
    <cfRule type="cellIs" dxfId="1247" priority="51" operator="equal">
      <formula>"N"</formula>
    </cfRule>
  </conditionalFormatting>
  <conditionalFormatting sqref="J34">
    <cfRule type="cellIs" dxfId="1246" priority="48" operator="equal">
      <formula>"Y"</formula>
    </cfRule>
    <cfRule type="cellIs" dxfId="1245" priority="49" operator="equal">
      <formula>"N"</formula>
    </cfRule>
  </conditionalFormatting>
  <conditionalFormatting sqref="J35">
    <cfRule type="cellIs" dxfId="1244" priority="46" operator="equal">
      <formula>"Y"</formula>
    </cfRule>
    <cfRule type="cellIs" dxfId="1243" priority="47" operator="equal">
      <formula>"N"</formula>
    </cfRule>
  </conditionalFormatting>
  <conditionalFormatting sqref="J38">
    <cfRule type="cellIs" dxfId="1242" priority="44" operator="equal">
      <formula>"Y"</formula>
    </cfRule>
    <cfRule type="cellIs" dxfId="1241" priority="45" operator="equal">
      <formula>"N"</formula>
    </cfRule>
  </conditionalFormatting>
  <conditionalFormatting sqref="J42">
    <cfRule type="cellIs" dxfId="1240" priority="42" operator="equal">
      <formula>"Y"</formula>
    </cfRule>
    <cfRule type="cellIs" dxfId="1239" priority="43" operator="equal">
      <formula>"N"</formula>
    </cfRule>
  </conditionalFormatting>
  <conditionalFormatting sqref="J43">
    <cfRule type="cellIs" dxfId="1238" priority="40" operator="equal">
      <formula>"Y"</formula>
    </cfRule>
    <cfRule type="cellIs" dxfId="1237" priority="41" operator="equal">
      <formula>"N"</formula>
    </cfRule>
  </conditionalFormatting>
  <conditionalFormatting sqref="J47">
    <cfRule type="cellIs" dxfId="1236" priority="38" operator="equal">
      <formula>"Y"</formula>
    </cfRule>
    <cfRule type="cellIs" dxfId="1235" priority="39" operator="equal">
      <formula>"N"</formula>
    </cfRule>
  </conditionalFormatting>
  <conditionalFormatting sqref="J51">
    <cfRule type="cellIs" dxfId="1234" priority="36" operator="equal">
      <formula>"Y"</formula>
    </cfRule>
    <cfRule type="cellIs" dxfId="1233" priority="37" operator="equal">
      <formula>"N"</formula>
    </cfRule>
  </conditionalFormatting>
  <conditionalFormatting sqref="J52">
    <cfRule type="cellIs" dxfId="1232" priority="34" operator="equal">
      <formula>"Y"</formula>
    </cfRule>
    <cfRule type="cellIs" dxfId="1231" priority="35" operator="equal">
      <formula>"N"</formula>
    </cfRule>
  </conditionalFormatting>
  <conditionalFormatting sqref="J57">
    <cfRule type="cellIs" dxfId="1230" priority="32" operator="equal">
      <formula>"Y"</formula>
    </cfRule>
    <cfRule type="cellIs" dxfId="1229" priority="33" operator="equal">
      <formula>"N"</formula>
    </cfRule>
  </conditionalFormatting>
  <conditionalFormatting sqref="J59">
    <cfRule type="cellIs" dxfId="1228" priority="30" operator="equal">
      <formula>"Y"</formula>
    </cfRule>
    <cfRule type="cellIs" dxfId="1227" priority="31" operator="equal">
      <formula>"N"</formula>
    </cfRule>
  </conditionalFormatting>
  <conditionalFormatting sqref="J61">
    <cfRule type="cellIs" dxfId="1226" priority="28" operator="equal">
      <formula>"Y"</formula>
    </cfRule>
    <cfRule type="cellIs" dxfId="1225" priority="29" operator="equal">
      <formula>"N"</formula>
    </cfRule>
  </conditionalFormatting>
  <conditionalFormatting sqref="J63">
    <cfRule type="cellIs" dxfId="1224" priority="26" operator="equal">
      <formula>"Y"</formula>
    </cfRule>
    <cfRule type="cellIs" dxfId="1223" priority="27" operator="equal">
      <formula>"N"</formula>
    </cfRule>
  </conditionalFormatting>
  <conditionalFormatting sqref="J67">
    <cfRule type="cellIs" dxfId="1222" priority="24" operator="equal">
      <formula>"Y"</formula>
    </cfRule>
    <cfRule type="cellIs" dxfId="1221" priority="25" operator="equal">
      <formula>"N"</formula>
    </cfRule>
  </conditionalFormatting>
  <conditionalFormatting sqref="J68">
    <cfRule type="cellIs" dxfId="1220" priority="22" operator="equal">
      <formula>"Y"</formula>
    </cfRule>
    <cfRule type="cellIs" dxfId="1219" priority="23" operator="equal">
      <formula>"N"</formula>
    </cfRule>
  </conditionalFormatting>
  <conditionalFormatting sqref="J72">
    <cfRule type="cellIs" dxfId="1218" priority="20" operator="equal">
      <formula>"Y"</formula>
    </cfRule>
    <cfRule type="cellIs" dxfId="1217" priority="21" operator="equal">
      <formula>"N"</formula>
    </cfRule>
  </conditionalFormatting>
  <conditionalFormatting sqref="J73">
    <cfRule type="cellIs" dxfId="1216" priority="18" operator="equal">
      <formula>"Y"</formula>
    </cfRule>
    <cfRule type="cellIs" dxfId="1215" priority="19" operator="equal">
      <formula>"N"</formula>
    </cfRule>
  </conditionalFormatting>
  <conditionalFormatting sqref="J74">
    <cfRule type="cellIs" dxfId="1214" priority="16" operator="equal">
      <formula>"Y"</formula>
    </cfRule>
    <cfRule type="cellIs" dxfId="1213" priority="17" operator="equal">
      <formula>"N"</formula>
    </cfRule>
  </conditionalFormatting>
  <conditionalFormatting sqref="J76">
    <cfRule type="cellIs" dxfId="1212" priority="14" operator="equal">
      <formula>"Y"</formula>
    </cfRule>
    <cfRule type="cellIs" dxfId="1211" priority="15" operator="equal">
      <formula>"N"</formula>
    </cfRule>
  </conditionalFormatting>
  <conditionalFormatting sqref="J77">
    <cfRule type="cellIs" dxfId="1210" priority="12" operator="equal">
      <formula>"Y"</formula>
    </cfRule>
    <cfRule type="cellIs" dxfId="1209" priority="13" operator="equal">
      <formula>"N"</formula>
    </cfRule>
  </conditionalFormatting>
  <conditionalFormatting sqref="J81">
    <cfRule type="cellIs" dxfId="1208" priority="10" operator="equal">
      <formula>"Y"</formula>
    </cfRule>
    <cfRule type="cellIs" dxfId="1207" priority="11" operator="equal">
      <formula>"N"</formula>
    </cfRule>
  </conditionalFormatting>
  <conditionalFormatting sqref="J84">
    <cfRule type="cellIs" dxfId="1206" priority="8" operator="equal">
      <formula>"Y"</formula>
    </cfRule>
    <cfRule type="cellIs" dxfId="1205" priority="9" operator="equal">
      <formula>"N"</formula>
    </cfRule>
  </conditionalFormatting>
  <conditionalFormatting sqref="J86">
    <cfRule type="cellIs" dxfId="1204" priority="6" operator="equal">
      <formula>"Y"</formula>
    </cfRule>
    <cfRule type="cellIs" dxfId="1203" priority="7" operator="equal">
      <formula>"N"</formula>
    </cfRule>
  </conditionalFormatting>
  <conditionalFormatting sqref="J87">
    <cfRule type="cellIs" dxfId="1202" priority="4" operator="equal">
      <formula>"Y"</formula>
    </cfRule>
    <cfRule type="cellIs" dxfId="1201" priority="5" operator="equal">
      <formula>"N"</formula>
    </cfRule>
  </conditionalFormatting>
  <conditionalFormatting sqref="J89">
    <cfRule type="cellIs" dxfId="1200" priority="2" operator="equal">
      <formula>"Y"</formula>
    </cfRule>
    <cfRule type="cellIs" dxfId="1199" priority="3" operator="equal">
      <formula>"N"</formula>
    </cfRule>
  </conditionalFormatting>
  <conditionalFormatting sqref="A1:A1048576">
    <cfRule type="duplicateValues" dxfId="1198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APC_Bladder</vt:lpstr>
      <vt:lpstr>DCC_Bladder</vt:lpstr>
      <vt:lpstr>HRAS_Bladder</vt:lpstr>
      <vt:lpstr>MYC_Bladder</vt:lpstr>
      <vt:lpstr>RB1a_Bladder</vt:lpstr>
      <vt:lpstr>RB1b_Bladder</vt:lpstr>
      <vt:lpstr>RB1c_Bladder</vt:lpstr>
      <vt:lpstr>HRAS_Colon</vt:lpstr>
      <vt:lpstr>MYC_Colon</vt:lpstr>
      <vt:lpstr>APC_Esophogeal</vt:lpstr>
      <vt:lpstr>DCC_Esophogeal</vt:lpstr>
      <vt:lpstr>HRAS_Esophogeal</vt:lpstr>
      <vt:lpstr>MYC_Esophogeal</vt:lpstr>
      <vt:lpstr>RB1a_Esophogeal</vt:lpstr>
      <vt:lpstr>RB1b_Esophogeal</vt:lpstr>
      <vt:lpstr>RB1c_Esophogeal</vt:lpstr>
      <vt:lpstr>APC_HeadNeck</vt:lpstr>
      <vt:lpstr>DCC_HeadNeck</vt:lpstr>
      <vt:lpstr>HRAS_HeadNeck</vt:lpstr>
      <vt:lpstr>MYC_HeadNeck</vt:lpstr>
      <vt:lpstr>RB1a_HeadNeck</vt:lpstr>
      <vt:lpstr>RB1b_HeadNeck</vt:lpstr>
      <vt:lpstr>RB1c_HeadNeck</vt:lpstr>
      <vt:lpstr>APC_Lung</vt:lpstr>
      <vt:lpstr>DCC_Lung</vt:lpstr>
      <vt:lpstr>HRAS_Lung</vt:lpstr>
      <vt:lpstr>MYC_Lung</vt:lpstr>
      <vt:lpstr>RB1a_Lung</vt:lpstr>
      <vt:lpstr>RB1b_Lung</vt:lpstr>
      <vt:lpstr>RB1c_Lung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Danial Samy</dc:creator>
  <cp:lastModifiedBy>Danial Samy</cp:lastModifiedBy>
  <dcterms:created xsi:type="dcterms:W3CDTF">2015-10-19T16:54:49Z</dcterms:created>
  <dcterms:modified xsi:type="dcterms:W3CDTF">2015-10-19T17:02:51Z</dcterms:modified>
</cp:coreProperties>
</file>