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85" windowHeight="6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0" i="1" l="1"/>
  <c r="E196" i="1"/>
  <c r="E192" i="1"/>
  <c r="E188" i="1"/>
  <c r="E187" i="1"/>
  <c r="E183" i="1"/>
  <c r="E179" i="1"/>
  <c r="E175" i="1" l="1"/>
  <c r="E171" i="1"/>
  <c r="E170" i="1"/>
  <c r="E166" i="1"/>
  <c r="E162" i="1"/>
  <c r="E158" i="1"/>
  <c r="E154" i="1"/>
  <c r="E150" i="1"/>
  <c r="E149" i="1"/>
  <c r="E144" i="1"/>
  <c r="E145" i="1"/>
  <c r="E143" i="1"/>
  <c r="E139" i="1"/>
  <c r="E138" i="1"/>
  <c r="E132" i="1"/>
  <c r="E133" i="1"/>
  <c r="E134" i="1"/>
  <c r="E131" i="1"/>
  <c r="E127" i="1"/>
  <c r="E123" i="1"/>
  <c r="E119" i="1"/>
  <c r="E118" i="1"/>
  <c r="E114" i="1"/>
  <c r="E113" i="1"/>
  <c r="E109" i="1"/>
  <c r="E105" i="1"/>
  <c r="E101" i="1"/>
  <c r="E100" i="1"/>
  <c r="E96" i="1"/>
  <c r="E92" i="1"/>
  <c r="E91" i="1"/>
  <c r="E90" i="1"/>
  <c r="E86" i="1"/>
  <c r="E82" i="1"/>
  <c r="E74" i="1"/>
  <c r="E75" i="1"/>
  <c r="E76" i="1"/>
  <c r="E77" i="1"/>
  <c r="E78" i="1"/>
  <c r="E73" i="1"/>
  <c r="E65" i="1"/>
  <c r="E66" i="1"/>
  <c r="E67" i="1"/>
  <c r="E68" i="1"/>
  <c r="E69" i="1"/>
  <c r="E64" i="1"/>
  <c r="E49" i="1"/>
  <c r="E50" i="1"/>
  <c r="E51" i="1"/>
  <c r="E52" i="1"/>
  <c r="E53" i="1"/>
  <c r="E54" i="1"/>
  <c r="E55" i="1"/>
  <c r="E56" i="1"/>
  <c r="E57" i="1"/>
  <c r="E58" i="1"/>
  <c r="E59" i="1"/>
  <c r="E60" i="1"/>
  <c r="E48" i="1"/>
  <c r="E41" i="1"/>
  <c r="E42" i="1"/>
  <c r="E43" i="1"/>
  <c r="E44" i="1"/>
  <c r="E37" i="1"/>
  <c r="E36" i="1"/>
  <c r="E32" i="1" l="1"/>
  <c r="E28" i="1"/>
  <c r="E24" i="1"/>
  <c r="E23" i="1"/>
  <c r="E13" i="1"/>
  <c r="E14" i="1"/>
  <c r="E15" i="1"/>
  <c r="E16" i="1"/>
  <c r="E17" i="1"/>
  <c r="E18" i="1"/>
  <c r="E19" i="1"/>
  <c r="E12" i="1"/>
  <c r="E8" i="1"/>
  <c r="E7" i="1"/>
  <c r="E6" i="1"/>
  <c r="E5" i="1"/>
</calcChain>
</file>

<file path=xl/sharedStrings.xml><?xml version="1.0" encoding="utf-8"?>
<sst xmlns="http://schemas.openxmlformats.org/spreadsheetml/2006/main" count="171" uniqueCount="138">
  <si>
    <t>AKAP12 (uc011eep.2)</t>
  </si>
  <si>
    <t>CpG_16</t>
  </si>
  <si>
    <t>CpG_132</t>
  </si>
  <si>
    <t>CpG_25</t>
  </si>
  <si>
    <t>CpG_42</t>
  </si>
  <si>
    <t>Offset</t>
  </si>
  <si>
    <t>chr6:</t>
  </si>
  <si>
    <t>AXIN1 (uc002cgp.2)</t>
  </si>
  <si>
    <t>chr16:</t>
  </si>
  <si>
    <t>CpG_20</t>
  </si>
  <si>
    <t>CpG_31</t>
  </si>
  <si>
    <t>CpG_18</t>
  </si>
  <si>
    <t>CpG_34</t>
  </si>
  <si>
    <t>CpG_28</t>
  </si>
  <si>
    <t>CpG_33</t>
  </si>
  <si>
    <t>CpG_29</t>
  </si>
  <si>
    <t>CpG_45</t>
  </si>
  <si>
    <t>BMP2 (uc002wmu.1)</t>
  </si>
  <si>
    <t>chr20</t>
  </si>
  <si>
    <t>CpG_169</t>
  </si>
  <si>
    <t>CpG_32</t>
  </si>
  <si>
    <t>BMPR2 (uc002uzf.4)</t>
  </si>
  <si>
    <t>chr2</t>
  </si>
  <si>
    <t>CpG_176</t>
  </si>
  <si>
    <t>BRCA1 (uc002ict.3)</t>
  </si>
  <si>
    <t>chr17</t>
  </si>
  <si>
    <t>CpG_24</t>
  </si>
  <si>
    <t>*Offsets can be over 5000 but never less than -5000</t>
  </si>
  <si>
    <t>BRCA2 (uc001uub.1)</t>
  </si>
  <si>
    <t>chr13</t>
  </si>
  <si>
    <t>CpG_23</t>
  </si>
  <si>
    <t>CpG_43</t>
  </si>
  <si>
    <t>BRMS1 (uc001oho.1)</t>
  </si>
  <si>
    <t>chr11</t>
  </si>
  <si>
    <t>CpG:_22</t>
  </si>
  <si>
    <t>CpG:_56</t>
  </si>
  <si>
    <t>CpG:_21</t>
  </si>
  <si>
    <t>CpG:_101</t>
  </si>
  <si>
    <t>CpG_22</t>
  </si>
  <si>
    <t>CpG_56</t>
  </si>
  <si>
    <t>CpG_21</t>
  </si>
  <si>
    <t>CpG_101</t>
  </si>
  <si>
    <t>CASZ1 (uc001aro.4)</t>
  </si>
  <si>
    <t>chr1</t>
  </si>
  <si>
    <t>CpG:_48</t>
  </si>
  <si>
    <t>CpG:_75</t>
  </si>
  <si>
    <t>CpG:_19</t>
  </si>
  <si>
    <t>CpG:_25</t>
  </si>
  <si>
    <t>CpG:_30</t>
  </si>
  <si>
    <t>CpG:_36</t>
  </si>
  <si>
    <t>CpG:_42</t>
  </si>
  <si>
    <t>CpG:_27</t>
  </si>
  <si>
    <t>CpG:_43</t>
  </si>
  <si>
    <t>CpG:_247</t>
  </si>
  <si>
    <t>CDKN2A (uc003zpl.3)</t>
  </si>
  <si>
    <t>chr9</t>
  </si>
  <si>
    <t>CpG:_51</t>
  </si>
  <si>
    <t>CpG:_32</t>
  </si>
  <si>
    <t>CpG:_35</t>
  </si>
  <si>
    <t>CpG:_63</t>
  </si>
  <si>
    <t>CpG:_176</t>
  </si>
  <si>
    <t>CHD5 (uc001amb.2)</t>
  </si>
  <si>
    <t>CpG:_41</t>
  </si>
  <si>
    <t>CpG:_20</t>
  </si>
  <si>
    <t>CpG:_28</t>
  </si>
  <si>
    <t>CpG:_180</t>
  </si>
  <si>
    <t>CpG:_17</t>
  </si>
  <si>
    <t>CHEK2 (uc003adv.1)</t>
  </si>
  <si>
    <t>chr22</t>
  </si>
  <si>
    <t>CpG:_53</t>
  </si>
  <si>
    <t>CTCF (uc002etl.3)</t>
  </si>
  <si>
    <t>chr16</t>
  </si>
  <si>
    <t>CpG:_175</t>
  </si>
  <si>
    <t>DLC1 (uc003wwm.2)</t>
  </si>
  <si>
    <t>chr8</t>
  </si>
  <si>
    <t>CpG:_90</t>
  </si>
  <si>
    <t>CpG:_54</t>
  </si>
  <si>
    <t>DOK2 (uc003wzx.1)</t>
  </si>
  <si>
    <t>FLCN (uc002gra.4)</t>
  </si>
  <si>
    <t>CpG:_72</t>
  </si>
  <si>
    <t> FOXP3 (uc004dnf.4)</t>
  </si>
  <si>
    <t>chrX</t>
  </si>
  <si>
    <t>CpG:_140</t>
  </si>
  <si>
    <t>GPR68 (uc001xzh.3)</t>
  </si>
  <si>
    <t>chr14</t>
  </si>
  <si>
    <t>CpG:_87</t>
  </si>
  <si>
    <t>ING1 (uc001vri.3)</t>
  </si>
  <si>
    <t>CpG:_328</t>
  </si>
  <si>
    <t>CpG:_67</t>
  </si>
  <si>
    <t>ING4 (uc001qpw.4)</t>
  </si>
  <si>
    <t>chr12</t>
  </si>
  <si>
    <t>CpG:_55</t>
  </si>
  <si>
    <t> INPP4B (uc003iiw.4)</t>
  </si>
  <si>
    <t>chr4</t>
  </si>
  <si>
    <t>CpG:_121</t>
  </si>
  <si>
    <t>KISS1 (uc001har.3)</t>
  </si>
  <si>
    <t>CpG:_24</t>
  </si>
  <si>
    <t>KISS1R (uc002lqk.4)</t>
  </si>
  <si>
    <t>chr19</t>
  </si>
  <si>
    <t>CpG:_311</t>
  </si>
  <si>
    <t>CpG:_141</t>
  </si>
  <si>
    <t>KLF6 (uc001iha.3)</t>
  </si>
  <si>
    <t>chr10</t>
  </si>
  <si>
    <t>CpG:_132</t>
  </si>
  <si>
    <t> LATS2 (uc001unr.4)</t>
  </si>
  <si>
    <t>CpG:_58</t>
  </si>
  <si>
    <t>CpG:_167</t>
  </si>
  <si>
    <t> LIMD1 (uc003coq.3)</t>
  </si>
  <si>
    <t>chr3</t>
  </si>
  <si>
    <t>CpG:_26</t>
  </si>
  <si>
    <t>CpG:_68</t>
  </si>
  <si>
    <t>MAP2K4 (uc002gnj.3)</t>
  </si>
  <si>
    <t> MED23 (uc003qcs.2)</t>
  </si>
  <si>
    <t>chr6</t>
  </si>
  <si>
    <t>PEBP1 (uc001twu.1)</t>
  </si>
  <si>
    <t>CpG:_89</t>
  </si>
  <si>
    <t> PPAPDC1B (uc003xlf.4)</t>
  </si>
  <si>
    <t>CpG:_88</t>
  </si>
  <si>
    <t> PRDM2 (uc001avi.3)</t>
  </si>
  <si>
    <t>CpG:_84</t>
  </si>
  <si>
    <t>CpG:_109</t>
  </si>
  <si>
    <t> PTEN (uc001kfb.3)</t>
  </si>
  <si>
    <t>CpG:_171</t>
  </si>
  <si>
    <t>RECK (uc003zyv.3)</t>
  </si>
  <si>
    <t>CpG:_73</t>
  </si>
  <si>
    <t> SMAD4 (uc010xdp.2)</t>
  </si>
  <si>
    <t>chr18</t>
  </si>
  <si>
    <t>CpG:_107</t>
  </si>
  <si>
    <t>SMARCB1 (uc002zyb.3)</t>
  </si>
  <si>
    <t> TFPI2 (uc003umy.2)</t>
  </si>
  <si>
    <t>chr7</t>
  </si>
  <si>
    <t>CpG:_70</t>
  </si>
  <si>
    <t>VHL (uc003bvc.3)</t>
  </si>
  <si>
    <t>CpG:_92</t>
  </si>
  <si>
    <t>WWOX (uc002ffk.3)</t>
  </si>
  <si>
    <t>CpG:_91</t>
  </si>
  <si>
    <t>Note: Offsets that are above +5000 represent CpG islands that are in or on the 3' side of a gene; further note, offsets represent the distance to CpG start sites.  The CpG "start site" represents the direction of gene transciprtion.</t>
  </si>
  <si>
    <t>Note: This file represents the tumor suppressor genes that have CpG islands AND have SNPs within those CpG islands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</si>
</sst>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tabSelected="1" zoomScale="120" zoomScaleNormal="120" workbookViewId="0">
      <selection activeCell="G11" sqref="G11"/>
    </sheetView>
  </sheetViews>
  <sheetFormatPr defaultRowHeight="15" x14ac:dyDescent="0.25"/>
  <cols>
    <col min="1" max="1" width="18" bestFit="1" customWidth="1"/>
    <col min="2" max="2" width="4.7109375" bestFit="1" customWidth="1"/>
    <col min="3" max="4" width="9.7109375" bestFit="1" customWidth="1"/>
    <col min="5" max="5" width="8.7109375" bestFit="1" customWidth="1"/>
  </cols>
  <sheetData>
    <row r="1" spans="1:7" x14ac:dyDescent="0.25">
      <c r="A1" t="s">
        <v>137</v>
      </c>
    </row>
    <row r="2" spans="1:7" x14ac:dyDescent="0.25">
      <c r="A2" t="s">
        <v>136</v>
      </c>
      <c r="G2" t="s">
        <v>27</v>
      </c>
    </row>
    <row r="3" spans="1:7" ht="14.25" x14ac:dyDescent="0.45">
      <c r="A3" t="s">
        <v>0</v>
      </c>
      <c r="B3" t="s">
        <v>6</v>
      </c>
      <c r="C3">
        <v>151561134</v>
      </c>
      <c r="D3">
        <v>15167969</v>
      </c>
    </row>
    <row r="4" spans="1:7" ht="14.25" x14ac:dyDescent="0.45">
      <c r="B4" t="s">
        <v>6</v>
      </c>
      <c r="E4" t="s">
        <v>5</v>
      </c>
    </row>
    <row r="5" spans="1:7" ht="14.25" x14ac:dyDescent="0.45">
      <c r="A5" t="s">
        <v>1</v>
      </c>
      <c r="B5" t="s">
        <v>6</v>
      </c>
      <c r="C5">
        <v>151560767</v>
      </c>
      <c r="D5">
        <v>151560993</v>
      </c>
      <c r="E5">
        <f>SUM(C5-C3)</f>
        <v>-367</v>
      </c>
    </row>
    <row r="6" spans="1:7" ht="14.25" x14ac:dyDescent="0.45">
      <c r="A6" t="s">
        <v>2</v>
      </c>
      <c r="B6" t="s">
        <v>6</v>
      </c>
      <c r="C6">
        <v>151561284</v>
      </c>
      <c r="D6">
        <v>151562550</v>
      </c>
      <c r="E6">
        <f>SUM(C6-C3)</f>
        <v>150</v>
      </c>
    </row>
    <row r="7" spans="1:7" ht="14.25" x14ac:dyDescent="0.45">
      <c r="A7" t="s">
        <v>3</v>
      </c>
      <c r="B7" t="s">
        <v>6</v>
      </c>
      <c r="C7">
        <v>151646669</v>
      </c>
      <c r="D7">
        <v>151646958</v>
      </c>
      <c r="E7">
        <f>SUM(C7-C3)</f>
        <v>85535</v>
      </c>
    </row>
    <row r="8" spans="1:7" ht="14.25" x14ac:dyDescent="0.45">
      <c r="A8" t="s">
        <v>4</v>
      </c>
      <c r="B8" t="s">
        <v>6</v>
      </c>
      <c r="C8">
        <v>151662606</v>
      </c>
      <c r="D8">
        <v>151663056</v>
      </c>
      <c r="E8">
        <f>SUM(C8-C3)</f>
        <v>101472</v>
      </c>
    </row>
    <row r="10" spans="1:7" ht="14.25" x14ac:dyDescent="0.45">
      <c r="A10" t="s">
        <v>7</v>
      </c>
      <c r="B10" t="s">
        <v>8</v>
      </c>
      <c r="C10">
        <v>337440</v>
      </c>
      <c r="D10">
        <v>402676</v>
      </c>
    </row>
    <row r="12" spans="1:7" ht="14.25" x14ac:dyDescent="0.45">
      <c r="A12" t="s">
        <v>9</v>
      </c>
      <c r="C12">
        <v>332515</v>
      </c>
      <c r="D12">
        <v>332760</v>
      </c>
      <c r="E12">
        <f>SUM(402676-C12)</f>
        <v>70161</v>
      </c>
    </row>
    <row r="13" spans="1:7" ht="14.25" x14ac:dyDescent="0.45">
      <c r="A13" t="s">
        <v>10</v>
      </c>
      <c r="C13">
        <v>334445</v>
      </c>
      <c r="D13">
        <v>334764</v>
      </c>
      <c r="E13">
        <f t="shared" ref="E13:E19" si="0">SUM(402676-C13)</f>
        <v>68231</v>
      </c>
    </row>
    <row r="14" spans="1:7" ht="14.25" x14ac:dyDescent="0.45">
      <c r="A14" t="s">
        <v>11</v>
      </c>
      <c r="C14">
        <v>335830</v>
      </c>
      <c r="D14">
        <v>336034</v>
      </c>
      <c r="E14">
        <f t="shared" si="0"/>
        <v>66846</v>
      </c>
    </row>
    <row r="15" spans="1:7" ht="14.25" x14ac:dyDescent="0.45">
      <c r="A15" t="s">
        <v>12</v>
      </c>
      <c r="C15">
        <v>341082</v>
      </c>
      <c r="D15">
        <v>341421</v>
      </c>
      <c r="E15">
        <f t="shared" si="0"/>
        <v>61594</v>
      </c>
    </row>
    <row r="16" spans="1:7" ht="14.25" x14ac:dyDescent="0.45">
      <c r="A16" t="s">
        <v>13</v>
      </c>
      <c r="C16">
        <v>347028</v>
      </c>
      <c r="D16">
        <v>347416</v>
      </c>
      <c r="E16">
        <f t="shared" si="0"/>
        <v>55648</v>
      </c>
    </row>
    <row r="17" spans="1:5" ht="14.25" x14ac:dyDescent="0.45">
      <c r="A17" t="s">
        <v>14</v>
      </c>
      <c r="C17">
        <v>347839</v>
      </c>
      <c r="D17">
        <v>348234</v>
      </c>
      <c r="E17">
        <f t="shared" si="0"/>
        <v>54837</v>
      </c>
    </row>
    <row r="18" spans="1:5" ht="14.25" x14ac:dyDescent="0.45">
      <c r="A18" t="s">
        <v>15</v>
      </c>
      <c r="C18">
        <v>354244</v>
      </c>
      <c r="D18">
        <v>354446</v>
      </c>
      <c r="E18">
        <f t="shared" si="0"/>
        <v>48432</v>
      </c>
    </row>
    <row r="19" spans="1:5" ht="14.25" x14ac:dyDescent="0.45">
      <c r="A19" t="s">
        <v>16</v>
      </c>
      <c r="C19">
        <v>374733</v>
      </c>
      <c r="D19">
        <v>375328</v>
      </c>
      <c r="E19">
        <f t="shared" si="0"/>
        <v>27943</v>
      </c>
    </row>
    <row r="21" spans="1:5" ht="14.25" x14ac:dyDescent="0.45">
      <c r="A21" t="s">
        <v>17</v>
      </c>
      <c r="B21" t="s">
        <v>18</v>
      </c>
      <c r="C21">
        <v>6748745</v>
      </c>
      <c r="D21">
        <v>6760910</v>
      </c>
    </row>
    <row r="23" spans="1:5" ht="14.25" x14ac:dyDescent="0.45">
      <c r="A23" t="s">
        <v>19</v>
      </c>
      <c r="C23">
        <v>6748052</v>
      </c>
      <c r="D23">
        <v>6749546</v>
      </c>
      <c r="E23">
        <f>SUM(C23-6748745)</f>
        <v>-693</v>
      </c>
    </row>
    <row r="24" spans="1:5" ht="14.25" x14ac:dyDescent="0.45">
      <c r="A24" t="s">
        <v>20</v>
      </c>
      <c r="C24">
        <v>6750695</v>
      </c>
      <c r="D24">
        <v>6750957</v>
      </c>
      <c r="E24">
        <f>SUM(C24-6748745)</f>
        <v>1950</v>
      </c>
    </row>
    <row r="26" spans="1:5" x14ac:dyDescent="0.25">
      <c r="A26" t="s">
        <v>21</v>
      </c>
      <c r="B26" t="s">
        <v>22</v>
      </c>
      <c r="C26">
        <v>203241050</v>
      </c>
      <c r="D26">
        <v>203432474</v>
      </c>
    </row>
    <row r="28" spans="1:5" x14ac:dyDescent="0.25">
      <c r="A28" t="s">
        <v>23</v>
      </c>
      <c r="C28">
        <v>203239865</v>
      </c>
      <c r="D28">
        <v>203242418</v>
      </c>
      <c r="E28">
        <f>SUM(C28-C26)</f>
        <v>-1185</v>
      </c>
    </row>
    <row r="30" spans="1:5" x14ac:dyDescent="0.25">
      <c r="A30" t="s">
        <v>24</v>
      </c>
      <c r="B30" t="s">
        <v>25</v>
      </c>
      <c r="C30">
        <v>41196312</v>
      </c>
      <c r="D30">
        <v>41277500</v>
      </c>
    </row>
    <row r="32" spans="1:5" x14ac:dyDescent="0.25">
      <c r="A32" t="s">
        <v>26</v>
      </c>
      <c r="C32">
        <v>41278134</v>
      </c>
      <c r="D32">
        <v>41278460</v>
      </c>
      <c r="E32">
        <f>SUM(D30-D32)</f>
        <v>-960</v>
      </c>
    </row>
    <row r="34" spans="1:5" x14ac:dyDescent="0.25">
      <c r="A34" t="s">
        <v>28</v>
      </c>
      <c r="B34" t="s">
        <v>29</v>
      </c>
      <c r="C34">
        <v>32889617</v>
      </c>
      <c r="D34">
        <v>32973809</v>
      </c>
    </row>
    <row r="36" spans="1:5" x14ac:dyDescent="0.25">
      <c r="A36" t="s">
        <v>30</v>
      </c>
      <c r="C36">
        <v>32885424</v>
      </c>
      <c r="D36">
        <v>32885662</v>
      </c>
      <c r="E36">
        <f>SUM(C36-C34)</f>
        <v>-4193</v>
      </c>
    </row>
    <row r="37" spans="1:5" x14ac:dyDescent="0.25">
      <c r="A37" t="s">
        <v>31</v>
      </c>
      <c r="C37">
        <v>32889533</v>
      </c>
      <c r="D37">
        <v>32889900</v>
      </c>
      <c r="E37">
        <f>SUM(C37-C34)</f>
        <v>-84</v>
      </c>
    </row>
    <row r="39" spans="1:5" x14ac:dyDescent="0.25">
      <c r="A39" t="s">
        <v>32</v>
      </c>
      <c r="B39" t="s">
        <v>33</v>
      </c>
      <c r="C39">
        <v>66104804</v>
      </c>
      <c r="D39">
        <v>66112582</v>
      </c>
    </row>
    <row r="41" spans="1:5" x14ac:dyDescent="0.25">
      <c r="A41" t="s">
        <v>38</v>
      </c>
      <c r="C41">
        <v>66102024</v>
      </c>
      <c r="D41">
        <v>66102279</v>
      </c>
      <c r="E41">
        <f t="shared" ref="E41:E42" si="1">SUM(66112582-C41)</f>
        <v>10558</v>
      </c>
    </row>
    <row r="42" spans="1:5" x14ac:dyDescent="0.25">
      <c r="A42" t="s">
        <v>39</v>
      </c>
      <c r="C42">
        <v>66112251</v>
      </c>
      <c r="D42">
        <v>66112803</v>
      </c>
      <c r="E42">
        <f t="shared" si="1"/>
        <v>331</v>
      </c>
    </row>
    <row r="43" spans="1:5" x14ac:dyDescent="0.25">
      <c r="A43" t="s">
        <v>40</v>
      </c>
      <c r="C43">
        <v>66113970</v>
      </c>
      <c r="D43">
        <v>66114258</v>
      </c>
      <c r="E43">
        <f>SUM(66112582-C43)</f>
        <v>-1388</v>
      </c>
    </row>
    <row r="44" spans="1:5" x14ac:dyDescent="0.25">
      <c r="A44" t="s">
        <v>41</v>
      </c>
      <c r="C44">
        <v>66114497</v>
      </c>
      <c r="D44">
        <v>66115525</v>
      </c>
      <c r="E44">
        <f>SUM(D39-C44)</f>
        <v>-1915</v>
      </c>
    </row>
    <row r="46" spans="1:5" x14ac:dyDescent="0.25">
      <c r="A46" t="s">
        <v>42</v>
      </c>
      <c r="B46" t="s">
        <v>43</v>
      </c>
      <c r="C46">
        <v>10696666</v>
      </c>
      <c r="D46">
        <v>10856733</v>
      </c>
    </row>
    <row r="48" spans="1:5" x14ac:dyDescent="0.25">
      <c r="A48" t="s">
        <v>44</v>
      </c>
      <c r="C48">
        <v>10698299</v>
      </c>
      <c r="D48">
        <v>10698910</v>
      </c>
      <c r="E48">
        <f>SUM(10856733-C48)</f>
        <v>158434</v>
      </c>
    </row>
    <row r="49" spans="1:5" x14ac:dyDescent="0.25">
      <c r="A49" t="s">
        <v>45</v>
      </c>
      <c r="C49">
        <v>10699394</v>
      </c>
      <c r="D49">
        <v>10700098</v>
      </c>
      <c r="E49">
        <f t="shared" ref="E49:E60" si="2">SUM(10856733-C49)</f>
        <v>157339</v>
      </c>
    </row>
    <row r="50" spans="1:5" x14ac:dyDescent="0.25">
      <c r="A50" t="s">
        <v>46</v>
      </c>
      <c r="C50">
        <v>10702136</v>
      </c>
      <c r="D50">
        <v>10702340</v>
      </c>
      <c r="E50">
        <f t="shared" si="2"/>
        <v>154597</v>
      </c>
    </row>
    <row r="51" spans="1:5" x14ac:dyDescent="0.25">
      <c r="A51" t="s">
        <v>47</v>
      </c>
      <c r="C51">
        <v>10707810</v>
      </c>
      <c r="D51">
        <v>10708140</v>
      </c>
      <c r="E51">
        <f t="shared" si="2"/>
        <v>148923</v>
      </c>
    </row>
    <row r="52" spans="1:5" x14ac:dyDescent="0.25">
      <c r="A52" t="s">
        <v>48</v>
      </c>
      <c r="C52">
        <v>10713838</v>
      </c>
      <c r="D52">
        <v>10714203</v>
      </c>
      <c r="E52">
        <f t="shared" si="2"/>
        <v>142895</v>
      </c>
    </row>
    <row r="53" spans="1:5" x14ac:dyDescent="0.25">
      <c r="A53" t="s">
        <v>34</v>
      </c>
      <c r="C53">
        <v>10714401</v>
      </c>
      <c r="D53">
        <v>10714708</v>
      </c>
      <c r="E53">
        <f t="shared" si="2"/>
        <v>142332</v>
      </c>
    </row>
    <row r="54" spans="1:5" x14ac:dyDescent="0.25">
      <c r="A54" t="s">
        <v>44</v>
      </c>
      <c r="C54">
        <v>10719867</v>
      </c>
      <c r="D54">
        <v>10720581</v>
      </c>
      <c r="E54">
        <f t="shared" si="2"/>
        <v>136866</v>
      </c>
    </row>
    <row r="55" spans="1:5" x14ac:dyDescent="0.25">
      <c r="A55" t="s">
        <v>49</v>
      </c>
      <c r="C55">
        <v>10725187</v>
      </c>
      <c r="D55">
        <v>10725617</v>
      </c>
      <c r="E55">
        <f t="shared" si="2"/>
        <v>131546</v>
      </c>
    </row>
    <row r="56" spans="1:5" x14ac:dyDescent="0.25">
      <c r="A56" t="s">
        <v>50</v>
      </c>
      <c r="C56">
        <v>10753773</v>
      </c>
      <c r="D56">
        <v>10754176</v>
      </c>
      <c r="E56">
        <f t="shared" si="2"/>
        <v>102960</v>
      </c>
    </row>
    <row r="57" spans="1:5" x14ac:dyDescent="0.25">
      <c r="A57" t="s">
        <v>36</v>
      </c>
      <c r="C57">
        <v>10755226</v>
      </c>
      <c r="D57">
        <v>10755521</v>
      </c>
      <c r="E57">
        <f t="shared" si="2"/>
        <v>101507</v>
      </c>
    </row>
    <row r="58" spans="1:5" x14ac:dyDescent="0.25">
      <c r="A58" t="s">
        <v>51</v>
      </c>
      <c r="C58">
        <v>10757891</v>
      </c>
      <c r="D58">
        <v>10758252</v>
      </c>
      <c r="E58">
        <f t="shared" si="2"/>
        <v>98842</v>
      </c>
    </row>
    <row r="59" spans="1:5" x14ac:dyDescent="0.25">
      <c r="A59" t="s">
        <v>52</v>
      </c>
      <c r="C59">
        <v>10764449</v>
      </c>
      <c r="D59">
        <v>10764925</v>
      </c>
      <c r="E59">
        <f t="shared" si="2"/>
        <v>92284</v>
      </c>
    </row>
    <row r="60" spans="1:5" x14ac:dyDescent="0.25">
      <c r="A60" t="s">
        <v>53</v>
      </c>
      <c r="C60">
        <v>10853894</v>
      </c>
      <c r="D60">
        <v>10856964</v>
      </c>
      <c r="E60">
        <f t="shared" si="2"/>
        <v>2839</v>
      </c>
    </row>
    <row r="62" spans="1:5" x14ac:dyDescent="0.25">
      <c r="A62" t="s">
        <v>54</v>
      </c>
      <c r="B62" t="s">
        <v>55</v>
      </c>
      <c r="C62">
        <v>21967751</v>
      </c>
      <c r="D62">
        <v>21994490</v>
      </c>
    </row>
    <row r="64" spans="1:5" x14ac:dyDescent="0.25">
      <c r="A64" t="s">
        <v>56</v>
      </c>
      <c r="C64">
        <v>21965096</v>
      </c>
      <c r="D64">
        <v>21965747</v>
      </c>
      <c r="E64">
        <f>SUM(21994490-C64)</f>
        <v>29394</v>
      </c>
    </row>
    <row r="65" spans="1:5" x14ac:dyDescent="0.25">
      <c r="A65" t="s">
        <v>57</v>
      </c>
      <c r="C65">
        <v>21968358</v>
      </c>
      <c r="D65">
        <v>21968728</v>
      </c>
      <c r="E65">
        <f t="shared" ref="E65:E69" si="3">SUM(21994490-C65)</f>
        <v>26132</v>
      </c>
    </row>
    <row r="66" spans="1:5" x14ac:dyDescent="0.25">
      <c r="A66" t="s">
        <v>58</v>
      </c>
      <c r="C66">
        <v>21970913</v>
      </c>
      <c r="D66">
        <v>21971190</v>
      </c>
      <c r="E66">
        <f t="shared" si="3"/>
        <v>23577</v>
      </c>
    </row>
    <row r="67" spans="1:5" x14ac:dyDescent="0.25">
      <c r="A67" t="s">
        <v>59</v>
      </c>
      <c r="C67">
        <v>21974578</v>
      </c>
      <c r="D67">
        <v>21975306</v>
      </c>
      <c r="E67">
        <f t="shared" si="3"/>
        <v>19912</v>
      </c>
    </row>
    <row r="68" spans="1:5" x14ac:dyDescent="0.25">
      <c r="A68" t="s">
        <v>47</v>
      </c>
      <c r="C68">
        <v>21989773</v>
      </c>
      <c r="D68">
        <v>21990108</v>
      </c>
      <c r="E68">
        <f t="shared" si="3"/>
        <v>4717</v>
      </c>
    </row>
    <row r="69" spans="1:5" x14ac:dyDescent="0.25">
      <c r="A69" t="s">
        <v>60</v>
      </c>
      <c r="C69">
        <v>21994101</v>
      </c>
      <c r="D69">
        <v>21995910</v>
      </c>
      <c r="E69">
        <f t="shared" si="3"/>
        <v>389</v>
      </c>
    </row>
    <row r="71" spans="1:5" x14ac:dyDescent="0.25">
      <c r="A71" t="s">
        <v>61</v>
      </c>
      <c r="B71" t="s">
        <v>43</v>
      </c>
      <c r="C71">
        <v>6161847</v>
      </c>
      <c r="D71">
        <v>6240194</v>
      </c>
    </row>
    <row r="73" spans="1:5" x14ac:dyDescent="0.25">
      <c r="A73" t="s">
        <v>62</v>
      </c>
      <c r="C73">
        <v>6187743</v>
      </c>
      <c r="D73">
        <v>6188235</v>
      </c>
      <c r="E73">
        <f>SUM(6240194-C73)</f>
        <v>52451</v>
      </c>
    </row>
    <row r="74" spans="1:5" x14ac:dyDescent="0.25">
      <c r="A74" t="s">
        <v>34</v>
      </c>
      <c r="C74">
        <v>6188873</v>
      </c>
      <c r="D74">
        <v>6189120</v>
      </c>
      <c r="E74">
        <f t="shared" ref="E74:E78" si="4">SUM(6240194-C74)</f>
        <v>51321</v>
      </c>
    </row>
    <row r="75" spans="1:5" x14ac:dyDescent="0.25">
      <c r="A75" t="s">
        <v>63</v>
      </c>
      <c r="C75">
        <v>6202118</v>
      </c>
      <c r="D75">
        <v>6202359</v>
      </c>
      <c r="E75">
        <f t="shared" si="4"/>
        <v>38076</v>
      </c>
    </row>
    <row r="76" spans="1:5" x14ac:dyDescent="0.25">
      <c r="A76" t="s">
        <v>64</v>
      </c>
      <c r="C76">
        <v>6208716</v>
      </c>
      <c r="D76">
        <v>6209039</v>
      </c>
      <c r="E76">
        <f t="shared" si="4"/>
        <v>31478</v>
      </c>
    </row>
    <row r="77" spans="1:5" x14ac:dyDescent="0.25">
      <c r="A77" t="s">
        <v>65</v>
      </c>
      <c r="C77">
        <v>6239237</v>
      </c>
      <c r="D77">
        <v>6240814</v>
      </c>
      <c r="E77">
        <f t="shared" si="4"/>
        <v>957</v>
      </c>
    </row>
    <row r="78" spans="1:5" x14ac:dyDescent="0.25">
      <c r="A78" t="s">
        <v>66</v>
      </c>
      <c r="C78">
        <v>6241031</v>
      </c>
      <c r="D78">
        <v>6241251</v>
      </c>
      <c r="E78">
        <f t="shared" si="4"/>
        <v>-837</v>
      </c>
    </row>
    <row r="80" spans="1:5" x14ac:dyDescent="0.25">
      <c r="A80" t="s">
        <v>67</v>
      </c>
      <c r="B80" t="s">
        <v>68</v>
      </c>
      <c r="C80">
        <v>29083731</v>
      </c>
      <c r="D80">
        <v>29137822</v>
      </c>
    </row>
    <row r="82" spans="1:5" x14ac:dyDescent="0.25">
      <c r="A82" t="s">
        <v>69</v>
      </c>
      <c r="C82">
        <v>29137866</v>
      </c>
      <c r="D82">
        <v>29138560</v>
      </c>
      <c r="E82">
        <f>SUM(D80-C82)</f>
        <v>-44</v>
      </c>
    </row>
    <row r="84" spans="1:5" x14ac:dyDescent="0.25">
      <c r="A84" t="s">
        <v>70</v>
      </c>
      <c r="B84" t="s">
        <v>71</v>
      </c>
      <c r="C84">
        <v>67596310</v>
      </c>
      <c r="D84">
        <v>67673088</v>
      </c>
    </row>
    <row r="86" spans="1:5" x14ac:dyDescent="0.25">
      <c r="A86" t="s">
        <v>72</v>
      </c>
      <c r="C86">
        <v>67595868</v>
      </c>
      <c r="D86">
        <v>67597554</v>
      </c>
      <c r="E86">
        <f>SUM(C86-C84)</f>
        <v>-442</v>
      </c>
    </row>
    <row r="88" spans="1:5" x14ac:dyDescent="0.25">
      <c r="A88" t="s">
        <v>73</v>
      </c>
      <c r="B88" t="s">
        <v>74</v>
      </c>
      <c r="C88">
        <v>12940872</v>
      </c>
      <c r="D88">
        <v>13372429</v>
      </c>
    </row>
    <row r="90" spans="1:5" x14ac:dyDescent="0.25">
      <c r="A90" t="s">
        <v>46</v>
      </c>
      <c r="C90">
        <v>12989380</v>
      </c>
      <c r="D90">
        <v>12989635</v>
      </c>
      <c r="E90">
        <f>SUM(13372429-C90)</f>
        <v>383049</v>
      </c>
    </row>
    <row r="91" spans="1:5" x14ac:dyDescent="0.25">
      <c r="A91" t="s">
        <v>75</v>
      </c>
      <c r="C91">
        <v>12990090</v>
      </c>
      <c r="D91">
        <v>12990914</v>
      </c>
      <c r="E91">
        <f t="shared" ref="E91" si="5">SUM(13372429-C91)</f>
        <v>382339</v>
      </c>
    </row>
    <row r="92" spans="1:5" x14ac:dyDescent="0.25">
      <c r="A92" t="s">
        <v>76</v>
      </c>
      <c r="C92">
        <v>13133842</v>
      </c>
      <c r="D92">
        <v>13134312</v>
      </c>
      <c r="E92">
        <f>SUM(13372429-C92)</f>
        <v>238587</v>
      </c>
    </row>
    <row r="94" spans="1:5" x14ac:dyDescent="0.25">
      <c r="A94" t="s">
        <v>77</v>
      </c>
      <c r="B94" t="s">
        <v>74</v>
      </c>
      <c r="C94">
        <v>21563902</v>
      </c>
      <c r="D94">
        <v>21771205</v>
      </c>
    </row>
    <row r="96" spans="1:5" x14ac:dyDescent="0.25">
      <c r="A96" t="s">
        <v>58</v>
      </c>
      <c r="C96">
        <v>21769694</v>
      </c>
      <c r="D96">
        <v>21770080</v>
      </c>
      <c r="E96">
        <f>SUM(D94-C96)</f>
        <v>1511</v>
      </c>
    </row>
    <row r="98" spans="1:5" x14ac:dyDescent="0.25">
      <c r="A98" t="s">
        <v>78</v>
      </c>
      <c r="B98" t="s">
        <v>25</v>
      </c>
      <c r="C98">
        <v>17115527</v>
      </c>
      <c r="D98">
        <v>17140502</v>
      </c>
    </row>
    <row r="100" spans="1:5" x14ac:dyDescent="0.25">
      <c r="A100" t="s">
        <v>66</v>
      </c>
      <c r="C100">
        <v>17124698</v>
      </c>
      <c r="D100">
        <v>17124931</v>
      </c>
      <c r="E100">
        <f>SUM(17140502-C100)</f>
        <v>15804</v>
      </c>
    </row>
    <row r="101" spans="1:5" x14ac:dyDescent="0.25">
      <c r="A101" t="s">
        <v>79</v>
      </c>
      <c r="C101">
        <v>17140117</v>
      </c>
      <c r="D101">
        <v>17141080</v>
      </c>
      <c r="E101">
        <f>SUM(17140502-C101)</f>
        <v>385</v>
      </c>
    </row>
    <row r="103" spans="1:5" x14ac:dyDescent="0.25">
      <c r="A103" t="s">
        <v>80</v>
      </c>
      <c r="B103" t="s">
        <v>81</v>
      </c>
      <c r="C103">
        <v>49106897</v>
      </c>
      <c r="D103">
        <v>49121288</v>
      </c>
    </row>
    <row r="105" spans="1:5" x14ac:dyDescent="0.25">
      <c r="A105" t="s">
        <v>82</v>
      </c>
      <c r="C105">
        <v>49125645</v>
      </c>
      <c r="D105">
        <v>49127200</v>
      </c>
      <c r="E105">
        <f>SUM(D103-C105)</f>
        <v>-4357</v>
      </c>
    </row>
    <row r="107" spans="1:5" x14ac:dyDescent="0.25">
      <c r="A107" t="s">
        <v>83</v>
      </c>
      <c r="B107" t="s">
        <v>84</v>
      </c>
      <c r="C107">
        <v>91698876</v>
      </c>
      <c r="D107">
        <v>91710852</v>
      </c>
    </row>
    <row r="109" spans="1:5" x14ac:dyDescent="0.25">
      <c r="A109" t="s">
        <v>85</v>
      </c>
      <c r="C109">
        <v>91700081</v>
      </c>
      <c r="D109">
        <v>91701238</v>
      </c>
      <c r="E109">
        <f>SUM(D107-C109)</f>
        <v>10771</v>
      </c>
    </row>
    <row r="111" spans="1:5" x14ac:dyDescent="0.25">
      <c r="A111" t="s">
        <v>86</v>
      </c>
      <c r="B111" t="s">
        <v>29</v>
      </c>
      <c r="C111">
        <v>111367359</v>
      </c>
      <c r="D111">
        <v>111373421</v>
      </c>
    </row>
    <row r="113" spans="1:5" x14ac:dyDescent="0.25">
      <c r="A113" t="s">
        <v>87</v>
      </c>
      <c r="C113">
        <v>111364718</v>
      </c>
      <c r="D113">
        <v>111368530</v>
      </c>
      <c r="E113">
        <f>SUM(C113-111367359)</f>
        <v>-2641</v>
      </c>
    </row>
    <row r="114" spans="1:5" x14ac:dyDescent="0.25">
      <c r="A114" t="s">
        <v>88</v>
      </c>
      <c r="C114">
        <v>111371500</v>
      </c>
      <c r="D114">
        <v>111372160</v>
      </c>
      <c r="E114">
        <f>SUM(C114-111367359)</f>
        <v>4141</v>
      </c>
    </row>
    <row r="116" spans="1:5" x14ac:dyDescent="0.25">
      <c r="A116" t="s">
        <v>89</v>
      </c>
      <c r="B116" t="s">
        <v>90</v>
      </c>
      <c r="C116">
        <v>6759704</v>
      </c>
      <c r="D116">
        <v>6772308</v>
      </c>
    </row>
    <row r="118" spans="1:5" x14ac:dyDescent="0.25">
      <c r="A118" t="s">
        <v>91</v>
      </c>
      <c r="C118">
        <v>6756001</v>
      </c>
      <c r="D118">
        <v>6756679</v>
      </c>
      <c r="E118">
        <f>SUM(6772308-C118)</f>
        <v>16307</v>
      </c>
    </row>
    <row r="119" spans="1:5" x14ac:dyDescent="0.25">
      <c r="A119" t="s">
        <v>51</v>
      </c>
      <c r="C119">
        <v>6772258</v>
      </c>
      <c r="D119">
        <v>6772579</v>
      </c>
      <c r="E119">
        <f>SUM(6772308-C119)</f>
        <v>50</v>
      </c>
    </row>
    <row r="121" spans="1:5" x14ac:dyDescent="0.25">
      <c r="A121" t="s">
        <v>92</v>
      </c>
      <c r="B121" t="s">
        <v>93</v>
      </c>
      <c r="C121">
        <v>142949182</v>
      </c>
      <c r="D121">
        <v>143767604</v>
      </c>
    </row>
    <row r="123" spans="1:5" x14ac:dyDescent="0.25">
      <c r="A123" t="s">
        <v>94</v>
      </c>
      <c r="C123">
        <v>143766940</v>
      </c>
      <c r="D123">
        <v>143768413</v>
      </c>
      <c r="E123">
        <f>SUM(D121-C123)</f>
        <v>664</v>
      </c>
    </row>
    <row r="125" spans="1:5" x14ac:dyDescent="0.25">
      <c r="A125" t="s">
        <v>95</v>
      </c>
      <c r="B125" t="s">
        <v>43</v>
      </c>
      <c r="C125">
        <v>204159469</v>
      </c>
      <c r="D125">
        <v>204165619</v>
      </c>
    </row>
    <row r="127" spans="1:5" x14ac:dyDescent="0.25">
      <c r="A127" t="s">
        <v>96</v>
      </c>
      <c r="C127">
        <v>204159598</v>
      </c>
      <c r="D127">
        <v>204159833</v>
      </c>
      <c r="E127">
        <f>SUM(D125-C127)</f>
        <v>6021</v>
      </c>
    </row>
    <row r="129" spans="1:5" x14ac:dyDescent="0.25">
      <c r="A129" t="s">
        <v>97</v>
      </c>
      <c r="B129" t="s">
        <v>98</v>
      </c>
      <c r="C129">
        <v>917342</v>
      </c>
      <c r="D129">
        <v>921015</v>
      </c>
    </row>
    <row r="131" spans="1:5" x14ac:dyDescent="0.25">
      <c r="A131" t="s">
        <v>35</v>
      </c>
      <c r="C131">
        <v>913135</v>
      </c>
      <c r="D131">
        <v>913715</v>
      </c>
      <c r="E131">
        <f>SUM(C131-917342)</f>
        <v>-4207</v>
      </c>
    </row>
    <row r="132" spans="1:5" x14ac:dyDescent="0.25">
      <c r="A132" t="s">
        <v>99</v>
      </c>
      <c r="C132">
        <v>917034</v>
      </c>
      <c r="D132">
        <v>920787</v>
      </c>
      <c r="E132">
        <f t="shared" ref="E132:E134" si="6">SUM(C132-917342)</f>
        <v>-308</v>
      </c>
    </row>
    <row r="133" spans="1:5" x14ac:dyDescent="0.25">
      <c r="A133" t="s">
        <v>66</v>
      </c>
      <c r="C133">
        <v>924788</v>
      </c>
      <c r="D133">
        <v>925001</v>
      </c>
      <c r="E133">
        <f t="shared" si="6"/>
        <v>7446</v>
      </c>
    </row>
    <row r="134" spans="1:5" x14ac:dyDescent="0.25">
      <c r="A134" t="s">
        <v>100</v>
      </c>
      <c r="C134">
        <v>925120</v>
      </c>
      <c r="D134">
        <v>926816</v>
      </c>
      <c r="E134">
        <f t="shared" si="6"/>
        <v>7778</v>
      </c>
    </row>
    <row r="136" spans="1:5" x14ac:dyDescent="0.25">
      <c r="A136" t="s">
        <v>101</v>
      </c>
      <c r="B136" t="s">
        <v>102</v>
      </c>
      <c r="C136">
        <v>3818188</v>
      </c>
      <c r="D136">
        <v>3827473</v>
      </c>
    </row>
    <row r="138" spans="1:5" x14ac:dyDescent="0.25">
      <c r="A138" t="s">
        <v>46</v>
      </c>
      <c r="C138">
        <v>3823789</v>
      </c>
      <c r="D138">
        <v>3824017</v>
      </c>
      <c r="E138">
        <f>SUM(3827473-C138)</f>
        <v>3684</v>
      </c>
    </row>
    <row r="139" spans="1:5" x14ac:dyDescent="0.25">
      <c r="A139" t="s">
        <v>103</v>
      </c>
      <c r="C139">
        <v>3826853</v>
      </c>
      <c r="D139">
        <v>3828126</v>
      </c>
      <c r="E139">
        <f>SUM(3827473-C139)</f>
        <v>620</v>
      </c>
    </row>
    <row r="141" spans="1:5" x14ac:dyDescent="0.25">
      <c r="A141" t="s">
        <v>104</v>
      </c>
      <c r="B141" t="s">
        <v>29</v>
      </c>
      <c r="C141">
        <v>21547176</v>
      </c>
      <c r="D141">
        <v>21635722</v>
      </c>
    </row>
    <row r="143" spans="1:5" x14ac:dyDescent="0.25">
      <c r="A143" t="s">
        <v>94</v>
      </c>
      <c r="C143">
        <v>21562117</v>
      </c>
      <c r="D143">
        <v>21563416</v>
      </c>
      <c r="E143">
        <f>SUM(21635722-C143)</f>
        <v>73605</v>
      </c>
    </row>
    <row r="144" spans="1:5" x14ac:dyDescent="0.25">
      <c r="A144" t="s">
        <v>105</v>
      </c>
      <c r="C144">
        <v>21572797</v>
      </c>
      <c r="D144">
        <v>21573460</v>
      </c>
      <c r="E144">
        <f t="shared" ref="E144:E145" si="7">SUM(21635722-C144)</f>
        <v>62925</v>
      </c>
    </row>
    <row r="145" spans="1:5" x14ac:dyDescent="0.25">
      <c r="A145" t="s">
        <v>106</v>
      </c>
      <c r="C145">
        <v>21634519</v>
      </c>
      <c r="D145">
        <v>21635907</v>
      </c>
      <c r="E145">
        <f t="shared" si="7"/>
        <v>1203</v>
      </c>
    </row>
    <row r="147" spans="1:5" x14ac:dyDescent="0.25">
      <c r="A147" t="s">
        <v>107</v>
      </c>
      <c r="B147" t="s">
        <v>108</v>
      </c>
      <c r="C147">
        <v>45636323</v>
      </c>
      <c r="D147">
        <v>45722755</v>
      </c>
    </row>
    <row r="149" spans="1:5" x14ac:dyDescent="0.25">
      <c r="A149" t="s">
        <v>109</v>
      </c>
      <c r="C149">
        <v>45729700</v>
      </c>
      <c r="D149">
        <v>45730033</v>
      </c>
      <c r="E149">
        <f>SUM(C149-45636323)</f>
        <v>93377</v>
      </c>
    </row>
    <row r="150" spans="1:5" x14ac:dyDescent="0.25">
      <c r="A150" t="s">
        <v>110</v>
      </c>
      <c r="C150">
        <v>45730615</v>
      </c>
      <c r="D150">
        <v>45731294</v>
      </c>
      <c r="E150">
        <f>SUM(C150-45636323)</f>
        <v>94292</v>
      </c>
    </row>
    <row r="152" spans="1:5" x14ac:dyDescent="0.25">
      <c r="A152" t="s">
        <v>111</v>
      </c>
      <c r="B152" t="s">
        <v>25</v>
      </c>
      <c r="C152">
        <v>11924135</v>
      </c>
      <c r="D152">
        <v>12047051</v>
      </c>
    </row>
    <row r="154" spans="1:5" x14ac:dyDescent="0.25">
      <c r="A154" t="s">
        <v>37</v>
      </c>
      <c r="C154">
        <v>11923951</v>
      </c>
      <c r="D154">
        <v>11924871</v>
      </c>
      <c r="E154">
        <f>SUM(C154-C152)</f>
        <v>-184</v>
      </c>
    </row>
    <row r="156" spans="1:5" x14ac:dyDescent="0.25">
      <c r="A156" t="s">
        <v>112</v>
      </c>
      <c r="B156" t="s">
        <v>113</v>
      </c>
      <c r="C156">
        <v>131907878</v>
      </c>
      <c r="D156">
        <v>131949379</v>
      </c>
    </row>
    <row r="158" spans="1:5" x14ac:dyDescent="0.25">
      <c r="A158" t="s">
        <v>50</v>
      </c>
      <c r="C158">
        <v>131949087</v>
      </c>
      <c r="D158">
        <v>131949552</v>
      </c>
      <c r="E158">
        <f>SUM(D156-C158)</f>
        <v>292</v>
      </c>
    </row>
    <row r="160" spans="1:5" x14ac:dyDescent="0.25">
      <c r="A160" t="s">
        <v>114</v>
      </c>
      <c r="B160" t="s">
        <v>90</v>
      </c>
      <c r="C160">
        <v>118573870</v>
      </c>
      <c r="D160">
        <v>118583390</v>
      </c>
    </row>
    <row r="162" spans="1:5" x14ac:dyDescent="0.25">
      <c r="A162" t="s">
        <v>115</v>
      </c>
      <c r="C162">
        <v>118573730</v>
      </c>
      <c r="D162">
        <v>118574731</v>
      </c>
      <c r="E162">
        <f>SUM(C162-C160)</f>
        <v>-140</v>
      </c>
    </row>
    <row r="164" spans="1:5" x14ac:dyDescent="0.25">
      <c r="A164" t="s">
        <v>116</v>
      </c>
      <c r="B164" t="s">
        <v>74</v>
      </c>
      <c r="C164">
        <v>38120650</v>
      </c>
      <c r="D164">
        <v>38126738</v>
      </c>
    </row>
    <row r="166" spans="1:5" x14ac:dyDescent="0.25">
      <c r="A166" t="s">
        <v>117</v>
      </c>
      <c r="C166">
        <v>38126097</v>
      </c>
      <c r="D166">
        <v>38127032</v>
      </c>
      <c r="E166">
        <f>SUM(D164-C166)</f>
        <v>641</v>
      </c>
    </row>
    <row r="168" spans="1:5" x14ac:dyDescent="0.25">
      <c r="A168" t="s">
        <v>118</v>
      </c>
      <c r="B168" t="s">
        <v>43</v>
      </c>
      <c r="C168">
        <v>14031350</v>
      </c>
      <c r="D168">
        <v>14151574</v>
      </c>
    </row>
    <row r="170" spans="1:5" x14ac:dyDescent="0.25">
      <c r="A170" t="s">
        <v>119</v>
      </c>
      <c r="C170">
        <v>14026481</v>
      </c>
      <c r="D170">
        <v>14027200</v>
      </c>
      <c r="E170">
        <f>SUM(C170-14031350)</f>
        <v>-4869</v>
      </c>
    </row>
    <row r="171" spans="1:5" x14ac:dyDescent="0.25">
      <c r="A171" t="s">
        <v>120</v>
      </c>
      <c r="C171">
        <v>14075267</v>
      </c>
      <c r="D171">
        <v>14076458</v>
      </c>
      <c r="E171">
        <f>SUM(C171-14031350)</f>
        <v>43917</v>
      </c>
    </row>
    <row r="173" spans="1:5" x14ac:dyDescent="0.25">
      <c r="A173" t="s">
        <v>121</v>
      </c>
      <c r="B173" t="s">
        <v>102</v>
      </c>
      <c r="C173">
        <v>89623195</v>
      </c>
      <c r="D173">
        <v>89728532</v>
      </c>
    </row>
    <row r="175" spans="1:5" x14ac:dyDescent="0.25">
      <c r="A175" t="s">
        <v>122</v>
      </c>
      <c r="C175">
        <v>89621772</v>
      </c>
      <c r="D175">
        <v>89624128</v>
      </c>
      <c r="E175">
        <f>SUM(C175-C173)</f>
        <v>-1423</v>
      </c>
    </row>
    <row r="177" spans="1:5" x14ac:dyDescent="0.25">
      <c r="A177" t="s">
        <v>123</v>
      </c>
      <c r="B177" t="s">
        <v>55</v>
      </c>
      <c r="C177">
        <v>36036910</v>
      </c>
      <c r="D177">
        <v>36124452</v>
      </c>
    </row>
    <row r="179" spans="1:5" x14ac:dyDescent="0.25">
      <c r="A179" t="s">
        <v>124</v>
      </c>
      <c r="C179">
        <v>36036798</v>
      </c>
      <c r="D179">
        <v>36037564</v>
      </c>
      <c r="E179">
        <f>SUM(C179-C177)</f>
        <v>-112</v>
      </c>
    </row>
    <row r="181" spans="1:5" x14ac:dyDescent="0.25">
      <c r="A181" t="s">
        <v>125</v>
      </c>
      <c r="B181" t="s">
        <v>126</v>
      </c>
      <c r="C181">
        <v>48556583</v>
      </c>
      <c r="D181">
        <v>48611411</v>
      </c>
    </row>
    <row r="183" spans="1:5" x14ac:dyDescent="0.25">
      <c r="A183" t="s">
        <v>127</v>
      </c>
      <c r="C183">
        <v>48556291</v>
      </c>
      <c r="D183">
        <v>48557333</v>
      </c>
      <c r="E183">
        <f>SUM(C183-C181)</f>
        <v>-292</v>
      </c>
    </row>
    <row r="185" spans="1:5" x14ac:dyDescent="0.25">
      <c r="A185" t="s">
        <v>128</v>
      </c>
      <c r="B185" t="s">
        <v>68</v>
      </c>
      <c r="C185">
        <v>24129150</v>
      </c>
      <c r="D185">
        <v>24176705</v>
      </c>
    </row>
    <row r="187" spans="1:5" x14ac:dyDescent="0.25">
      <c r="A187" t="s">
        <v>79</v>
      </c>
      <c r="C187">
        <v>24129097</v>
      </c>
      <c r="D187">
        <v>24129697</v>
      </c>
      <c r="E187">
        <f>SUM(C187-24129150)</f>
        <v>-53</v>
      </c>
    </row>
    <row r="188" spans="1:5" x14ac:dyDescent="0.25">
      <c r="A188" t="s">
        <v>127</v>
      </c>
      <c r="C188">
        <v>24180491</v>
      </c>
      <c r="D188">
        <v>24181666</v>
      </c>
      <c r="E188">
        <f>SUM(C188-24129150)</f>
        <v>51341</v>
      </c>
    </row>
    <row r="190" spans="1:5" x14ac:dyDescent="0.25">
      <c r="A190" t="s">
        <v>129</v>
      </c>
      <c r="B190" t="s">
        <v>130</v>
      </c>
      <c r="C190">
        <v>93514709</v>
      </c>
      <c r="D190">
        <v>93520303</v>
      </c>
    </row>
    <row r="192" spans="1:5" x14ac:dyDescent="0.25">
      <c r="A192" t="s">
        <v>131</v>
      </c>
      <c r="C192">
        <v>93519366</v>
      </c>
      <c r="D192">
        <v>93520184</v>
      </c>
      <c r="E192">
        <f>SUM(D190-C192)</f>
        <v>937</v>
      </c>
    </row>
    <row r="194" spans="1:5" x14ac:dyDescent="0.25">
      <c r="A194" t="s">
        <v>132</v>
      </c>
      <c r="B194" t="s">
        <v>108</v>
      </c>
      <c r="C194">
        <v>10183319</v>
      </c>
      <c r="D194">
        <v>10195354</v>
      </c>
    </row>
    <row r="196" spans="1:5" x14ac:dyDescent="0.25">
      <c r="A196" t="s">
        <v>133</v>
      </c>
      <c r="C196">
        <v>10183305</v>
      </c>
      <c r="D196">
        <v>10183941</v>
      </c>
      <c r="E196">
        <f>SUM(C196-C194)</f>
        <v>-14</v>
      </c>
    </row>
    <row r="198" spans="1:5" x14ac:dyDescent="0.25">
      <c r="A198" t="s">
        <v>134</v>
      </c>
      <c r="B198" t="s">
        <v>71</v>
      </c>
      <c r="C198">
        <v>78133327</v>
      </c>
      <c r="D198">
        <v>79246564</v>
      </c>
    </row>
    <row r="200" spans="1:5" x14ac:dyDescent="0.25">
      <c r="A200" t="s">
        <v>135</v>
      </c>
      <c r="C200">
        <v>78133174</v>
      </c>
      <c r="D200">
        <v>78134066</v>
      </c>
      <c r="E200">
        <f>SUM(C200-C198)</f>
        <v>-153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Danial Samy</dc:creator>
  <cp:lastModifiedBy>Blanck, George</cp:lastModifiedBy>
  <dcterms:created xsi:type="dcterms:W3CDTF">2016-02-22T15:43:42Z</dcterms:created>
  <dcterms:modified xsi:type="dcterms:W3CDTF">2016-03-02T19:01:56Z</dcterms:modified>
</cp:coreProperties>
</file>