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athi.s\Desktop\OKOK\"/>
    </mc:Choice>
  </mc:AlternateContent>
  <bookViews>
    <workbookView xWindow="0" yWindow="0" windowWidth="16815" windowHeight="7755"/>
  </bookViews>
  <sheets>
    <sheet name="Calculator" sheetId="3" r:id="rId1"/>
    <sheet name="Equations" sheetId="2" r:id="rId2"/>
    <sheet name="Sheet5" sheetId="5" state="hidden" r:id="rId3"/>
    <sheet name="raw to ss" sheetId="4" r:id="rId4"/>
    <sheet name="ss to T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E8" i="3" s="1"/>
  <c r="C6" i="3"/>
  <c r="E6" i="3" s="1"/>
  <c r="C5" i="3"/>
  <c r="C4" i="3"/>
  <c r="C3" i="3"/>
  <c r="C2" i="3"/>
  <c r="R55" i="4"/>
  <c r="R56" i="4" s="1"/>
  <c r="R57" i="4" s="1"/>
  <c r="R58" i="4" s="1"/>
  <c r="R59" i="4" s="1"/>
  <c r="R32" i="4"/>
  <c r="C12" i="3" s="1"/>
  <c r="E12" i="3" s="1"/>
  <c r="C11" i="3"/>
  <c r="E11" i="3" s="1"/>
  <c r="E10" i="3" l="1"/>
  <c r="E9" i="3"/>
  <c r="B7" i="3"/>
  <c r="C7" i="3" s="1"/>
  <c r="E7" i="3" s="1"/>
  <c r="E5" i="3"/>
  <c r="E4" i="3"/>
  <c r="E3" i="3"/>
  <c r="E2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  <c r="F7" i="1" l="1"/>
  <c r="C4" i="1"/>
  <c r="C6" i="1"/>
  <c r="C7" i="1"/>
  <c r="C8" i="1"/>
  <c r="C10" i="1"/>
  <c r="C11" i="1"/>
  <c r="C12" i="1"/>
  <c r="C14" i="1"/>
  <c r="C15" i="1"/>
  <c r="C16" i="1"/>
  <c r="C18" i="1"/>
  <c r="C19" i="1"/>
  <c r="C20" i="1"/>
  <c r="C22" i="1"/>
  <c r="C23" i="1"/>
  <c r="C24" i="1"/>
  <c r="C26" i="1"/>
  <c r="C3" i="1"/>
  <c r="B3" i="1"/>
  <c r="B4" i="1"/>
  <c r="B6" i="1"/>
  <c r="B7" i="1"/>
  <c r="B8" i="1"/>
  <c r="B10" i="1"/>
  <c r="B11" i="1"/>
  <c r="B12" i="1"/>
  <c r="B14" i="1"/>
  <c r="B15" i="1"/>
  <c r="B16" i="1"/>
  <c r="B18" i="1"/>
  <c r="B19" i="1"/>
  <c r="B20" i="1"/>
  <c r="B22" i="1"/>
  <c r="B23" i="1"/>
  <c r="B24" i="1"/>
  <c r="B26" i="1"/>
  <c r="B2" i="1"/>
  <c r="M26" i="1" l="1"/>
  <c r="M24" i="1"/>
  <c r="M23" i="1"/>
  <c r="M22" i="1"/>
  <c r="M20" i="1"/>
  <c r="M19" i="1"/>
  <c r="M18" i="1"/>
  <c r="M16" i="1"/>
  <c r="M15" i="1"/>
  <c r="M14" i="1"/>
  <c r="M12" i="1"/>
  <c r="M11" i="1"/>
  <c r="M10" i="1"/>
  <c r="M8" i="1"/>
  <c r="M7" i="1"/>
  <c r="M6" i="1"/>
  <c r="M4" i="1"/>
  <c r="M3" i="1"/>
  <c r="M2" i="1"/>
  <c r="L26" i="1"/>
  <c r="L24" i="1"/>
  <c r="L23" i="1"/>
  <c r="L22" i="1"/>
  <c r="L20" i="1"/>
  <c r="L19" i="1"/>
  <c r="L18" i="1"/>
  <c r="L16" i="1"/>
  <c r="L15" i="1"/>
  <c r="L14" i="1"/>
  <c r="L12" i="1"/>
  <c r="L11" i="1"/>
  <c r="L10" i="1"/>
  <c r="L8" i="1"/>
  <c r="L7" i="1"/>
  <c r="L6" i="1"/>
  <c r="L4" i="1"/>
  <c r="L3" i="1"/>
  <c r="L2" i="1"/>
  <c r="K27" i="1"/>
  <c r="K26" i="1"/>
  <c r="K24" i="1"/>
  <c r="K23" i="1"/>
  <c r="K22" i="1"/>
  <c r="K20" i="1"/>
  <c r="K19" i="1"/>
  <c r="K18" i="1"/>
  <c r="K16" i="1"/>
  <c r="K14" i="1"/>
  <c r="K10" i="1"/>
  <c r="J27" i="1"/>
  <c r="J26" i="1"/>
  <c r="J23" i="1"/>
  <c r="J20" i="1"/>
  <c r="J19" i="1"/>
  <c r="J16" i="1"/>
  <c r="J14" i="1"/>
  <c r="J10" i="1"/>
  <c r="I26" i="1"/>
  <c r="I24" i="1"/>
  <c r="I23" i="1"/>
  <c r="I22" i="1"/>
  <c r="I20" i="1"/>
  <c r="I19" i="1"/>
  <c r="I18" i="1"/>
  <c r="I16" i="1"/>
  <c r="I15" i="1"/>
  <c r="I14" i="1"/>
  <c r="I12" i="1"/>
  <c r="I11" i="1"/>
  <c r="I10" i="1"/>
  <c r="I7" i="1"/>
  <c r="H26" i="1"/>
  <c r="H24" i="1"/>
  <c r="H23" i="1"/>
  <c r="H22" i="1"/>
  <c r="H20" i="1"/>
  <c r="H19" i="1"/>
  <c r="H18" i="1"/>
  <c r="H16" i="1"/>
  <c r="H15" i="1"/>
  <c r="H14" i="1"/>
  <c r="H12" i="1"/>
  <c r="H10" i="1"/>
  <c r="H8" i="1"/>
  <c r="H6" i="1"/>
  <c r="G26" i="1"/>
  <c r="G24" i="1"/>
  <c r="G23" i="1"/>
  <c r="G22" i="1"/>
  <c r="G20" i="1"/>
  <c r="G19" i="1"/>
  <c r="G18" i="1"/>
  <c r="G16" i="1"/>
  <c r="G15" i="1"/>
  <c r="G14" i="1"/>
  <c r="G12" i="1"/>
  <c r="G11" i="1"/>
  <c r="G10" i="1"/>
  <c r="G8" i="1"/>
  <c r="G7" i="1"/>
  <c r="G6" i="1"/>
  <c r="G4" i="1"/>
  <c r="G3" i="1"/>
  <c r="G2" i="1"/>
  <c r="F26" i="1"/>
  <c r="F24" i="1"/>
  <c r="F23" i="1"/>
  <c r="F22" i="1"/>
  <c r="F20" i="1"/>
  <c r="F19" i="1"/>
  <c r="F18" i="1"/>
  <c r="F16" i="1"/>
  <c r="F14" i="1"/>
  <c r="F12" i="1"/>
  <c r="F10" i="1"/>
</calcChain>
</file>

<file path=xl/sharedStrings.xml><?xml version="1.0" encoding="utf-8"?>
<sst xmlns="http://schemas.openxmlformats.org/spreadsheetml/2006/main" count="196" uniqueCount="103">
  <si>
    <t>T1</t>
  </si>
  <si>
    <t>T2</t>
  </si>
  <si>
    <t>T3</t>
  </si>
  <si>
    <t>T4</t>
  </si>
  <si>
    <t>T5</t>
  </si>
  <si>
    <t>Total Learn</t>
  </si>
  <si>
    <t>SDFR</t>
  </si>
  <si>
    <t>LDFR</t>
  </si>
  <si>
    <t>Hits</t>
  </si>
  <si>
    <t>FP</t>
  </si>
  <si>
    <t>D Prime</t>
  </si>
  <si>
    <t>Bias</t>
  </si>
  <si>
    <t>Scaled Score</t>
  </si>
  <si>
    <t>Age</t>
  </si>
  <si>
    <t>Educ</t>
  </si>
  <si>
    <t>CVLT T1</t>
  </si>
  <si>
    <t xml:space="preserve">50+10*(((CVLT T1 scaled score)-(13.22-10.20*(age/100)+1.88*(edu/10)+1.11*sex))/(2.72-0.16*(age/100)-0.08*(edu/10)-0.18*sex))/1.24 </t>
  </si>
  <si>
    <t>CVLT T2</t>
  </si>
  <si>
    <t>50+10*(((CVLT T2 scaled score)-(14.93-13.50*(age/100)+2.00*(edu/10)+1.67*sex))/(-0.66+1.97*(age/100)+0.97*(edu/10)-0.24*sex))/1.19</t>
  </si>
  <si>
    <t>CVLT T3</t>
  </si>
  <si>
    <t>50+10*(((CVLT T3 scaled score)-(15.62-14.80*(age/100)+2.05*(edu/10)+1.90*sex))/(0.89+0.57*(age/100)+0.54*(edu/10)+0.02*sex))/1.24</t>
  </si>
  <si>
    <t>CVLT T4</t>
  </si>
  <si>
    <t>50+10*(((CVLT T4 scaled score)-(14.86-12.00*(age/100)+1.40*(edu/10)+1.81*sex))/(-0.60+2.29*(age/100)+0.68*(edu/10)+0.07*sex))/1.22</t>
  </si>
  <si>
    <t>CVLT T5</t>
  </si>
  <si>
    <t>50+10*(((CVLT T5 scaled score)-(18.18-17.14*(age/100)+1.75*(edu/10)+1.21*sex))/(0.05+0.65*(age/100)+1.10*(edu/10)-0.21*sex))/1.22</t>
  </si>
  <si>
    <t>T1-T5 tot</t>
  </si>
  <si>
    <t>50+10*(((SDFR scaled score)-(14.70-13.19*(age/100)+1.98*(edu/10)+1.23*sex))/(0.09-0.28*(age/100)+1.30*(edu/10)+0.28*sex))/1.25</t>
  </si>
  <si>
    <t>50+10*(((LDFR scaled score)-(13.80-10.57*(age/100)+1.74*(edu/10)+1.21*sex))/(2.25-0.74*(age/100)+0.27*(edu/10)+0.03*sex))/1.25</t>
  </si>
  <si>
    <t>Recog Hits</t>
  </si>
  <si>
    <t>50+10*(((Hits scaled score)-(15.47-8.48*(age/100)+0.20*(edu/10)+0.38*sex))/(1.59+2.30*(age/100)-0.41*(edu/10)-0.22*sex))/1.23</t>
  </si>
  <si>
    <t>FP total</t>
  </si>
  <si>
    <t>50+10*(((FP tot scaled score)-(10.73-7.79*(age/100)+2.28*(edu/10)+1.25*sex))/(2.19+1.12*(age/100)-0.26*(edu/10)-0.06*sex))/1.19</t>
  </si>
  <si>
    <t>D-prime</t>
  </si>
  <si>
    <t>50+10*(((D Prime scaled score)-(14.10-9.92*(age/100)+1.35*(edu/10)+0.84*sex))/2.36+0.21*(age/100)-0.05*(edu/10)-0.08*sex))/1.24</t>
  </si>
  <si>
    <t>50+10*(((Bias scaled score)-(7.13-0.47*(age/100)+1.65*(edu/10)+0.55*sex))/(0.60+4.01*(age/100)-0.63*(edu/10)-0.03*sex))/1.29</t>
  </si>
  <si>
    <t>Sex</t>
  </si>
  <si>
    <t>Raw Score</t>
  </si>
  <si>
    <t>ss</t>
  </si>
  <si>
    <t>T1-T5 Total</t>
  </si>
  <si>
    <t>Total Hits</t>
  </si>
  <si>
    <t>-</t>
  </si>
  <si>
    <t>ENTER RAW SCORE HERE -&gt;</t>
  </si>
  <si>
    <t>Trials 1-5 total</t>
  </si>
  <si>
    <t>T-Score</t>
  </si>
  <si>
    <t>D-Prime</t>
  </si>
  <si>
    <t xml:space="preserve"> -5  -  1.0731  </t>
  </si>
  <si>
    <t xml:space="preserve">1.0732  -  1.3059  </t>
  </si>
  <si>
    <t xml:space="preserve">1.306  -  1.4273  </t>
  </si>
  <si>
    <t xml:space="preserve">1.4274  -  1.6024  </t>
  </si>
  <si>
    <t xml:space="preserve">1.6025  -  1.9961  </t>
  </si>
  <si>
    <t xml:space="preserve">1.9962  -  2.4356  </t>
  </si>
  <si>
    <t xml:space="preserve">2.4357  -  2.7226  </t>
  </si>
  <si>
    <t xml:space="preserve">2.7227  -  2.9304  </t>
  </si>
  <si>
    <t xml:space="preserve">2.9305  -  3.261  </t>
  </si>
  <si>
    <t xml:space="preserve">3.2611  -  3.5032 </t>
  </si>
  <si>
    <t xml:space="preserve">3.5033  -  3.7056 </t>
  </si>
  <si>
    <t xml:space="preserve">3.7057  -  3.803 </t>
  </si>
  <si>
    <t xml:space="preserve">3.8031  -  3.9529 </t>
  </si>
  <si>
    <t xml:space="preserve">3.953  -  4.1208 </t>
  </si>
  <si>
    <t xml:space="preserve">4.1209  -  4.302 </t>
  </si>
  <si>
    <t xml:space="preserve">4.3021  -  4.4833 </t>
  </si>
  <si>
    <t xml:space="preserve">4.4834  -  4.6645 </t>
  </si>
  <si>
    <t>4.6646  -  4.845</t>
  </si>
  <si>
    <t xml:space="preserve"> 0  -  1.0731  </t>
  </si>
  <si>
    <t>6</t>
  </si>
  <si>
    <t>Fale Positives</t>
  </si>
  <si>
    <t>d-prime</t>
  </si>
  <si>
    <t>4.85-5</t>
  </si>
  <si>
    <t>4.84-4.67</t>
  </si>
  <si>
    <t>4.66-4.49</t>
  </si>
  <si>
    <t>4.48-4.30</t>
  </si>
  <si>
    <t>4.29-4.12</t>
  </si>
  <si>
    <t>4.11-3.95</t>
  </si>
  <si>
    <t>3.94-3.80</t>
  </si>
  <si>
    <t>3.79-3.71</t>
  </si>
  <si>
    <t>3.70-3.50</t>
  </si>
  <si>
    <t>3.49-3.26</t>
  </si>
  <si>
    <t>3.25-2.93</t>
  </si>
  <si>
    <t>2.92-2.72</t>
  </si>
  <si>
    <t>2.71-2.44</t>
  </si>
  <si>
    <t>2.43-2.00</t>
  </si>
  <si>
    <t>1.99-1.61</t>
  </si>
  <si>
    <t>1.60-1.43</t>
  </si>
  <si>
    <t>1.42-1.31</t>
  </si>
  <si>
    <t>1.30-1.07</t>
  </si>
  <si>
    <t>1.06-0</t>
  </si>
  <si>
    <t>50+10*(((CVLT Tot scaled score)-(16.75-16.18*(age/100)+2.02*(edu/10)+1.78*sex))/(-0.67+2.04*(age/100)+0.82*(edu/10)-0.11*sex))/1.24</t>
  </si>
  <si>
    <t>T1-T5</t>
  </si>
  <si>
    <t>Dprime</t>
  </si>
  <si>
    <t>50+10*(((D Prime scaled score)-(14.10-9.92*(age/100)+1.35*(edu/10)+0.84*sex))/(2.36+0.21*(age/100)-0.05*(edu/10)-0.08*sex))/1.24</t>
  </si>
  <si>
    <t>Sex (male-0, female-1)</t>
  </si>
  <si>
    <t>Age (60-89)</t>
  </si>
  <si>
    <t>Education (12-20)</t>
  </si>
  <si>
    <t>Trial 1 (0-16)</t>
  </si>
  <si>
    <t>Trial 2 (0-16)</t>
  </si>
  <si>
    <t>Trial 3 (0-16)</t>
  </si>
  <si>
    <t>Trial 4 (0-16)</t>
  </si>
  <si>
    <t>Trial 5 (0-16)</t>
  </si>
  <si>
    <t>SDFR (0-16)</t>
  </si>
  <si>
    <t>LDFR (0-16)</t>
  </si>
  <si>
    <t>Hits (0-16)</t>
  </si>
  <si>
    <t>False Positives (0-36)</t>
  </si>
  <si>
    <t>D prime (0.00-5.00)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</si>
</sst>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1" fontId="1" fillId="0" borderId="0" xfId="0" applyNumberFormat="1" applyFont="1"/>
    <xf numFmtId="1" fontId="0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2" fontId="0" fillId="0" borderId="0" xfId="0" applyNumberForma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0" fillId="2" borderId="0" xfId="0" applyFill="1"/>
    <xf numFmtId="1" fontId="0" fillId="3" borderId="0" xfId="0" applyNumberForma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5/t5z1grxx6vl5ty1t0yq4bv_40000gn/T/com.microsoft.Word/WebArchiveCopyPasteTempFiles/page4image7888448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5/t5z1grxx6vl5ty1t0yq4bv_40000gn/T/com.microsoft.Word/WebArchiveCopyPasteTempFiles/page4image7888448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21</xdr:row>
      <xdr:rowOff>0</xdr:rowOff>
    </xdr:from>
    <xdr:to>
      <xdr:col>14</xdr:col>
      <xdr:colOff>12700</xdr:colOff>
      <xdr:row>21</xdr:row>
      <xdr:rowOff>12700</xdr:rowOff>
    </xdr:to>
    <xdr:pic>
      <xdr:nvPicPr>
        <xdr:cNvPr id="2" name="Picture 6" descr="page4image7888448">
          <a:extLst>
            <a:ext uri="{FF2B5EF4-FFF2-40B4-BE49-F238E27FC236}">
              <a16:creationId xmlns:a16="http://schemas.microsoft.com/office/drawing/2014/main" xmlns="" id="{0A6263F3-DB52-9340-8B4F-E83BE6AD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251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12700</xdr:colOff>
      <xdr:row>21</xdr:row>
      <xdr:rowOff>12700</xdr:rowOff>
    </xdr:to>
    <xdr:pic>
      <xdr:nvPicPr>
        <xdr:cNvPr id="3" name="Picture 6" descr="page4image7888448">
          <a:extLst>
            <a:ext uri="{FF2B5EF4-FFF2-40B4-BE49-F238E27FC236}">
              <a16:creationId xmlns:a16="http://schemas.microsoft.com/office/drawing/2014/main" xmlns="" id="{1AE04FC4-3BAA-AD4B-888C-B3AE4FE4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251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12700</xdr:colOff>
      <xdr:row>21</xdr:row>
      <xdr:rowOff>12700</xdr:rowOff>
    </xdr:to>
    <xdr:pic>
      <xdr:nvPicPr>
        <xdr:cNvPr id="4" name="Picture 6" descr="page4image7888448">
          <a:extLst>
            <a:ext uri="{FF2B5EF4-FFF2-40B4-BE49-F238E27FC236}">
              <a16:creationId xmlns:a16="http://schemas.microsoft.com/office/drawing/2014/main" xmlns="" id="{55A63077-F476-0F4E-AE13-6D5E0DEE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251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12700</xdr:colOff>
      <xdr:row>16</xdr:row>
      <xdr:rowOff>12700</xdr:rowOff>
    </xdr:to>
    <xdr:pic>
      <xdr:nvPicPr>
        <xdr:cNvPr id="2" name="Picture 6" descr="page4image7888448">
          <a:extLst>
            <a:ext uri="{FF2B5EF4-FFF2-40B4-BE49-F238E27FC236}">
              <a16:creationId xmlns:a16="http://schemas.microsoft.com/office/drawing/2014/main" xmlns="" id="{4E96AD94-EA4C-CF4C-9037-FAF9F3FA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12700</xdr:colOff>
      <xdr:row>16</xdr:row>
      <xdr:rowOff>12700</xdr:rowOff>
    </xdr:to>
    <xdr:pic>
      <xdr:nvPicPr>
        <xdr:cNvPr id="3" name="Picture 6" descr="page4image7888448">
          <a:extLst>
            <a:ext uri="{FF2B5EF4-FFF2-40B4-BE49-F238E27FC236}">
              <a16:creationId xmlns:a16="http://schemas.microsoft.com/office/drawing/2014/main" xmlns="" id="{AE9A983C-6EBC-434D-886D-2EA9678E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12700</xdr:colOff>
      <xdr:row>16</xdr:row>
      <xdr:rowOff>12700</xdr:rowOff>
    </xdr:to>
    <xdr:pic>
      <xdr:nvPicPr>
        <xdr:cNvPr id="4" name="Picture 6" descr="page4image7888448">
          <a:extLst>
            <a:ext uri="{FF2B5EF4-FFF2-40B4-BE49-F238E27FC236}">
              <a16:creationId xmlns:a16="http://schemas.microsoft.com/office/drawing/2014/main" xmlns="" id="{B14FA033-435A-E248-9670-705F6D07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B13" sqref="B13"/>
    </sheetView>
  </sheetViews>
  <sheetFormatPr defaultColWidth="11" defaultRowHeight="15.75" x14ac:dyDescent="0.25"/>
  <cols>
    <col min="1" max="1" width="24.625" bestFit="1" customWidth="1"/>
    <col min="3" max="3" width="15.875" hidden="1" customWidth="1"/>
    <col min="4" max="5" width="15.875" bestFit="1" customWidth="1"/>
    <col min="8" max="8" width="17" customWidth="1"/>
    <col min="9" max="9" width="22.625" customWidth="1"/>
    <col min="14" max="15" width="0" hidden="1" customWidth="1"/>
  </cols>
  <sheetData>
    <row r="1" spans="1:15" x14ac:dyDescent="0.25">
      <c r="A1" s="25" t="s">
        <v>41</v>
      </c>
      <c r="B1" s="29" t="s">
        <v>36</v>
      </c>
      <c r="C1" t="s">
        <v>12</v>
      </c>
      <c r="E1" s="28" t="s">
        <v>43</v>
      </c>
      <c r="G1" s="25" t="s">
        <v>91</v>
      </c>
      <c r="H1" s="25" t="s">
        <v>92</v>
      </c>
      <c r="I1" s="25" t="s">
        <v>90</v>
      </c>
      <c r="J1" s="25"/>
      <c r="M1" s="1"/>
    </row>
    <row r="2" spans="1:15" x14ac:dyDescent="0.25">
      <c r="A2" t="s">
        <v>93</v>
      </c>
      <c r="B2" s="26">
        <v>10</v>
      </c>
      <c r="C2">
        <f>VLOOKUP(B2,'raw to ss'!$B:$J,9,FALSE)</f>
        <v>15</v>
      </c>
      <c r="E2" s="27">
        <f>50+10*(((C2)-(13.22-10.2*(G2/100)+1.88*(H2/10)+1.11*I2))/(2.72-0.16*(G2/100)-0.08*(H2/10)-0.18*I2))/1.24</f>
        <v>68.004797876684364</v>
      </c>
      <c r="G2" s="26">
        <v>60</v>
      </c>
      <c r="H2" s="26">
        <v>12</v>
      </c>
      <c r="I2" s="26">
        <v>0</v>
      </c>
      <c r="N2" s="1" t="s">
        <v>0</v>
      </c>
      <c r="O2" t="s">
        <v>16</v>
      </c>
    </row>
    <row r="3" spans="1:15" x14ac:dyDescent="0.25">
      <c r="A3" t="s">
        <v>94</v>
      </c>
      <c r="B3" s="26">
        <v>10</v>
      </c>
      <c r="C3">
        <f>VLOOKUP(B3,'raw to ss'!$C:$J,8,FALSE)</f>
        <v>11</v>
      </c>
      <c r="E3" s="27">
        <f>50+10*(((C3)-(14.93-13.5*(G2/100)+2*(H2/10)+1.67*I2))/(-0.66+1.97*(G2/100)+0.97*(H2/10)-0.24*I2))/1.19</f>
        <v>58.82203415173899</v>
      </c>
      <c r="N3" t="s">
        <v>1</v>
      </c>
      <c r="O3" t="s">
        <v>18</v>
      </c>
    </row>
    <row r="4" spans="1:15" x14ac:dyDescent="0.25">
      <c r="A4" t="s">
        <v>95</v>
      </c>
      <c r="B4" s="26">
        <v>10</v>
      </c>
      <c r="C4">
        <f>VLOOKUP(B4,'raw to ss'!$D:$J,7,FALSE)</f>
        <v>8</v>
      </c>
      <c r="E4" s="27">
        <f>50+10*(((C4)-(15.62-14.8*(G2/100)+2.05*(H2/10)+1.9*I2))/(0.89+0.57*(G2/100)+0.54*(H2/10)+0.02*I2))/1.24</f>
        <v>44.852436513383672</v>
      </c>
      <c r="N4" s="1" t="s">
        <v>2</v>
      </c>
      <c r="O4" t="s">
        <v>20</v>
      </c>
    </row>
    <row r="5" spans="1:15" x14ac:dyDescent="0.25">
      <c r="A5" t="s">
        <v>96</v>
      </c>
      <c r="B5" s="26">
        <v>10</v>
      </c>
      <c r="C5">
        <f>VLOOKUP(B5,'raw to ss'!$E:$J,6,FALSE)</f>
        <v>7</v>
      </c>
      <c r="E5" s="27">
        <f>50+10*(((C5)-(14.86-12*(G2/100)+1.4*(H2/10)+1.81*I2))/(-0.6+2.29*(G2/100)+0.68*(H2/10)+0.07*I2))/1.22</f>
        <v>37.936900711413543</v>
      </c>
      <c r="N5" t="s">
        <v>3</v>
      </c>
      <c r="O5" t="s">
        <v>22</v>
      </c>
    </row>
    <row r="6" spans="1:15" x14ac:dyDescent="0.25">
      <c r="A6" t="s">
        <v>97</v>
      </c>
      <c r="B6" s="26">
        <v>10</v>
      </c>
      <c r="C6">
        <f>VLOOKUP(B6,'raw to ss'!$F:$J,5,FALSE)</f>
        <v>6</v>
      </c>
      <c r="E6" s="27">
        <f>50+10*(((C6)-(18.18-17.14*(G2/100)+1.75*(H2/10)+1.21*I2))/(0.05+0.65*(G2/100)+1.1*(H2/10)-0.21*I2))/1.22</f>
        <v>31.389716840536519</v>
      </c>
      <c r="N6" s="1" t="s">
        <v>4</v>
      </c>
      <c r="O6" s="4" t="s">
        <v>24</v>
      </c>
    </row>
    <row r="7" spans="1:15" x14ac:dyDescent="0.25">
      <c r="A7" t="s">
        <v>42</v>
      </c>
      <c r="B7" s="26">
        <f>SUM(B2:B6)</f>
        <v>50</v>
      </c>
      <c r="C7">
        <f>VLOOKUP(B7,'raw to ss'!L:M,2,FALSE())</f>
        <v>9</v>
      </c>
      <c r="E7" s="27">
        <f>50+10*(((C7)-(16.75-16.18*(G2/100)+2.02*(H2/10)+1.78*I2))/(-0.67+2.04*(G2/100)+0.82*(H2/10)-0.11*I2))/1.24</f>
        <v>47.55652502202274</v>
      </c>
      <c r="N7" t="s">
        <v>87</v>
      </c>
      <c r="O7" s="4" t="s">
        <v>86</v>
      </c>
    </row>
    <row r="8" spans="1:15" x14ac:dyDescent="0.25">
      <c r="A8" t="s">
        <v>98</v>
      </c>
      <c r="B8" s="26">
        <v>10</v>
      </c>
      <c r="C8">
        <f>VLOOKUP(B8,'raw to ss'!$G:$J,4,FALSE)</f>
        <v>8</v>
      </c>
      <c r="E8" s="27">
        <f>50+10*(((C8)-(14.7-13.19*(G2/100)+1.98*(H2/10)+1.23*I2))/(0.09-0.28*(G2/100)+1.3*(H2/10)+0.28*I2))/1.25</f>
        <v>43.72739541160594</v>
      </c>
      <c r="N8" s="1" t="s">
        <v>6</v>
      </c>
      <c r="O8" s="4" t="s">
        <v>26</v>
      </c>
    </row>
    <row r="9" spans="1:15" x14ac:dyDescent="0.25">
      <c r="A9" t="s">
        <v>99</v>
      </c>
      <c r="B9" s="26">
        <v>10</v>
      </c>
      <c r="C9">
        <f>VLOOKUP(B9,'raw to ss'!$H:$J,3,FALSE)</f>
        <v>8</v>
      </c>
      <c r="E9" s="27">
        <f>50+10*(((C9)-(13.8-10.57*(G2/100)+1.74*(H2/10)+1.21*I2))/(2.25-0.74*(G2/100)+0.27*(H2/10)+0.03*I2))/1.25</f>
        <v>44.193427230046943</v>
      </c>
      <c r="N9" t="s">
        <v>7</v>
      </c>
      <c r="O9" s="4" t="s">
        <v>27</v>
      </c>
    </row>
    <row r="10" spans="1:15" x14ac:dyDescent="0.25">
      <c r="A10" t="s">
        <v>100</v>
      </c>
      <c r="B10" s="26">
        <v>16</v>
      </c>
      <c r="C10">
        <f>VLOOKUP(B10,'raw to ss'!$I:$J,2,FALSE)</f>
        <v>13</v>
      </c>
      <c r="E10" s="27">
        <f>50+10*(((C10)-(15.47-8.48*(G2/100)+0.2*(H2/10)+0.38*I2))/(1.59+2.3*(G2/100)-0.41*(H2/10)-0.22*I2))/1.23</f>
        <v>57.801990852838308</v>
      </c>
      <c r="N10" s="1" t="s">
        <v>8</v>
      </c>
      <c r="O10" s="4" t="s">
        <v>29</v>
      </c>
    </row>
    <row r="11" spans="1:15" x14ac:dyDescent="0.25">
      <c r="A11" t="s">
        <v>101</v>
      </c>
      <c r="B11" s="26">
        <v>5</v>
      </c>
      <c r="C11">
        <f>VLOOKUP(B11,'raw to ss'!O:P,2,FALSE())</f>
        <v>5</v>
      </c>
      <c r="E11" s="27">
        <f>50+10*(((C11)-(10.73-7.79*(G2/100)+2.28*(H2/10)+1.25*I2))/(2.19+1.12*(G2/100)-0.26*(H2/10)-0.06*I2))/1.19</f>
        <v>37.503707365299057</v>
      </c>
      <c r="N11" t="s">
        <v>9</v>
      </c>
      <c r="O11" s="4" t="s">
        <v>31</v>
      </c>
    </row>
    <row r="12" spans="1:15" x14ac:dyDescent="0.25">
      <c r="A12" t="s">
        <v>102</v>
      </c>
      <c r="B12" s="26">
        <v>3</v>
      </c>
      <c r="C12">
        <f>VLOOKUP(B12,'raw to ss'!R:S,2,FALSE())</f>
        <v>9</v>
      </c>
      <c r="E12" s="27">
        <f>50+10*(((C12)-(14.1-9.92*(G2/100)+1.35*(H2/10)+0.84*I2))/(2.36+0.21*(G2/100)-0.05*(H2/10)-0.08*I2))/1.24</f>
        <v>47.447012206472884</v>
      </c>
      <c r="N12" s="1" t="s">
        <v>88</v>
      </c>
      <c r="O12" s="4" t="s">
        <v>89</v>
      </c>
    </row>
    <row r="13" spans="1:15" x14ac:dyDescent="0.25">
      <c r="O13" s="4"/>
    </row>
    <row r="14" spans="1:15" x14ac:dyDescent="0.25">
      <c r="N14" s="1"/>
      <c r="O14" s="4"/>
    </row>
    <row r="15" spans="1:15" x14ac:dyDescent="0.25">
      <c r="O15" s="4"/>
    </row>
    <row r="16" spans="1:15" x14ac:dyDescent="0.25">
      <c r="N16" s="1"/>
      <c r="O16" s="4"/>
    </row>
    <row r="17" spans="15:17" x14ac:dyDescent="0.25">
      <c r="O17" s="4"/>
    </row>
    <row r="18" spans="15:17" x14ac:dyDescent="0.25">
      <c r="O18" s="4"/>
    </row>
    <row r="19" spans="15:17" x14ac:dyDescent="0.25">
      <c r="O19" s="4"/>
    </row>
    <row r="20" spans="15:17" x14ac:dyDescent="0.25">
      <c r="O20" s="4"/>
    </row>
    <row r="21" spans="15:17" x14ac:dyDescent="0.25">
      <c r="O21" s="4"/>
    </row>
    <row r="22" spans="15:17" x14ac:dyDescent="0.25">
      <c r="O22" s="4"/>
    </row>
    <row r="23" spans="15:17" x14ac:dyDescent="0.25">
      <c r="O23" s="4"/>
    </row>
    <row r="24" spans="15:17" x14ac:dyDescent="0.25">
      <c r="O24" s="4"/>
    </row>
    <row r="25" spans="15:17" x14ac:dyDescent="0.25">
      <c r="O25" s="4"/>
    </row>
    <row r="26" spans="15:17" x14ac:dyDescent="0.25">
      <c r="O26" s="4"/>
    </row>
    <row r="27" spans="15:17" x14ac:dyDescent="0.25">
      <c r="O27" s="4"/>
    </row>
    <row r="28" spans="15:17" x14ac:dyDescent="0.25">
      <c r="O28" s="4"/>
      <c r="P28" s="1"/>
      <c r="Q28" s="1"/>
    </row>
    <row r="29" spans="15:17" x14ac:dyDescent="0.25">
      <c r="O29" s="1"/>
    </row>
  </sheetData>
  <dataValidations count="7">
    <dataValidation type="whole" allowBlank="1" showInputMessage="1" showErrorMessage="1" sqref="B2:B6 B8:B10">
      <formula1>0</formula1>
      <formula2>16</formula2>
    </dataValidation>
    <dataValidation type="whole" allowBlank="1" showInputMessage="1" showErrorMessage="1" sqref="B11">
      <formula1>0</formula1>
      <formula2>36</formula2>
    </dataValidation>
    <dataValidation type="decimal" allowBlank="1" showInputMessage="1" showErrorMessage="1" sqref="B12">
      <formula1>0</formula1>
      <formula2>5</formula2>
    </dataValidation>
    <dataValidation type="whole" allowBlank="1" showInputMessage="1" showErrorMessage="1" sqref="G2">
      <formula1>60</formula1>
      <formula2>89</formula2>
    </dataValidation>
    <dataValidation type="whole" allowBlank="1" showInputMessage="1" showErrorMessage="1" sqref="H2">
      <formula1>12</formula1>
      <formula2>20</formula2>
    </dataValidation>
    <dataValidation type="whole" allowBlank="1" showInputMessage="1" showErrorMessage="1" sqref="I2">
      <formula1>0</formula1>
      <formula2>1</formula2>
    </dataValidation>
    <dataValidation type="whole" allowBlank="1" showInputMessage="1" showErrorMessage="1" sqref="B7">
      <formula1>0</formula1>
      <formula2>80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L19" sqref="L19"/>
    </sheetView>
  </sheetViews>
  <sheetFormatPr defaultColWidth="11" defaultRowHeight="15.75" x14ac:dyDescent="0.25"/>
  <sheetData>
    <row r="1" spans="1:2" x14ac:dyDescent="0.25">
      <c r="A1" t="s">
        <v>15</v>
      </c>
      <c r="B1" s="4" t="s">
        <v>16</v>
      </c>
    </row>
    <row r="2" spans="1:2" x14ac:dyDescent="0.25">
      <c r="B2" s="4"/>
    </row>
    <row r="3" spans="1:2" x14ac:dyDescent="0.25">
      <c r="A3" t="s">
        <v>17</v>
      </c>
      <c r="B3" s="4" t="s">
        <v>18</v>
      </c>
    </row>
    <row r="4" spans="1:2" x14ac:dyDescent="0.25">
      <c r="B4" s="4"/>
    </row>
    <row r="5" spans="1:2" x14ac:dyDescent="0.25">
      <c r="A5" t="s">
        <v>19</v>
      </c>
      <c r="B5" s="4" t="s">
        <v>20</v>
      </c>
    </row>
    <row r="6" spans="1:2" x14ac:dyDescent="0.25">
      <c r="B6" s="4"/>
    </row>
    <row r="7" spans="1:2" x14ac:dyDescent="0.25">
      <c r="A7" t="s">
        <v>21</v>
      </c>
      <c r="B7" s="4" t="s">
        <v>22</v>
      </c>
    </row>
    <row r="8" spans="1:2" x14ac:dyDescent="0.25">
      <c r="B8" s="4"/>
    </row>
    <row r="9" spans="1:2" x14ac:dyDescent="0.25">
      <c r="A9" t="s">
        <v>23</v>
      </c>
      <c r="B9" s="4" t="s">
        <v>24</v>
      </c>
    </row>
    <row r="10" spans="1:2" x14ac:dyDescent="0.25">
      <c r="B10" s="4"/>
    </row>
    <row r="11" spans="1:2" x14ac:dyDescent="0.25">
      <c r="A11" t="s">
        <v>25</v>
      </c>
      <c r="B11" s="4" t="s">
        <v>86</v>
      </c>
    </row>
    <row r="12" spans="1:2" x14ac:dyDescent="0.25">
      <c r="B12" s="4"/>
    </row>
    <row r="13" spans="1:2" x14ac:dyDescent="0.25">
      <c r="A13" t="s">
        <v>6</v>
      </c>
      <c r="B13" s="4" t="s">
        <v>26</v>
      </c>
    </row>
    <row r="14" spans="1:2" x14ac:dyDescent="0.25">
      <c r="B14" s="4"/>
    </row>
    <row r="15" spans="1:2" x14ac:dyDescent="0.25">
      <c r="A15" t="s">
        <v>7</v>
      </c>
      <c r="B15" s="4" t="s">
        <v>27</v>
      </c>
    </row>
    <row r="16" spans="1:2" x14ac:dyDescent="0.25">
      <c r="B16" s="4"/>
    </row>
    <row r="17" spans="1:2" x14ac:dyDescent="0.25">
      <c r="A17" t="s">
        <v>28</v>
      </c>
      <c r="B17" s="4" t="s">
        <v>29</v>
      </c>
    </row>
    <row r="18" spans="1:2" x14ac:dyDescent="0.25">
      <c r="B18" s="4"/>
    </row>
    <row r="19" spans="1:2" x14ac:dyDescent="0.25">
      <c r="A19" t="s">
        <v>30</v>
      </c>
      <c r="B19" s="4" t="s">
        <v>31</v>
      </c>
    </row>
    <row r="20" spans="1:2" x14ac:dyDescent="0.25">
      <c r="B20" s="4"/>
    </row>
    <row r="21" spans="1:2" x14ac:dyDescent="0.25">
      <c r="A21" t="s">
        <v>32</v>
      </c>
      <c r="B21" s="4" t="s">
        <v>33</v>
      </c>
    </row>
    <row r="22" spans="1:2" x14ac:dyDescent="0.25">
      <c r="B22" s="4"/>
    </row>
    <row r="23" spans="1:2" x14ac:dyDescent="0.25">
      <c r="A23" t="s">
        <v>11</v>
      </c>
      <c r="B23" s="4" t="s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9"/>
  <sheetViews>
    <sheetView workbookViewId="0">
      <selection activeCell="E59" sqref="E59"/>
    </sheetView>
  </sheetViews>
  <sheetFormatPr defaultColWidth="11" defaultRowHeight="15.75" x14ac:dyDescent="0.25"/>
  <cols>
    <col min="5" max="5" width="10.875" style="18"/>
  </cols>
  <sheetData>
    <row r="1" spans="2:6" ht="16.5" thickBot="1" x14ac:dyDescent="0.3">
      <c r="B1" s="15" t="s">
        <v>44</v>
      </c>
      <c r="C1" s="14" t="s">
        <v>37</v>
      </c>
      <c r="E1" s="18">
        <v>-5</v>
      </c>
      <c r="F1">
        <v>1</v>
      </c>
    </row>
    <row r="2" spans="2:6" ht="16.5" thickBot="1" x14ac:dyDescent="0.3">
      <c r="B2" s="17" t="s">
        <v>45</v>
      </c>
      <c r="C2" s="16">
        <v>1</v>
      </c>
      <c r="E2" s="18">
        <v>-4.99</v>
      </c>
      <c r="F2">
        <v>1</v>
      </c>
    </row>
    <row r="3" spans="2:6" ht="16.5" thickBot="1" x14ac:dyDescent="0.3">
      <c r="B3" s="17"/>
      <c r="C3" s="16"/>
      <c r="E3" s="18">
        <v>-4.9800000000000004</v>
      </c>
      <c r="F3">
        <v>1</v>
      </c>
    </row>
    <row r="4" spans="2:6" ht="16.5" thickBot="1" x14ac:dyDescent="0.3">
      <c r="B4" s="17" t="s">
        <v>46</v>
      </c>
      <c r="C4" s="16">
        <v>2</v>
      </c>
      <c r="E4" s="18">
        <v>-4.97</v>
      </c>
      <c r="F4">
        <v>1</v>
      </c>
    </row>
    <row r="5" spans="2:6" ht="16.5" thickBot="1" x14ac:dyDescent="0.3">
      <c r="B5" s="17" t="s">
        <v>47</v>
      </c>
      <c r="C5" s="16">
        <v>3</v>
      </c>
      <c r="E5" s="18">
        <v>-4.96</v>
      </c>
      <c r="F5">
        <v>1</v>
      </c>
    </row>
    <row r="6" spans="2:6" ht="16.5" thickBot="1" x14ac:dyDescent="0.3">
      <c r="B6" s="17" t="s">
        <v>48</v>
      </c>
      <c r="C6" s="16">
        <v>4</v>
      </c>
      <c r="E6" s="18">
        <v>-4.95</v>
      </c>
      <c r="F6">
        <v>1</v>
      </c>
    </row>
    <row r="7" spans="2:6" ht="16.5" thickBot="1" x14ac:dyDescent="0.3">
      <c r="B7" s="17" t="s">
        <v>49</v>
      </c>
      <c r="C7" s="16">
        <v>5</v>
      </c>
      <c r="E7" s="18">
        <v>-4.9400000000000004</v>
      </c>
      <c r="F7">
        <v>1</v>
      </c>
    </row>
    <row r="8" spans="2:6" ht="16.5" thickBot="1" x14ac:dyDescent="0.3">
      <c r="B8" s="17" t="s">
        <v>50</v>
      </c>
      <c r="C8" s="16">
        <v>6</v>
      </c>
      <c r="E8" s="18">
        <v>-4.93</v>
      </c>
      <c r="F8">
        <v>1</v>
      </c>
    </row>
    <row r="9" spans="2:6" ht="16.5" thickBot="1" x14ac:dyDescent="0.3">
      <c r="B9" s="17" t="s">
        <v>51</v>
      </c>
      <c r="C9" s="16">
        <v>7</v>
      </c>
      <c r="E9" s="18">
        <v>-4.92</v>
      </c>
      <c r="F9">
        <v>1</v>
      </c>
    </row>
    <row r="10" spans="2:6" ht="16.5" thickBot="1" x14ac:dyDescent="0.3">
      <c r="B10" s="17" t="s">
        <v>52</v>
      </c>
      <c r="C10" s="16">
        <v>8</v>
      </c>
      <c r="E10" s="18">
        <v>-4.91</v>
      </c>
      <c r="F10">
        <v>1</v>
      </c>
    </row>
    <row r="11" spans="2:6" ht="16.5" thickBot="1" x14ac:dyDescent="0.3">
      <c r="B11" s="17" t="s">
        <v>53</v>
      </c>
      <c r="C11" s="16">
        <v>9</v>
      </c>
      <c r="E11" s="18">
        <v>-4.9000000000000004</v>
      </c>
      <c r="F11">
        <v>1</v>
      </c>
    </row>
    <row r="12" spans="2:6" ht="16.5" thickBot="1" x14ac:dyDescent="0.3">
      <c r="B12" s="17" t="s">
        <v>54</v>
      </c>
      <c r="C12" s="16">
        <v>10</v>
      </c>
      <c r="E12" s="18">
        <v>-4.8899999999999997</v>
      </c>
      <c r="F12">
        <v>1</v>
      </c>
    </row>
    <row r="13" spans="2:6" ht="16.5" thickBot="1" x14ac:dyDescent="0.3">
      <c r="B13" s="17" t="s">
        <v>55</v>
      </c>
      <c r="C13" s="16">
        <v>11</v>
      </c>
      <c r="E13" s="18">
        <v>-4.88</v>
      </c>
      <c r="F13">
        <v>1</v>
      </c>
    </row>
    <row r="14" spans="2:6" ht="16.5" thickBot="1" x14ac:dyDescent="0.3">
      <c r="B14" s="17" t="s">
        <v>56</v>
      </c>
      <c r="C14" s="16">
        <v>12</v>
      </c>
      <c r="E14" s="18">
        <v>-4.87</v>
      </c>
      <c r="F14">
        <v>1</v>
      </c>
    </row>
    <row r="15" spans="2:6" ht="16.5" thickBot="1" x14ac:dyDescent="0.3">
      <c r="B15" s="17" t="s">
        <v>57</v>
      </c>
      <c r="C15" s="16">
        <v>13</v>
      </c>
      <c r="E15" s="18">
        <v>-4.8600000000000003</v>
      </c>
      <c r="F15">
        <v>1</v>
      </c>
    </row>
    <row r="16" spans="2:6" ht="16.5" thickBot="1" x14ac:dyDescent="0.3">
      <c r="B16" s="17" t="s">
        <v>58</v>
      </c>
      <c r="C16" s="16">
        <v>14</v>
      </c>
      <c r="E16" s="18">
        <v>-4.8499999999999996</v>
      </c>
      <c r="F16">
        <v>1</v>
      </c>
    </row>
    <row r="17" spans="2:6" ht="16.5" thickBot="1" x14ac:dyDescent="0.3">
      <c r="B17" s="17" t="s">
        <v>59</v>
      </c>
      <c r="C17" s="16">
        <v>15</v>
      </c>
      <c r="E17" s="18">
        <v>-4.84</v>
      </c>
      <c r="F17">
        <v>1</v>
      </c>
    </row>
    <row r="18" spans="2:6" ht="16.5" thickBot="1" x14ac:dyDescent="0.3">
      <c r="B18" s="17" t="s">
        <v>60</v>
      </c>
      <c r="C18" s="16">
        <v>16</v>
      </c>
      <c r="E18" s="18">
        <v>-4.83</v>
      </c>
      <c r="F18">
        <v>1</v>
      </c>
    </row>
    <row r="19" spans="2:6" ht="16.5" thickBot="1" x14ac:dyDescent="0.3">
      <c r="B19" s="17" t="s">
        <v>61</v>
      </c>
      <c r="C19" s="16">
        <v>17</v>
      </c>
      <c r="E19" s="18">
        <v>-4.82</v>
      </c>
      <c r="F19">
        <v>1</v>
      </c>
    </row>
    <row r="20" spans="2:6" ht="16.5" thickBot="1" x14ac:dyDescent="0.3">
      <c r="B20" s="17" t="s">
        <v>62</v>
      </c>
      <c r="C20" s="16">
        <v>18</v>
      </c>
      <c r="E20" s="18">
        <v>-4.8099999999999996</v>
      </c>
      <c r="F20">
        <v>1</v>
      </c>
    </row>
    <row r="21" spans="2:6" ht="16.5" thickBot="1" x14ac:dyDescent="0.3">
      <c r="B21" s="17" t="s">
        <v>63</v>
      </c>
      <c r="C21" s="16">
        <v>19</v>
      </c>
      <c r="E21" s="18">
        <v>-4.8</v>
      </c>
      <c r="F21">
        <v>1</v>
      </c>
    </row>
    <row r="22" spans="2:6" x14ac:dyDescent="0.25">
      <c r="E22" s="18">
        <v>-4.79</v>
      </c>
      <c r="F22">
        <v>1</v>
      </c>
    </row>
    <row r="23" spans="2:6" x14ac:dyDescent="0.25">
      <c r="E23" s="18">
        <v>-4.78</v>
      </c>
      <c r="F23">
        <v>1</v>
      </c>
    </row>
    <row r="24" spans="2:6" x14ac:dyDescent="0.25">
      <c r="E24" s="18">
        <v>-4.7699999999999996</v>
      </c>
      <c r="F24">
        <v>1</v>
      </c>
    </row>
    <row r="25" spans="2:6" x14ac:dyDescent="0.25">
      <c r="E25" s="18">
        <v>-4.76</v>
      </c>
      <c r="F25">
        <v>12</v>
      </c>
    </row>
    <row r="26" spans="2:6" x14ac:dyDescent="0.25">
      <c r="E26" s="18">
        <v>-4.75</v>
      </c>
      <c r="F26">
        <v>1</v>
      </c>
    </row>
    <row r="27" spans="2:6" x14ac:dyDescent="0.25">
      <c r="E27" s="18">
        <v>-4.74</v>
      </c>
      <c r="F27">
        <v>1</v>
      </c>
    </row>
    <row r="28" spans="2:6" x14ac:dyDescent="0.25">
      <c r="E28" s="18">
        <v>-4.7300000000000004</v>
      </c>
      <c r="F28">
        <v>14</v>
      </c>
    </row>
    <row r="29" spans="2:6" x14ac:dyDescent="0.25">
      <c r="E29" s="18">
        <v>-4.72</v>
      </c>
      <c r="F29">
        <v>1</v>
      </c>
    </row>
    <row r="30" spans="2:6" x14ac:dyDescent="0.25">
      <c r="E30" s="18">
        <v>-4.71</v>
      </c>
      <c r="F30">
        <v>1</v>
      </c>
    </row>
    <row r="31" spans="2:6" x14ac:dyDescent="0.25">
      <c r="E31" s="18">
        <v>-4.7</v>
      </c>
      <c r="F31">
        <v>1</v>
      </c>
    </row>
    <row r="32" spans="2:6" x14ac:dyDescent="0.25">
      <c r="E32" s="18">
        <v>-4.6900000000000004</v>
      </c>
      <c r="F32">
        <v>1</v>
      </c>
    </row>
    <row r="33" spans="5:6" x14ac:dyDescent="0.25">
      <c r="E33" s="18">
        <v>-4.68</v>
      </c>
      <c r="F33">
        <v>1</v>
      </c>
    </row>
    <row r="34" spans="5:6" x14ac:dyDescent="0.25">
      <c r="E34" s="18">
        <v>-4.67</v>
      </c>
      <c r="F34">
        <v>1</v>
      </c>
    </row>
    <row r="35" spans="5:6" x14ac:dyDescent="0.25">
      <c r="E35" s="18">
        <v>-4.66</v>
      </c>
      <c r="F35">
        <v>1</v>
      </c>
    </row>
    <row r="36" spans="5:6" x14ac:dyDescent="0.25">
      <c r="E36" s="18">
        <v>-4.6500000000000004</v>
      </c>
      <c r="F36">
        <v>1</v>
      </c>
    </row>
    <row r="37" spans="5:6" x14ac:dyDescent="0.25">
      <c r="E37" s="18">
        <v>-4.6399999999999997</v>
      </c>
      <c r="F37">
        <v>1</v>
      </c>
    </row>
    <row r="38" spans="5:6" x14ac:dyDescent="0.25">
      <c r="E38" s="18">
        <v>-4.63</v>
      </c>
      <c r="F38">
        <v>1</v>
      </c>
    </row>
    <row r="39" spans="5:6" x14ac:dyDescent="0.25">
      <c r="E39" s="18">
        <v>-4.62</v>
      </c>
      <c r="F39">
        <v>1</v>
      </c>
    </row>
    <row r="40" spans="5:6" x14ac:dyDescent="0.25">
      <c r="E40" s="18">
        <v>-4.6100000000000003</v>
      </c>
      <c r="F40">
        <v>1</v>
      </c>
    </row>
    <row r="41" spans="5:6" x14ac:dyDescent="0.25">
      <c r="E41" s="18">
        <v>-4.5999999999999996</v>
      </c>
      <c r="F41">
        <v>1</v>
      </c>
    </row>
    <row r="42" spans="5:6" x14ac:dyDescent="0.25">
      <c r="E42" s="18">
        <v>-4.59</v>
      </c>
      <c r="F42">
        <v>1</v>
      </c>
    </row>
    <row r="43" spans="5:6" x14ac:dyDescent="0.25">
      <c r="E43" s="18">
        <v>-4.58</v>
      </c>
      <c r="F43">
        <v>1</v>
      </c>
    </row>
    <row r="44" spans="5:6" x14ac:dyDescent="0.25">
      <c r="E44" s="18">
        <v>-4.57</v>
      </c>
      <c r="F44">
        <v>1</v>
      </c>
    </row>
    <row r="45" spans="5:6" x14ac:dyDescent="0.25">
      <c r="E45" s="18">
        <v>-4.5599999999999996</v>
      </c>
      <c r="F45">
        <v>1</v>
      </c>
    </row>
    <row r="46" spans="5:6" x14ac:dyDescent="0.25">
      <c r="E46" s="18">
        <v>-4.55</v>
      </c>
      <c r="F46">
        <v>1</v>
      </c>
    </row>
    <row r="47" spans="5:6" x14ac:dyDescent="0.25">
      <c r="E47" s="18">
        <v>-4.54</v>
      </c>
      <c r="F47">
        <v>1</v>
      </c>
    </row>
    <row r="48" spans="5:6" x14ac:dyDescent="0.25">
      <c r="E48" s="18">
        <v>-4.53</v>
      </c>
      <c r="F48">
        <v>1</v>
      </c>
    </row>
    <row r="49" spans="5:6" x14ac:dyDescent="0.25">
      <c r="E49" s="18">
        <v>-4.5199999999999996</v>
      </c>
      <c r="F49">
        <v>1</v>
      </c>
    </row>
    <row r="50" spans="5:6" x14ac:dyDescent="0.25">
      <c r="E50" s="18">
        <v>-4.51</v>
      </c>
      <c r="F50">
        <v>1</v>
      </c>
    </row>
    <row r="51" spans="5:6" x14ac:dyDescent="0.25">
      <c r="E51" s="18">
        <v>-4.5</v>
      </c>
      <c r="F51">
        <v>1</v>
      </c>
    </row>
    <row r="52" spans="5:6" x14ac:dyDescent="0.25">
      <c r="E52" s="18">
        <v>-4.49</v>
      </c>
      <c r="F52">
        <v>1</v>
      </c>
    </row>
    <row r="53" spans="5:6" x14ac:dyDescent="0.25">
      <c r="E53" s="18">
        <v>-4.4800000000000004</v>
      </c>
      <c r="F53">
        <v>1</v>
      </c>
    </row>
    <row r="54" spans="5:6" x14ac:dyDescent="0.25">
      <c r="E54" s="18">
        <v>-4.47</v>
      </c>
      <c r="F54">
        <v>1</v>
      </c>
    </row>
    <row r="55" spans="5:6" x14ac:dyDescent="0.25">
      <c r="E55" s="18">
        <v>-4.46</v>
      </c>
      <c r="F55">
        <v>1</v>
      </c>
    </row>
    <row r="56" spans="5:6" x14ac:dyDescent="0.25">
      <c r="E56" s="18">
        <v>-4.45</v>
      </c>
      <c r="F56">
        <v>1</v>
      </c>
    </row>
    <row r="57" spans="5:6" x14ac:dyDescent="0.25">
      <c r="E57" s="18">
        <v>-4.4400000000000004</v>
      </c>
      <c r="F57">
        <v>1</v>
      </c>
    </row>
    <row r="58" spans="5:6" x14ac:dyDescent="0.25">
      <c r="E58" s="18">
        <v>-4.43</v>
      </c>
      <c r="F58">
        <v>1</v>
      </c>
    </row>
    <row r="59" spans="5:6" x14ac:dyDescent="0.25">
      <c r="E59" s="18">
        <v>-4.42</v>
      </c>
      <c r="F59">
        <v>1</v>
      </c>
    </row>
    <row r="60" spans="5:6" x14ac:dyDescent="0.25">
      <c r="E60" s="18">
        <v>-4.41</v>
      </c>
      <c r="F60">
        <v>1</v>
      </c>
    </row>
    <row r="61" spans="5:6" x14ac:dyDescent="0.25">
      <c r="E61" s="18">
        <v>-4.4000000000000004</v>
      </c>
      <c r="F61">
        <v>1</v>
      </c>
    </row>
    <row r="62" spans="5:6" x14ac:dyDescent="0.25">
      <c r="E62" s="18">
        <v>-4.3899999999999997</v>
      </c>
      <c r="F62">
        <v>1</v>
      </c>
    </row>
    <row r="63" spans="5:6" x14ac:dyDescent="0.25">
      <c r="E63" s="18">
        <v>-4.38</v>
      </c>
      <c r="F63">
        <v>1</v>
      </c>
    </row>
    <row r="64" spans="5:6" x14ac:dyDescent="0.25">
      <c r="E64" s="18">
        <v>-4.37</v>
      </c>
      <c r="F64">
        <v>1</v>
      </c>
    </row>
    <row r="65" spans="5:6" x14ac:dyDescent="0.25">
      <c r="E65" s="18">
        <v>-4.3600000000000003</v>
      </c>
      <c r="F65">
        <v>1</v>
      </c>
    </row>
    <row r="66" spans="5:6" x14ac:dyDescent="0.25">
      <c r="E66" s="18">
        <v>-4.3499999999999996</v>
      </c>
      <c r="F66">
        <v>1</v>
      </c>
    </row>
    <row r="67" spans="5:6" x14ac:dyDescent="0.25">
      <c r="E67" s="18">
        <v>-4.34</v>
      </c>
      <c r="F67">
        <v>1</v>
      </c>
    </row>
    <row r="68" spans="5:6" x14ac:dyDescent="0.25">
      <c r="E68" s="18">
        <v>-4.33</v>
      </c>
      <c r="F68">
        <v>1</v>
      </c>
    </row>
    <row r="69" spans="5:6" x14ac:dyDescent="0.25">
      <c r="E69" s="18">
        <v>-4.32</v>
      </c>
      <c r="F69">
        <v>1</v>
      </c>
    </row>
    <row r="70" spans="5:6" x14ac:dyDescent="0.25">
      <c r="E70" s="18">
        <v>-4.3099999999999996</v>
      </c>
      <c r="F70">
        <v>1</v>
      </c>
    </row>
    <row r="71" spans="5:6" x14ac:dyDescent="0.25">
      <c r="E71" s="18">
        <v>-4.3</v>
      </c>
      <c r="F71">
        <v>1</v>
      </c>
    </row>
    <row r="72" spans="5:6" x14ac:dyDescent="0.25">
      <c r="E72" s="18">
        <v>-4.29</v>
      </c>
      <c r="F72">
        <v>1</v>
      </c>
    </row>
    <row r="73" spans="5:6" x14ac:dyDescent="0.25">
      <c r="E73" s="18">
        <v>-4.28</v>
      </c>
      <c r="F73">
        <v>1</v>
      </c>
    </row>
    <row r="74" spans="5:6" x14ac:dyDescent="0.25">
      <c r="E74" s="18">
        <v>-4.2699999999999996</v>
      </c>
      <c r="F74">
        <v>1</v>
      </c>
    </row>
    <row r="75" spans="5:6" x14ac:dyDescent="0.25">
      <c r="E75" s="18">
        <v>-4.26</v>
      </c>
      <c r="F75">
        <v>1</v>
      </c>
    </row>
    <row r="76" spans="5:6" x14ac:dyDescent="0.25">
      <c r="E76" s="18">
        <v>-4.25</v>
      </c>
      <c r="F76">
        <v>1</v>
      </c>
    </row>
    <row r="77" spans="5:6" x14ac:dyDescent="0.25">
      <c r="E77" s="18">
        <v>-4.24</v>
      </c>
      <c r="F77">
        <v>1</v>
      </c>
    </row>
    <row r="78" spans="5:6" x14ac:dyDescent="0.25">
      <c r="E78" s="18">
        <v>-4.2300000000000004</v>
      </c>
      <c r="F78">
        <v>1</v>
      </c>
    </row>
    <row r="79" spans="5:6" x14ac:dyDescent="0.25">
      <c r="E79" s="18">
        <v>-4.22</v>
      </c>
      <c r="F79">
        <v>1</v>
      </c>
    </row>
    <row r="80" spans="5:6" x14ac:dyDescent="0.25">
      <c r="E80" s="18">
        <v>-4.21</v>
      </c>
      <c r="F80">
        <v>1</v>
      </c>
    </row>
    <row r="81" spans="5:6" x14ac:dyDescent="0.25">
      <c r="E81" s="18">
        <v>-4.2</v>
      </c>
      <c r="F81">
        <v>1</v>
      </c>
    </row>
    <row r="82" spans="5:6" x14ac:dyDescent="0.25">
      <c r="E82" s="18">
        <v>-4.1900000000000004</v>
      </c>
      <c r="F82">
        <v>1</v>
      </c>
    </row>
    <row r="83" spans="5:6" x14ac:dyDescent="0.25">
      <c r="E83" s="18">
        <v>-4.18</v>
      </c>
      <c r="F83">
        <v>1</v>
      </c>
    </row>
    <row r="84" spans="5:6" x14ac:dyDescent="0.25">
      <c r="E84" s="18">
        <v>-4.17</v>
      </c>
      <c r="F84">
        <v>1</v>
      </c>
    </row>
    <row r="85" spans="5:6" x14ac:dyDescent="0.25">
      <c r="E85" s="18">
        <v>-4.16</v>
      </c>
      <c r="F85">
        <v>1</v>
      </c>
    </row>
    <row r="86" spans="5:6" x14ac:dyDescent="0.25">
      <c r="E86" s="18">
        <v>-4.1500000000000004</v>
      </c>
      <c r="F86">
        <v>1</v>
      </c>
    </row>
    <row r="87" spans="5:6" x14ac:dyDescent="0.25">
      <c r="E87" s="18">
        <v>-4.1399999999999997</v>
      </c>
      <c r="F87">
        <v>1</v>
      </c>
    </row>
    <row r="88" spans="5:6" x14ac:dyDescent="0.25">
      <c r="E88" s="18">
        <v>-4.13</v>
      </c>
      <c r="F88">
        <v>1</v>
      </c>
    </row>
    <row r="89" spans="5:6" x14ac:dyDescent="0.25">
      <c r="E89" s="18">
        <v>-4.12</v>
      </c>
      <c r="F89">
        <v>1</v>
      </c>
    </row>
    <row r="90" spans="5:6" x14ac:dyDescent="0.25">
      <c r="E90" s="18">
        <v>-4.1100000000000003</v>
      </c>
      <c r="F90">
        <v>1</v>
      </c>
    </row>
    <row r="91" spans="5:6" x14ac:dyDescent="0.25">
      <c r="E91" s="18">
        <v>-4.0999999999999996</v>
      </c>
      <c r="F91">
        <v>1</v>
      </c>
    </row>
    <row r="92" spans="5:6" x14ac:dyDescent="0.25">
      <c r="E92" s="18">
        <v>-4.09</v>
      </c>
      <c r="F92">
        <v>1</v>
      </c>
    </row>
    <row r="93" spans="5:6" x14ac:dyDescent="0.25">
      <c r="E93" s="18">
        <v>-4.08</v>
      </c>
      <c r="F93">
        <v>1</v>
      </c>
    </row>
    <row r="94" spans="5:6" x14ac:dyDescent="0.25">
      <c r="E94" s="18">
        <v>-4.07</v>
      </c>
      <c r="F94">
        <v>1</v>
      </c>
    </row>
    <row r="95" spans="5:6" x14ac:dyDescent="0.25">
      <c r="E95" s="18">
        <v>-4.0599999999999996</v>
      </c>
      <c r="F95">
        <v>1</v>
      </c>
    </row>
    <row r="96" spans="5:6" x14ac:dyDescent="0.25">
      <c r="E96" s="18">
        <v>-4.05</v>
      </c>
      <c r="F96">
        <v>1</v>
      </c>
    </row>
    <row r="97" spans="5:6" x14ac:dyDescent="0.25">
      <c r="E97" s="18">
        <v>-4.04</v>
      </c>
      <c r="F97">
        <v>1</v>
      </c>
    </row>
    <row r="98" spans="5:6" x14ac:dyDescent="0.25">
      <c r="E98" s="18">
        <v>-4.03</v>
      </c>
      <c r="F98">
        <v>1</v>
      </c>
    </row>
    <row r="99" spans="5:6" x14ac:dyDescent="0.25">
      <c r="E99" s="18">
        <v>-4.0199999999999996</v>
      </c>
      <c r="F99">
        <v>1</v>
      </c>
    </row>
    <row r="100" spans="5:6" x14ac:dyDescent="0.25">
      <c r="E100" s="18">
        <v>-4.01</v>
      </c>
      <c r="F100">
        <v>1</v>
      </c>
    </row>
    <row r="101" spans="5:6" x14ac:dyDescent="0.25">
      <c r="E101" s="18">
        <v>-4</v>
      </c>
      <c r="F101">
        <v>1</v>
      </c>
    </row>
    <row r="102" spans="5:6" x14ac:dyDescent="0.25">
      <c r="E102" s="18">
        <v>-3.99</v>
      </c>
      <c r="F102">
        <v>1</v>
      </c>
    </row>
    <row r="103" spans="5:6" x14ac:dyDescent="0.25">
      <c r="E103" s="18">
        <v>-3.98</v>
      </c>
      <c r="F103">
        <v>1</v>
      </c>
    </row>
    <row r="104" spans="5:6" x14ac:dyDescent="0.25">
      <c r="E104" s="18">
        <v>-3.97</v>
      </c>
      <c r="F104">
        <v>1</v>
      </c>
    </row>
    <row r="105" spans="5:6" x14ac:dyDescent="0.25">
      <c r="E105" s="18">
        <v>-3.96</v>
      </c>
      <c r="F105">
        <v>1</v>
      </c>
    </row>
    <row r="106" spans="5:6" x14ac:dyDescent="0.25">
      <c r="E106" s="18">
        <v>-3.95</v>
      </c>
      <c r="F106">
        <v>1</v>
      </c>
    </row>
    <row r="107" spans="5:6" x14ac:dyDescent="0.25">
      <c r="E107" s="18">
        <v>-3.94</v>
      </c>
      <c r="F107">
        <v>1</v>
      </c>
    </row>
    <row r="108" spans="5:6" x14ac:dyDescent="0.25">
      <c r="E108" s="18">
        <v>-3.93</v>
      </c>
      <c r="F108">
        <v>1</v>
      </c>
    </row>
    <row r="109" spans="5:6" x14ac:dyDescent="0.25">
      <c r="E109" s="18">
        <v>-3.92</v>
      </c>
      <c r="F109">
        <v>1</v>
      </c>
    </row>
    <row r="110" spans="5:6" x14ac:dyDescent="0.25">
      <c r="E110" s="18">
        <v>-3.91</v>
      </c>
      <c r="F110">
        <v>1</v>
      </c>
    </row>
    <row r="111" spans="5:6" x14ac:dyDescent="0.25">
      <c r="E111" s="18">
        <v>-3.9</v>
      </c>
      <c r="F111">
        <v>1</v>
      </c>
    </row>
    <row r="112" spans="5:6" x14ac:dyDescent="0.25">
      <c r="E112" s="18">
        <v>-3.89</v>
      </c>
      <c r="F112">
        <v>1</v>
      </c>
    </row>
    <row r="113" spans="5:6" x14ac:dyDescent="0.25">
      <c r="E113" s="18">
        <v>-3.88</v>
      </c>
      <c r="F113">
        <v>1</v>
      </c>
    </row>
    <row r="114" spans="5:6" x14ac:dyDescent="0.25">
      <c r="E114" s="18">
        <v>-3.87</v>
      </c>
      <c r="F114">
        <v>1</v>
      </c>
    </row>
    <row r="115" spans="5:6" x14ac:dyDescent="0.25">
      <c r="E115" s="18">
        <v>-3.86</v>
      </c>
      <c r="F115">
        <v>1</v>
      </c>
    </row>
    <row r="116" spans="5:6" x14ac:dyDescent="0.25">
      <c r="E116" s="18">
        <v>-3.85</v>
      </c>
      <c r="F116">
        <v>1</v>
      </c>
    </row>
    <row r="117" spans="5:6" x14ac:dyDescent="0.25">
      <c r="E117" s="18">
        <v>-3.84</v>
      </c>
      <c r="F117">
        <v>1</v>
      </c>
    </row>
    <row r="118" spans="5:6" x14ac:dyDescent="0.25">
      <c r="E118" s="18">
        <v>-3.83</v>
      </c>
      <c r="F118">
        <v>1</v>
      </c>
    </row>
    <row r="119" spans="5:6" x14ac:dyDescent="0.25">
      <c r="E119" s="18">
        <v>-3.82</v>
      </c>
      <c r="F119">
        <v>1</v>
      </c>
    </row>
    <row r="120" spans="5:6" x14ac:dyDescent="0.25">
      <c r="E120" s="18">
        <v>-3.81</v>
      </c>
      <c r="F120">
        <v>1</v>
      </c>
    </row>
    <row r="121" spans="5:6" x14ac:dyDescent="0.25">
      <c r="E121" s="18">
        <v>-3.8</v>
      </c>
      <c r="F121">
        <v>1</v>
      </c>
    </row>
    <row r="122" spans="5:6" x14ac:dyDescent="0.25">
      <c r="E122" s="18">
        <v>-3.79</v>
      </c>
      <c r="F122">
        <v>1</v>
      </c>
    </row>
    <row r="123" spans="5:6" x14ac:dyDescent="0.25">
      <c r="E123" s="18">
        <v>-3.78</v>
      </c>
      <c r="F123">
        <v>1</v>
      </c>
    </row>
    <row r="124" spans="5:6" x14ac:dyDescent="0.25">
      <c r="E124" s="18">
        <v>-3.77</v>
      </c>
      <c r="F124">
        <v>1</v>
      </c>
    </row>
    <row r="125" spans="5:6" x14ac:dyDescent="0.25">
      <c r="E125" s="18">
        <v>-3.76</v>
      </c>
      <c r="F125">
        <v>1</v>
      </c>
    </row>
    <row r="126" spans="5:6" x14ac:dyDescent="0.25">
      <c r="E126" s="18">
        <v>-3.75</v>
      </c>
      <c r="F126">
        <v>1</v>
      </c>
    </row>
    <row r="127" spans="5:6" x14ac:dyDescent="0.25">
      <c r="E127" s="18">
        <v>-3.74</v>
      </c>
      <c r="F127">
        <v>1</v>
      </c>
    </row>
    <row r="128" spans="5:6" x14ac:dyDescent="0.25">
      <c r="E128" s="18">
        <v>-3.73</v>
      </c>
      <c r="F128">
        <v>1</v>
      </c>
    </row>
    <row r="129" spans="5:6" x14ac:dyDescent="0.25">
      <c r="E129" s="18">
        <v>-3.72</v>
      </c>
      <c r="F129">
        <v>1</v>
      </c>
    </row>
    <row r="130" spans="5:6" x14ac:dyDescent="0.25">
      <c r="E130" s="18">
        <v>-3.71</v>
      </c>
      <c r="F130">
        <v>1</v>
      </c>
    </row>
    <row r="131" spans="5:6" x14ac:dyDescent="0.25">
      <c r="E131" s="18">
        <v>-3.7</v>
      </c>
      <c r="F131">
        <v>1</v>
      </c>
    </row>
    <row r="132" spans="5:6" x14ac:dyDescent="0.25">
      <c r="E132" s="18">
        <v>-3.69</v>
      </c>
      <c r="F132">
        <v>1</v>
      </c>
    </row>
    <row r="133" spans="5:6" x14ac:dyDescent="0.25">
      <c r="E133" s="18">
        <v>-3.68</v>
      </c>
      <c r="F133">
        <v>1</v>
      </c>
    </row>
    <row r="134" spans="5:6" x14ac:dyDescent="0.25">
      <c r="E134" s="18">
        <v>-3.67</v>
      </c>
      <c r="F134">
        <v>1</v>
      </c>
    </row>
    <row r="135" spans="5:6" x14ac:dyDescent="0.25">
      <c r="E135" s="18">
        <v>-3.66</v>
      </c>
      <c r="F135">
        <v>1</v>
      </c>
    </row>
    <row r="136" spans="5:6" x14ac:dyDescent="0.25">
      <c r="E136" s="18">
        <v>-3.65</v>
      </c>
      <c r="F136">
        <v>1</v>
      </c>
    </row>
    <row r="137" spans="5:6" x14ac:dyDescent="0.25">
      <c r="E137" s="18">
        <v>-3.64</v>
      </c>
      <c r="F137">
        <v>1</v>
      </c>
    </row>
    <row r="138" spans="5:6" x14ac:dyDescent="0.25">
      <c r="E138" s="18">
        <v>-3.63</v>
      </c>
      <c r="F138">
        <v>1</v>
      </c>
    </row>
    <row r="139" spans="5:6" x14ac:dyDescent="0.25">
      <c r="E139" s="18">
        <v>-3.62</v>
      </c>
      <c r="F139">
        <v>1</v>
      </c>
    </row>
    <row r="140" spans="5:6" x14ac:dyDescent="0.25">
      <c r="E140" s="18">
        <v>-3.61</v>
      </c>
      <c r="F140">
        <v>1</v>
      </c>
    </row>
    <row r="141" spans="5:6" x14ac:dyDescent="0.25">
      <c r="E141" s="18">
        <v>-3.6</v>
      </c>
      <c r="F141">
        <v>1</v>
      </c>
    </row>
    <row r="142" spans="5:6" x14ac:dyDescent="0.25">
      <c r="E142" s="18">
        <v>-3.59</v>
      </c>
      <c r="F142">
        <v>1</v>
      </c>
    </row>
    <row r="143" spans="5:6" x14ac:dyDescent="0.25">
      <c r="E143" s="18">
        <v>-3.58</v>
      </c>
      <c r="F143">
        <v>1</v>
      </c>
    </row>
    <row r="144" spans="5:6" x14ac:dyDescent="0.25">
      <c r="E144" s="18">
        <v>-3.57</v>
      </c>
      <c r="F144">
        <v>1</v>
      </c>
    </row>
    <row r="145" spans="5:6" x14ac:dyDescent="0.25">
      <c r="E145" s="18">
        <v>-3.56</v>
      </c>
      <c r="F145">
        <v>1</v>
      </c>
    </row>
    <row r="146" spans="5:6" x14ac:dyDescent="0.25">
      <c r="E146" s="18">
        <v>-3.55</v>
      </c>
      <c r="F146">
        <v>1</v>
      </c>
    </row>
    <row r="147" spans="5:6" x14ac:dyDescent="0.25">
      <c r="E147" s="18">
        <v>-3.54</v>
      </c>
      <c r="F147">
        <v>1</v>
      </c>
    </row>
    <row r="148" spans="5:6" x14ac:dyDescent="0.25">
      <c r="E148" s="18">
        <v>-3.53</v>
      </c>
      <c r="F148">
        <v>1</v>
      </c>
    </row>
    <row r="149" spans="5:6" x14ac:dyDescent="0.25">
      <c r="E149" s="18">
        <v>-3.52</v>
      </c>
      <c r="F149">
        <v>1</v>
      </c>
    </row>
    <row r="150" spans="5:6" x14ac:dyDescent="0.25">
      <c r="E150" s="18">
        <v>-3.51</v>
      </c>
      <c r="F150">
        <v>1</v>
      </c>
    </row>
    <row r="151" spans="5:6" x14ac:dyDescent="0.25">
      <c r="E151" s="18">
        <v>-3.5</v>
      </c>
      <c r="F151">
        <v>1</v>
      </c>
    </row>
    <row r="152" spans="5:6" x14ac:dyDescent="0.25">
      <c r="E152" s="18">
        <v>-3.49</v>
      </c>
      <c r="F152">
        <v>1</v>
      </c>
    </row>
    <row r="153" spans="5:6" x14ac:dyDescent="0.25">
      <c r="E153" s="18">
        <v>-3.48</v>
      </c>
      <c r="F153">
        <v>1</v>
      </c>
    </row>
    <row r="154" spans="5:6" x14ac:dyDescent="0.25">
      <c r="E154" s="18">
        <v>-3.47</v>
      </c>
      <c r="F154">
        <v>1</v>
      </c>
    </row>
    <row r="155" spans="5:6" x14ac:dyDescent="0.25">
      <c r="E155" s="18">
        <v>-3.46</v>
      </c>
      <c r="F155">
        <v>1</v>
      </c>
    </row>
    <row r="156" spans="5:6" x14ac:dyDescent="0.25">
      <c r="E156" s="18">
        <v>-3.45</v>
      </c>
      <c r="F156">
        <v>1</v>
      </c>
    </row>
    <row r="157" spans="5:6" x14ac:dyDescent="0.25">
      <c r="E157" s="18">
        <v>-3.44</v>
      </c>
      <c r="F157">
        <v>1</v>
      </c>
    </row>
    <row r="158" spans="5:6" x14ac:dyDescent="0.25">
      <c r="E158" s="18">
        <v>-3.43</v>
      </c>
      <c r="F158">
        <v>1</v>
      </c>
    </row>
    <row r="159" spans="5:6" x14ac:dyDescent="0.25">
      <c r="E159" s="18">
        <v>-3.42</v>
      </c>
      <c r="F159">
        <v>1</v>
      </c>
    </row>
    <row r="160" spans="5:6" x14ac:dyDescent="0.25">
      <c r="E160" s="18">
        <v>-3.41</v>
      </c>
      <c r="F160">
        <v>1</v>
      </c>
    </row>
    <row r="161" spans="5:6" x14ac:dyDescent="0.25">
      <c r="E161" s="18">
        <v>-3.4</v>
      </c>
      <c r="F161">
        <v>1</v>
      </c>
    </row>
    <row r="162" spans="5:6" x14ac:dyDescent="0.25">
      <c r="E162" s="18">
        <v>-3.39</v>
      </c>
      <c r="F162">
        <v>1</v>
      </c>
    </row>
    <row r="163" spans="5:6" x14ac:dyDescent="0.25">
      <c r="E163" s="18">
        <v>-3.38</v>
      </c>
      <c r="F163">
        <v>1</v>
      </c>
    </row>
    <row r="164" spans="5:6" x14ac:dyDescent="0.25">
      <c r="E164" s="18">
        <v>-3.37</v>
      </c>
      <c r="F164">
        <v>1</v>
      </c>
    </row>
    <row r="165" spans="5:6" x14ac:dyDescent="0.25">
      <c r="E165" s="18">
        <v>-3.36</v>
      </c>
      <c r="F165">
        <v>1</v>
      </c>
    </row>
    <row r="166" spans="5:6" x14ac:dyDescent="0.25">
      <c r="E166" s="18">
        <v>-3.35</v>
      </c>
      <c r="F166">
        <v>1</v>
      </c>
    </row>
    <row r="167" spans="5:6" x14ac:dyDescent="0.25">
      <c r="E167" s="18">
        <v>-3.34</v>
      </c>
      <c r="F167">
        <v>1</v>
      </c>
    </row>
    <row r="168" spans="5:6" x14ac:dyDescent="0.25">
      <c r="E168" s="18">
        <v>-3.33</v>
      </c>
      <c r="F168">
        <v>1</v>
      </c>
    </row>
    <row r="169" spans="5:6" x14ac:dyDescent="0.25">
      <c r="E169" s="18">
        <v>-3.32</v>
      </c>
      <c r="F169">
        <v>1</v>
      </c>
    </row>
    <row r="170" spans="5:6" x14ac:dyDescent="0.25">
      <c r="E170" s="18">
        <v>-3.31</v>
      </c>
      <c r="F170">
        <v>1</v>
      </c>
    </row>
    <row r="171" spans="5:6" x14ac:dyDescent="0.25">
      <c r="E171" s="18">
        <v>-3.3</v>
      </c>
      <c r="F171">
        <v>1</v>
      </c>
    </row>
    <row r="172" spans="5:6" x14ac:dyDescent="0.25">
      <c r="E172" s="18">
        <v>-3.29</v>
      </c>
      <c r="F172">
        <v>1</v>
      </c>
    </row>
    <row r="173" spans="5:6" x14ac:dyDescent="0.25">
      <c r="E173" s="18">
        <v>-3.28</v>
      </c>
      <c r="F173">
        <v>1</v>
      </c>
    </row>
    <row r="174" spans="5:6" x14ac:dyDescent="0.25">
      <c r="E174" s="18">
        <v>-3.27</v>
      </c>
      <c r="F174">
        <v>1</v>
      </c>
    </row>
    <row r="175" spans="5:6" x14ac:dyDescent="0.25">
      <c r="E175" s="18">
        <v>-3.26</v>
      </c>
      <c r="F175">
        <v>1</v>
      </c>
    </row>
    <row r="176" spans="5:6" x14ac:dyDescent="0.25">
      <c r="E176" s="18">
        <v>-3.25</v>
      </c>
      <c r="F176">
        <v>1</v>
      </c>
    </row>
    <row r="177" spans="5:6" x14ac:dyDescent="0.25">
      <c r="E177" s="18">
        <v>-3.24</v>
      </c>
      <c r="F177">
        <v>1</v>
      </c>
    </row>
    <row r="178" spans="5:6" x14ac:dyDescent="0.25">
      <c r="E178" s="18">
        <v>-3.23</v>
      </c>
      <c r="F178">
        <v>1</v>
      </c>
    </row>
    <row r="179" spans="5:6" x14ac:dyDescent="0.25">
      <c r="E179" s="18">
        <v>-3.22</v>
      </c>
      <c r="F179">
        <v>1</v>
      </c>
    </row>
    <row r="180" spans="5:6" x14ac:dyDescent="0.25">
      <c r="E180" s="18">
        <v>-3.21</v>
      </c>
      <c r="F180">
        <v>1</v>
      </c>
    </row>
    <row r="181" spans="5:6" x14ac:dyDescent="0.25">
      <c r="E181" s="18">
        <v>-3.2</v>
      </c>
      <c r="F181">
        <v>1</v>
      </c>
    </row>
    <row r="182" spans="5:6" x14ac:dyDescent="0.25">
      <c r="E182" s="18">
        <v>-3.19</v>
      </c>
      <c r="F182">
        <v>1</v>
      </c>
    </row>
    <row r="183" spans="5:6" x14ac:dyDescent="0.25">
      <c r="E183" s="18">
        <v>-3.18</v>
      </c>
      <c r="F183">
        <v>1</v>
      </c>
    </row>
    <row r="184" spans="5:6" x14ac:dyDescent="0.25">
      <c r="E184" s="18">
        <v>-3.17</v>
      </c>
      <c r="F184">
        <v>1</v>
      </c>
    </row>
    <row r="185" spans="5:6" x14ac:dyDescent="0.25">
      <c r="E185" s="18">
        <v>-3.16</v>
      </c>
      <c r="F185">
        <v>1</v>
      </c>
    </row>
    <row r="186" spans="5:6" x14ac:dyDescent="0.25">
      <c r="E186" s="18">
        <v>-3.15</v>
      </c>
      <c r="F186">
        <v>1</v>
      </c>
    </row>
    <row r="187" spans="5:6" x14ac:dyDescent="0.25">
      <c r="E187" s="18">
        <v>-3.14</v>
      </c>
      <c r="F187">
        <v>1</v>
      </c>
    </row>
    <row r="188" spans="5:6" x14ac:dyDescent="0.25">
      <c r="E188" s="18">
        <v>-3.13</v>
      </c>
      <c r="F188">
        <v>1</v>
      </c>
    </row>
    <row r="189" spans="5:6" x14ac:dyDescent="0.25">
      <c r="E189" s="18">
        <v>-3.12</v>
      </c>
      <c r="F189">
        <v>1</v>
      </c>
    </row>
    <row r="190" spans="5:6" x14ac:dyDescent="0.25">
      <c r="E190" s="18">
        <v>-3.11</v>
      </c>
      <c r="F190">
        <v>1</v>
      </c>
    </row>
    <row r="191" spans="5:6" x14ac:dyDescent="0.25">
      <c r="E191" s="18">
        <v>-3.1</v>
      </c>
      <c r="F191">
        <v>1</v>
      </c>
    </row>
    <row r="192" spans="5:6" x14ac:dyDescent="0.25">
      <c r="E192" s="18">
        <v>-3.09</v>
      </c>
      <c r="F192">
        <v>1</v>
      </c>
    </row>
    <row r="193" spans="5:6" x14ac:dyDescent="0.25">
      <c r="E193" s="18">
        <v>-3.08</v>
      </c>
      <c r="F193">
        <v>1</v>
      </c>
    </row>
    <row r="194" spans="5:6" x14ac:dyDescent="0.25">
      <c r="E194" s="18">
        <v>-3.07</v>
      </c>
      <c r="F194">
        <v>1</v>
      </c>
    </row>
    <row r="195" spans="5:6" x14ac:dyDescent="0.25">
      <c r="E195" s="18">
        <v>-3.06</v>
      </c>
      <c r="F195">
        <v>1</v>
      </c>
    </row>
    <row r="196" spans="5:6" x14ac:dyDescent="0.25">
      <c r="E196" s="18">
        <v>-3.05</v>
      </c>
      <c r="F196">
        <v>1</v>
      </c>
    </row>
    <row r="197" spans="5:6" x14ac:dyDescent="0.25">
      <c r="E197" s="18">
        <v>-3.04</v>
      </c>
      <c r="F197">
        <v>1</v>
      </c>
    </row>
    <row r="198" spans="5:6" x14ac:dyDescent="0.25">
      <c r="E198" s="18">
        <v>-3.03</v>
      </c>
      <c r="F198">
        <v>1</v>
      </c>
    </row>
    <row r="199" spans="5:6" x14ac:dyDescent="0.25">
      <c r="E199" s="18">
        <v>-3.02</v>
      </c>
      <c r="F199">
        <v>1</v>
      </c>
    </row>
    <row r="200" spans="5:6" x14ac:dyDescent="0.25">
      <c r="E200" s="18">
        <v>-3.01</v>
      </c>
      <c r="F200">
        <v>1</v>
      </c>
    </row>
    <row r="201" spans="5:6" x14ac:dyDescent="0.25">
      <c r="E201" s="18">
        <v>-3</v>
      </c>
    </row>
    <row r="202" spans="5:6" x14ac:dyDescent="0.25">
      <c r="E202" s="18">
        <v>-2.99</v>
      </c>
    </row>
    <row r="203" spans="5:6" x14ac:dyDescent="0.25">
      <c r="E203" s="18">
        <v>-2.98</v>
      </c>
    </row>
    <row r="204" spans="5:6" x14ac:dyDescent="0.25">
      <c r="E204" s="18">
        <v>-2.97</v>
      </c>
    </row>
    <row r="205" spans="5:6" x14ac:dyDescent="0.25">
      <c r="E205" s="18">
        <v>-2.96</v>
      </c>
    </row>
    <row r="206" spans="5:6" x14ac:dyDescent="0.25">
      <c r="E206" s="18">
        <v>-2.95</v>
      </c>
    </row>
    <row r="207" spans="5:6" x14ac:dyDescent="0.25">
      <c r="E207" s="18">
        <v>-2.94</v>
      </c>
    </row>
    <row r="208" spans="5:6" x14ac:dyDescent="0.25">
      <c r="E208" s="18">
        <v>-2.93</v>
      </c>
    </row>
    <row r="209" spans="5:5" x14ac:dyDescent="0.25">
      <c r="E209" s="18">
        <v>-2.92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2"/>
  <sheetViews>
    <sheetView workbookViewId="0">
      <selection activeCell="G13" sqref="G13"/>
    </sheetView>
  </sheetViews>
  <sheetFormatPr defaultColWidth="11" defaultRowHeight="15.75" x14ac:dyDescent="0.25"/>
  <cols>
    <col min="13" max="13" width="10.875" style="24"/>
    <col min="16" max="16" width="10.875" style="24"/>
  </cols>
  <sheetData>
    <row r="1" spans="1:21" ht="32.25" thickBot="1" x14ac:dyDescent="0.3">
      <c r="A1" s="5" t="s">
        <v>37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6</v>
      </c>
      <c r="H1" s="6" t="s">
        <v>7</v>
      </c>
      <c r="I1" s="6" t="s">
        <v>39</v>
      </c>
      <c r="J1" s="6" t="s">
        <v>37</v>
      </c>
      <c r="L1" t="s">
        <v>38</v>
      </c>
      <c r="M1" s="22" t="s">
        <v>37</v>
      </c>
      <c r="O1" s="21" t="s">
        <v>65</v>
      </c>
      <c r="P1" s="21" t="s">
        <v>37</v>
      </c>
      <c r="R1" t="s">
        <v>66</v>
      </c>
      <c r="S1" t="s">
        <v>37</v>
      </c>
    </row>
    <row r="2" spans="1:21" x14ac:dyDescent="0.25">
      <c r="A2" s="7">
        <v>19</v>
      </c>
      <c r="B2" s="9">
        <v>16</v>
      </c>
      <c r="C2" s="9" t="s">
        <v>40</v>
      </c>
      <c r="D2" s="9" t="s">
        <v>40</v>
      </c>
      <c r="E2" s="9" t="s">
        <v>40</v>
      </c>
      <c r="F2" s="9" t="s">
        <v>40</v>
      </c>
      <c r="G2" s="9" t="s">
        <v>40</v>
      </c>
      <c r="H2" s="9" t="s">
        <v>40</v>
      </c>
      <c r="I2" s="9" t="s">
        <v>40</v>
      </c>
      <c r="J2" s="7">
        <v>19</v>
      </c>
      <c r="L2">
        <v>80</v>
      </c>
      <c r="M2" s="24">
        <v>19</v>
      </c>
      <c r="O2">
        <v>0</v>
      </c>
      <c r="P2" s="24">
        <v>13</v>
      </c>
      <c r="R2">
        <v>5</v>
      </c>
      <c r="S2">
        <v>19</v>
      </c>
      <c r="T2">
        <v>19</v>
      </c>
      <c r="U2" t="s">
        <v>67</v>
      </c>
    </row>
    <row r="3" spans="1:21" x14ac:dyDescent="0.25">
      <c r="A3" s="7">
        <v>19</v>
      </c>
      <c r="B3" s="9">
        <v>15</v>
      </c>
      <c r="C3" s="9"/>
      <c r="D3" s="9"/>
      <c r="E3" s="9"/>
      <c r="F3" s="9"/>
      <c r="G3" s="9"/>
      <c r="H3" s="9"/>
      <c r="I3" s="9"/>
      <c r="J3" s="7">
        <v>19</v>
      </c>
      <c r="L3">
        <v>79</v>
      </c>
      <c r="M3" s="24">
        <v>19</v>
      </c>
      <c r="O3">
        <v>1</v>
      </c>
      <c r="P3" s="24">
        <v>10</v>
      </c>
      <c r="R3">
        <v>4.99</v>
      </c>
      <c r="S3">
        <v>19</v>
      </c>
      <c r="T3">
        <v>18</v>
      </c>
      <c r="U3" t="s">
        <v>68</v>
      </c>
    </row>
    <row r="4" spans="1:21" x14ac:dyDescent="0.25">
      <c r="A4" s="7">
        <v>18</v>
      </c>
      <c r="B4" s="9">
        <v>14</v>
      </c>
      <c r="C4" s="9">
        <v>16</v>
      </c>
      <c r="D4" s="9"/>
      <c r="E4" s="9"/>
      <c r="F4" s="9"/>
      <c r="G4" s="9"/>
      <c r="H4" s="9"/>
      <c r="I4" s="9"/>
      <c r="J4" s="7">
        <v>18</v>
      </c>
      <c r="L4">
        <v>78</v>
      </c>
      <c r="M4" s="24">
        <v>19</v>
      </c>
      <c r="O4">
        <v>2</v>
      </c>
      <c r="P4" s="24">
        <v>8</v>
      </c>
      <c r="R4">
        <v>4.9800000000000004</v>
      </c>
      <c r="S4">
        <v>19</v>
      </c>
      <c r="T4">
        <v>17</v>
      </c>
      <c r="U4" t="s">
        <v>69</v>
      </c>
    </row>
    <row r="5" spans="1:21" x14ac:dyDescent="0.25">
      <c r="A5" s="7">
        <v>18</v>
      </c>
      <c r="B5" s="9">
        <v>13</v>
      </c>
      <c r="C5" s="9">
        <v>16</v>
      </c>
      <c r="D5" s="9"/>
      <c r="E5" s="9"/>
      <c r="F5" s="9"/>
      <c r="G5" s="9"/>
      <c r="H5" s="9"/>
      <c r="I5" s="9"/>
      <c r="J5" s="7">
        <v>18</v>
      </c>
      <c r="L5">
        <v>77</v>
      </c>
      <c r="M5" s="24">
        <v>18</v>
      </c>
      <c r="O5">
        <v>3</v>
      </c>
      <c r="P5" s="24">
        <v>7</v>
      </c>
      <c r="R5">
        <v>4.97</v>
      </c>
      <c r="S5">
        <v>19</v>
      </c>
      <c r="T5">
        <v>16</v>
      </c>
      <c r="U5" t="s">
        <v>70</v>
      </c>
    </row>
    <row r="6" spans="1:21" x14ac:dyDescent="0.25">
      <c r="A6" s="7">
        <v>18</v>
      </c>
      <c r="B6" s="13">
        <v>12</v>
      </c>
      <c r="C6" s="9">
        <v>16</v>
      </c>
      <c r="D6" s="9" t="s">
        <v>40</v>
      </c>
      <c r="E6" s="9" t="s">
        <v>40</v>
      </c>
      <c r="F6" s="9" t="s">
        <v>40</v>
      </c>
      <c r="G6" s="9" t="s">
        <v>40</v>
      </c>
      <c r="H6" s="9" t="s">
        <v>40</v>
      </c>
      <c r="I6" s="9" t="s">
        <v>40</v>
      </c>
      <c r="J6" s="7">
        <v>18</v>
      </c>
      <c r="L6">
        <v>76</v>
      </c>
      <c r="M6" s="24">
        <v>18</v>
      </c>
      <c r="O6">
        <v>4</v>
      </c>
      <c r="P6" s="24">
        <v>6</v>
      </c>
      <c r="R6">
        <v>4.96</v>
      </c>
      <c r="S6">
        <v>19</v>
      </c>
      <c r="T6">
        <v>15</v>
      </c>
      <c r="U6" t="s">
        <v>71</v>
      </c>
    </row>
    <row r="7" spans="1:21" x14ac:dyDescent="0.25">
      <c r="A7" s="7">
        <v>17</v>
      </c>
      <c r="B7" s="9" t="s">
        <v>40</v>
      </c>
      <c r="C7" s="9">
        <v>15</v>
      </c>
      <c r="D7" s="9" t="s">
        <v>40</v>
      </c>
      <c r="E7" s="9" t="s">
        <v>40</v>
      </c>
      <c r="F7" s="9" t="s">
        <v>40</v>
      </c>
      <c r="G7" s="9" t="s">
        <v>40</v>
      </c>
      <c r="H7" s="9" t="s">
        <v>40</v>
      </c>
      <c r="I7" s="9" t="s">
        <v>40</v>
      </c>
      <c r="J7" s="7">
        <v>17</v>
      </c>
      <c r="L7">
        <v>75</v>
      </c>
      <c r="M7" s="24">
        <v>18</v>
      </c>
      <c r="O7">
        <v>5</v>
      </c>
      <c r="P7" s="24">
        <v>5</v>
      </c>
      <c r="R7">
        <v>4.95</v>
      </c>
      <c r="S7">
        <v>19</v>
      </c>
      <c r="T7">
        <v>14</v>
      </c>
      <c r="U7" t="s">
        <v>72</v>
      </c>
    </row>
    <row r="8" spans="1:21" x14ac:dyDescent="0.25">
      <c r="A8" s="7"/>
      <c r="B8" s="9"/>
      <c r="C8" s="9"/>
      <c r="D8" s="9"/>
      <c r="E8" s="9"/>
      <c r="F8" s="9"/>
      <c r="G8" s="9"/>
      <c r="H8" s="9"/>
      <c r="I8" s="9"/>
      <c r="J8" s="7"/>
      <c r="L8">
        <v>74</v>
      </c>
      <c r="M8" s="24">
        <v>18</v>
      </c>
      <c r="O8">
        <v>6</v>
      </c>
      <c r="P8" s="24">
        <v>5</v>
      </c>
      <c r="R8">
        <v>4.9400000000000004</v>
      </c>
      <c r="S8">
        <v>19</v>
      </c>
      <c r="T8">
        <v>13</v>
      </c>
      <c r="U8" t="s">
        <v>73</v>
      </c>
    </row>
    <row r="9" spans="1:21" x14ac:dyDescent="0.25">
      <c r="A9" s="7">
        <v>16</v>
      </c>
      <c r="B9" s="9">
        <v>11</v>
      </c>
      <c r="C9" s="9">
        <v>14</v>
      </c>
      <c r="D9" s="9">
        <v>16</v>
      </c>
      <c r="E9" s="9" t="s">
        <v>40</v>
      </c>
      <c r="F9" s="9" t="s">
        <v>40</v>
      </c>
      <c r="G9" s="9">
        <v>16</v>
      </c>
      <c r="H9" s="9" t="s">
        <v>40</v>
      </c>
      <c r="I9" s="9" t="s">
        <v>40</v>
      </c>
      <c r="J9" s="7">
        <v>16</v>
      </c>
      <c r="L9">
        <v>73</v>
      </c>
      <c r="M9" s="24">
        <v>18</v>
      </c>
      <c r="O9">
        <v>7</v>
      </c>
      <c r="P9" s="24">
        <v>4</v>
      </c>
      <c r="R9">
        <v>4.9300000000000006</v>
      </c>
      <c r="S9">
        <v>19</v>
      </c>
      <c r="T9">
        <v>12</v>
      </c>
      <c r="U9" t="s">
        <v>74</v>
      </c>
    </row>
    <row r="10" spans="1:21" x14ac:dyDescent="0.25">
      <c r="A10" s="7">
        <v>15</v>
      </c>
      <c r="B10" s="9">
        <v>10</v>
      </c>
      <c r="C10" s="9" t="s">
        <v>40</v>
      </c>
      <c r="D10" s="9">
        <v>15</v>
      </c>
      <c r="E10" s="9">
        <v>16</v>
      </c>
      <c r="F10" s="9">
        <v>16</v>
      </c>
      <c r="G10" s="9" t="s">
        <v>40</v>
      </c>
      <c r="H10" s="9">
        <v>16</v>
      </c>
      <c r="I10" s="9" t="s">
        <v>40</v>
      </c>
      <c r="J10" s="7">
        <v>15</v>
      </c>
      <c r="L10">
        <v>72</v>
      </c>
      <c r="M10" s="24">
        <v>18</v>
      </c>
      <c r="O10">
        <v>8</v>
      </c>
      <c r="P10" s="24">
        <v>4</v>
      </c>
      <c r="R10">
        <v>4.9200000000000008</v>
      </c>
      <c r="S10">
        <v>19</v>
      </c>
      <c r="T10">
        <v>11</v>
      </c>
      <c r="U10" t="s">
        <v>75</v>
      </c>
    </row>
    <row r="11" spans="1:21" x14ac:dyDescent="0.25">
      <c r="A11" s="7">
        <v>14</v>
      </c>
      <c r="B11" s="9">
        <v>9</v>
      </c>
      <c r="C11" s="9">
        <v>13</v>
      </c>
      <c r="D11" s="9" t="s">
        <v>40</v>
      </c>
      <c r="E11" s="9">
        <v>15</v>
      </c>
      <c r="F11" s="9" t="s">
        <v>40</v>
      </c>
      <c r="G11" s="9">
        <v>15</v>
      </c>
      <c r="H11" s="9" t="s">
        <v>40</v>
      </c>
      <c r="I11" s="9" t="s">
        <v>40</v>
      </c>
      <c r="J11" s="7">
        <v>14</v>
      </c>
      <c r="L11">
        <v>71</v>
      </c>
      <c r="M11" s="24">
        <v>17</v>
      </c>
      <c r="O11">
        <v>9</v>
      </c>
      <c r="P11" s="24">
        <v>4</v>
      </c>
      <c r="R11">
        <v>4.910000000000001</v>
      </c>
      <c r="S11">
        <v>19</v>
      </c>
      <c r="T11">
        <v>10</v>
      </c>
      <c r="U11" t="s">
        <v>76</v>
      </c>
    </row>
    <row r="12" spans="1:21" x14ac:dyDescent="0.25">
      <c r="A12" s="7"/>
      <c r="B12" s="9"/>
      <c r="C12" s="9"/>
      <c r="D12" s="9"/>
      <c r="E12" s="9"/>
      <c r="F12" s="9"/>
      <c r="G12" s="9"/>
      <c r="H12" s="9"/>
      <c r="I12" s="9"/>
      <c r="J12" s="7"/>
      <c r="L12">
        <v>70</v>
      </c>
      <c r="M12" s="24">
        <v>16</v>
      </c>
      <c r="O12">
        <v>10</v>
      </c>
      <c r="P12" s="24">
        <v>3</v>
      </c>
      <c r="R12">
        <v>4.9000000000000012</v>
      </c>
      <c r="S12">
        <v>19</v>
      </c>
      <c r="T12">
        <v>9</v>
      </c>
      <c r="U12" t="s">
        <v>77</v>
      </c>
    </row>
    <row r="13" spans="1:21" x14ac:dyDescent="0.25">
      <c r="A13" s="7">
        <v>13</v>
      </c>
      <c r="B13" s="9">
        <v>8</v>
      </c>
      <c r="C13" s="9">
        <v>12</v>
      </c>
      <c r="D13" s="9">
        <v>14</v>
      </c>
      <c r="E13" s="9" t="s">
        <v>40</v>
      </c>
      <c r="F13" s="9">
        <v>15</v>
      </c>
      <c r="G13" s="9" t="s">
        <v>40</v>
      </c>
      <c r="H13" s="9">
        <v>15</v>
      </c>
      <c r="I13" s="9">
        <v>16</v>
      </c>
      <c r="J13" s="7">
        <v>13</v>
      </c>
      <c r="L13">
        <v>69</v>
      </c>
      <c r="M13" s="20">
        <v>16</v>
      </c>
      <c r="O13">
        <v>11</v>
      </c>
      <c r="P13" s="23">
        <v>3</v>
      </c>
      <c r="R13">
        <v>4.8900000000000015</v>
      </c>
      <c r="S13">
        <v>19</v>
      </c>
      <c r="T13">
        <v>8</v>
      </c>
      <c r="U13" t="s">
        <v>78</v>
      </c>
    </row>
    <row r="14" spans="1:21" x14ac:dyDescent="0.25">
      <c r="A14" s="7">
        <v>12</v>
      </c>
      <c r="B14" s="9">
        <v>7</v>
      </c>
      <c r="C14" s="9">
        <v>11</v>
      </c>
      <c r="D14" s="9">
        <v>13</v>
      </c>
      <c r="E14" s="9">
        <v>14</v>
      </c>
      <c r="F14" s="9" t="s">
        <v>40</v>
      </c>
      <c r="G14" s="9">
        <v>14</v>
      </c>
      <c r="H14" s="9">
        <v>14</v>
      </c>
      <c r="I14" s="9" t="s">
        <v>40</v>
      </c>
      <c r="J14" s="7">
        <v>12</v>
      </c>
      <c r="L14">
        <v>68</v>
      </c>
      <c r="M14" s="20">
        <v>15</v>
      </c>
      <c r="O14">
        <v>12</v>
      </c>
      <c r="P14" s="23">
        <v>3</v>
      </c>
      <c r="R14">
        <v>4.8800000000000017</v>
      </c>
      <c r="S14">
        <v>19</v>
      </c>
      <c r="T14">
        <v>7</v>
      </c>
      <c r="U14" t="s">
        <v>79</v>
      </c>
    </row>
    <row r="15" spans="1:21" x14ac:dyDescent="0.25">
      <c r="A15" s="7">
        <v>11</v>
      </c>
      <c r="B15" s="9" t="s">
        <v>40</v>
      </c>
      <c r="C15" s="9">
        <v>10</v>
      </c>
      <c r="D15" s="9">
        <v>12</v>
      </c>
      <c r="E15" s="9">
        <v>13</v>
      </c>
      <c r="F15" s="9">
        <v>14</v>
      </c>
      <c r="G15" s="9">
        <v>13</v>
      </c>
      <c r="H15" s="9">
        <v>13</v>
      </c>
      <c r="I15" s="9" t="s">
        <v>40</v>
      </c>
      <c r="J15" s="7">
        <v>11</v>
      </c>
      <c r="L15">
        <v>67</v>
      </c>
      <c r="M15" s="20">
        <v>15</v>
      </c>
      <c r="O15">
        <v>13</v>
      </c>
      <c r="P15" s="23">
        <v>2</v>
      </c>
      <c r="R15">
        <v>4.8700000000000019</v>
      </c>
      <c r="S15">
        <v>19</v>
      </c>
      <c r="T15">
        <v>6</v>
      </c>
      <c r="U15" t="s">
        <v>80</v>
      </c>
    </row>
    <row r="16" spans="1:21" x14ac:dyDescent="0.25">
      <c r="A16" s="7"/>
      <c r="B16" s="9"/>
      <c r="C16" s="9"/>
      <c r="D16" s="9"/>
      <c r="E16" s="9"/>
      <c r="F16" s="9"/>
      <c r="G16" s="9"/>
      <c r="H16" s="9"/>
      <c r="I16" s="9"/>
      <c r="J16" s="7"/>
      <c r="L16">
        <v>66</v>
      </c>
      <c r="M16" s="23">
        <v>15</v>
      </c>
      <c r="O16">
        <v>14</v>
      </c>
      <c r="P16" s="23">
        <v>2</v>
      </c>
      <c r="R16">
        <v>4.8600000000000021</v>
      </c>
      <c r="S16">
        <v>19</v>
      </c>
      <c r="T16">
        <v>5</v>
      </c>
      <c r="U16" t="s">
        <v>81</v>
      </c>
    </row>
    <row r="17" spans="1:21" x14ac:dyDescent="0.25">
      <c r="A17" s="7">
        <v>10</v>
      </c>
      <c r="B17" s="9">
        <v>6</v>
      </c>
      <c r="C17" s="9" t="s">
        <v>40</v>
      </c>
      <c r="D17" s="9" t="s">
        <v>40</v>
      </c>
      <c r="E17" s="9">
        <v>12</v>
      </c>
      <c r="F17" s="9">
        <v>13</v>
      </c>
      <c r="G17" s="9">
        <v>12</v>
      </c>
      <c r="H17" s="9">
        <v>12</v>
      </c>
      <c r="I17" s="9">
        <v>15</v>
      </c>
      <c r="J17" s="7">
        <v>10</v>
      </c>
      <c r="L17">
        <v>65</v>
      </c>
      <c r="M17" s="23">
        <v>14</v>
      </c>
      <c r="O17">
        <v>15</v>
      </c>
      <c r="P17" s="23">
        <v>2</v>
      </c>
      <c r="R17">
        <v>4.8500000000000023</v>
      </c>
      <c r="S17">
        <v>19</v>
      </c>
      <c r="T17">
        <v>4</v>
      </c>
      <c r="U17" t="s">
        <v>82</v>
      </c>
    </row>
    <row r="18" spans="1:21" x14ac:dyDescent="0.25">
      <c r="A18" s="7">
        <v>9</v>
      </c>
      <c r="B18" s="9" t="s">
        <v>40</v>
      </c>
      <c r="C18" s="9">
        <v>9</v>
      </c>
      <c r="D18" s="9">
        <v>11</v>
      </c>
      <c r="E18" s="9" t="s">
        <v>40</v>
      </c>
      <c r="F18" s="9" t="s">
        <v>40</v>
      </c>
      <c r="G18" s="9">
        <v>11</v>
      </c>
      <c r="H18" s="9">
        <v>11</v>
      </c>
      <c r="I18" s="9" t="s">
        <v>40</v>
      </c>
      <c r="J18" s="7">
        <v>9</v>
      </c>
      <c r="L18">
        <v>64</v>
      </c>
      <c r="M18" s="23">
        <v>14</v>
      </c>
      <c r="O18">
        <v>16</v>
      </c>
      <c r="P18" s="23">
        <v>2</v>
      </c>
      <c r="R18">
        <v>4.8400000000000025</v>
      </c>
      <c r="S18">
        <v>18</v>
      </c>
      <c r="T18">
        <v>3</v>
      </c>
      <c r="U18" t="s">
        <v>83</v>
      </c>
    </row>
    <row r="19" spans="1:21" x14ac:dyDescent="0.25">
      <c r="A19" s="7">
        <v>8</v>
      </c>
      <c r="B19" s="9">
        <v>5</v>
      </c>
      <c r="C19" s="9">
        <v>8</v>
      </c>
      <c r="D19" s="9">
        <v>10</v>
      </c>
      <c r="E19" s="9">
        <v>11</v>
      </c>
      <c r="F19" s="9">
        <v>12</v>
      </c>
      <c r="G19" s="9">
        <v>10</v>
      </c>
      <c r="H19" s="9">
        <v>10</v>
      </c>
      <c r="I19" s="9">
        <v>14</v>
      </c>
      <c r="J19" s="7">
        <v>8</v>
      </c>
      <c r="L19">
        <v>63</v>
      </c>
      <c r="M19" s="23">
        <v>14</v>
      </c>
      <c r="O19">
        <v>17</v>
      </c>
      <c r="P19" s="23">
        <v>1</v>
      </c>
      <c r="R19">
        <v>4.8300000000000027</v>
      </c>
      <c r="S19">
        <v>18</v>
      </c>
      <c r="T19">
        <v>2</v>
      </c>
      <c r="U19" t="s">
        <v>84</v>
      </c>
    </row>
    <row r="20" spans="1:21" x14ac:dyDescent="0.25">
      <c r="A20" s="7"/>
      <c r="B20" s="9"/>
      <c r="C20" s="9"/>
      <c r="D20" s="9"/>
      <c r="E20" s="9"/>
      <c r="F20" s="9"/>
      <c r="G20" s="9"/>
      <c r="H20" s="9"/>
      <c r="I20" s="9"/>
      <c r="J20" s="7"/>
      <c r="L20">
        <v>62</v>
      </c>
      <c r="M20" s="23">
        <v>13</v>
      </c>
      <c r="O20">
        <v>18</v>
      </c>
      <c r="P20" s="23">
        <v>1</v>
      </c>
      <c r="R20">
        <v>4.8200000000000029</v>
      </c>
      <c r="S20">
        <v>18</v>
      </c>
      <c r="T20">
        <v>1</v>
      </c>
      <c r="U20" t="s">
        <v>85</v>
      </c>
    </row>
    <row r="21" spans="1:21" x14ac:dyDescent="0.25">
      <c r="A21" s="7">
        <v>7</v>
      </c>
      <c r="B21" s="9" t="s">
        <v>40</v>
      </c>
      <c r="C21" s="9">
        <v>7</v>
      </c>
      <c r="D21" s="9">
        <v>9</v>
      </c>
      <c r="E21" s="9">
        <v>10</v>
      </c>
      <c r="F21" s="9">
        <v>11</v>
      </c>
      <c r="G21" s="9">
        <v>9</v>
      </c>
      <c r="H21" s="9">
        <v>9</v>
      </c>
      <c r="I21" s="9" t="s">
        <v>40</v>
      </c>
      <c r="J21" s="7">
        <v>7</v>
      </c>
      <c r="L21">
        <v>61</v>
      </c>
      <c r="M21" s="23">
        <v>13</v>
      </c>
      <c r="O21">
        <v>19</v>
      </c>
      <c r="P21" s="23">
        <v>1</v>
      </c>
      <c r="R21">
        <v>4.8100000000000032</v>
      </c>
      <c r="S21">
        <v>18</v>
      </c>
    </row>
    <row r="22" spans="1:21" x14ac:dyDescent="0.25">
      <c r="A22" s="7">
        <v>6</v>
      </c>
      <c r="B22" s="9">
        <v>4</v>
      </c>
      <c r="C22" s="9" t="s">
        <v>40</v>
      </c>
      <c r="D22" s="9">
        <v>8</v>
      </c>
      <c r="E22" s="9">
        <v>9</v>
      </c>
      <c r="F22" s="9">
        <v>10</v>
      </c>
      <c r="G22" s="9">
        <v>8</v>
      </c>
      <c r="H22" s="9">
        <v>8</v>
      </c>
      <c r="I22" s="9">
        <v>13</v>
      </c>
      <c r="J22" s="7">
        <v>6</v>
      </c>
      <c r="L22">
        <v>60</v>
      </c>
      <c r="M22" s="23">
        <v>12</v>
      </c>
      <c r="O22">
        <v>20</v>
      </c>
      <c r="P22" s="23">
        <v>1</v>
      </c>
      <c r="R22">
        <v>4.8000000000000034</v>
      </c>
      <c r="S22">
        <v>18</v>
      </c>
    </row>
    <row r="23" spans="1:21" x14ac:dyDescent="0.25">
      <c r="A23" s="7">
        <v>5</v>
      </c>
      <c r="B23" s="9" t="s">
        <v>40</v>
      </c>
      <c r="C23" s="9">
        <v>6</v>
      </c>
      <c r="D23" s="9">
        <v>7</v>
      </c>
      <c r="E23" s="9" t="s">
        <v>40</v>
      </c>
      <c r="F23" s="9">
        <v>9</v>
      </c>
      <c r="G23" s="9">
        <v>7</v>
      </c>
      <c r="H23" s="9">
        <v>7</v>
      </c>
      <c r="I23" s="9">
        <v>12</v>
      </c>
      <c r="J23" s="7">
        <v>5</v>
      </c>
      <c r="L23">
        <v>59</v>
      </c>
      <c r="M23" s="23">
        <v>12</v>
      </c>
      <c r="O23">
        <v>21</v>
      </c>
      <c r="P23" s="23">
        <v>1</v>
      </c>
      <c r="R23">
        <v>4.7900000000000036</v>
      </c>
      <c r="S23">
        <v>18</v>
      </c>
    </row>
    <row r="24" spans="1:21" x14ac:dyDescent="0.25">
      <c r="A24" s="7"/>
      <c r="B24" s="9"/>
      <c r="C24" s="9"/>
      <c r="D24" s="9"/>
      <c r="E24" s="9"/>
      <c r="F24" s="9"/>
      <c r="G24" s="9"/>
      <c r="H24" s="9"/>
      <c r="I24" s="9"/>
      <c r="J24" s="7"/>
      <c r="L24">
        <v>58</v>
      </c>
      <c r="M24" s="23">
        <v>12</v>
      </c>
      <c r="O24">
        <v>22</v>
      </c>
      <c r="P24" s="23">
        <v>1</v>
      </c>
      <c r="R24">
        <v>4.7800000000000038</v>
      </c>
      <c r="S24">
        <v>18</v>
      </c>
    </row>
    <row r="25" spans="1:21" x14ac:dyDescent="0.25">
      <c r="A25" s="7">
        <v>4</v>
      </c>
      <c r="B25" s="9">
        <v>3</v>
      </c>
      <c r="C25" s="9">
        <v>5</v>
      </c>
      <c r="D25" s="9">
        <v>6</v>
      </c>
      <c r="E25" s="9">
        <v>8</v>
      </c>
      <c r="F25" s="9"/>
      <c r="G25" s="9"/>
      <c r="H25" s="9"/>
      <c r="I25" s="9"/>
      <c r="J25" s="7">
        <v>4</v>
      </c>
      <c r="L25">
        <v>57</v>
      </c>
      <c r="M25" s="23">
        <v>11</v>
      </c>
      <c r="O25">
        <v>23</v>
      </c>
      <c r="P25" s="23">
        <v>1</v>
      </c>
      <c r="R25">
        <v>4.770000000000004</v>
      </c>
      <c r="S25">
        <v>18</v>
      </c>
    </row>
    <row r="26" spans="1:21" x14ac:dyDescent="0.25">
      <c r="A26" s="7">
        <v>4</v>
      </c>
      <c r="B26" s="9">
        <v>3</v>
      </c>
      <c r="C26" s="9">
        <v>5</v>
      </c>
      <c r="D26" s="9">
        <v>6</v>
      </c>
      <c r="E26" s="19">
        <v>7</v>
      </c>
      <c r="F26" s="9">
        <v>8</v>
      </c>
      <c r="G26" s="9">
        <v>6</v>
      </c>
      <c r="H26" s="9">
        <v>6</v>
      </c>
      <c r="I26" s="9">
        <v>11</v>
      </c>
      <c r="J26" s="7">
        <v>4</v>
      </c>
      <c r="L26">
        <v>56</v>
      </c>
      <c r="M26" s="23">
        <v>11</v>
      </c>
      <c r="O26">
        <v>24</v>
      </c>
      <c r="P26" s="23">
        <v>1</v>
      </c>
      <c r="R26">
        <v>4.7600000000000042</v>
      </c>
      <c r="S26">
        <v>18</v>
      </c>
    </row>
    <row r="27" spans="1:21" x14ac:dyDescent="0.25">
      <c r="A27" s="7">
        <v>3</v>
      </c>
      <c r="B27" s="9"/>
      <c r="C27" s="9"/>
      <c r="D27" s="9"/>
      <c r="E27" s="19"/>
      <c r="F27" s="9"/>
      <c r="G27" s="9">
        <v>5</v>
      </c>
      <c r="H27" s="9"/>
      <c r="I27" s="12"/>
      <c r="J27" s="7">
        <v>3</v>
      </c>
      <c r="L27">
        <v>55</v>
      </c>
      <c r="M27" s="23">
        <v>11</v>
      </c>
      <c r="O27">
        <v>25</v>
      </c>
      <c r="P27" s="23">
        <v>1</v>
      </c>
      <c r="R27">
        <v>4.7500000000000044</v>
      </c>
      <c r="S27">
        <v>18</v>
      </c>
    </row>
    <row r="28" spans="1:21" x14ac:dyDescent="0.25">
      <c r="A28" s="7">
        <v>3</v>
      </c>
      <c r="B28" s="9" t="s">
        <v>40</v>
      </c>
      <c r="C28" s="9" t="s">
        <v>40</v>
      </c>
      <c r="D28" s="9">
        <v>5</v>
      </c>
      <c r="E28" s="9">
        <v>6</v>
      </c>
      <c r="F28" s="9">
        <v>7</v>
      </c>
      <c r="G28" s="19">
        <v>4</v>
      </c>
      <c r="H28" s="9">
        <v>5</v>
      </c>
      <c r="I28" s="9">
        <v>10</v>
      </c>
      <c r="J28" s="7">
        <v>3</v>
      </c>
      <c r="L28">
        <v>54</v>
      </c>
      <c r="M28" s="23">
        <v>11</v>
      </c>
      <c r="O28">
        <v>26</v>
      </c>
      <c r="P28" s="23">
        <v>1</v>
      </c>
      <c r="R28">
        <v>4.7400000000000047</v>
      </c>
      <c r="S28">
        <v>18</v>
      </c>
    </row>
    <row r="29" spans="1:21" x14ac:dyDescent="0.25">
      <c r="A29" s="7"/>
      <c r="B29" s="9"/>
      <c r="C29" s="9"/>
      <c r="D29" s="9"/>
      <c r="E29" s="9"/>
      <c r="F29" s="9"/>
      <c r="G29" s="10"/>
      <c r="H29" s="9"/>
      <c r="I29" s="9"/>
      <c r="J29" s="7"/>
      <c r="L29">
        <v>53</v>
      </c>
      <c r="M29" s="23">
        <v>10</v>
      </c>
      <c r="O29">
        <v>27</v>
      </c>
      <c r="P29" s="23">
        <v>1</v>
      </c>
      <c r="R29">
        <v>4.7300000000000049</v>
      </c>
      <c r="S29">
        <v>18</v>
      </c>
    </row>
    <row r="30" spans="1:21" x14ac:dyDescent="0.25">
      <c r="A30" s="7">
        <v>2</v>
      </c>
      <c r="B30" s="9"/>
      <c r="C30" s="9"/>
      <c r="D30" s="9"/>
      <c r="E30" s="9">
        <v>5</v>
      </c>
      <c r="F30" s="9"/>
      <c r="G30" s="10"/>
      <c r="H30" s="9"/>
      <c r="I30" s="9"/>
      <c r="J30" s="7">
        <v>2</v>
      </c>
      <c r="L30">
        <v>52</v>
      </c>
      <c r="M30" s="23">
        <v>10</v>
      </c>
      <c r="O30">
        <v>28</v>
      </c>
      <c r="P30" s="23">
        <v>1</v>
      </c>
      <c r="R30">
        <v>4.72</v>
      </c>
      <c r="S30">
        <v>18</v>
      </c>
    </row>
    <row r="31" spans="1:21" x14ac:dyDescent="0.25">
      <c r="A31" s="7">
        <v>2</v>
      </c>
      <c r="B31" s="9">
        <v>2</v>
      </c>
      <c r="C31" s="13">
        <v>4</v>
      </c>
      <c r="D31" s="13">
        <v>4</v>
      </c>
      <c r="E31" s="19">
        <v>4</v>
      </c>
      <c r="F31" s="19" t="s">
        <v>64</v>
      </c>
      <c r="G31" s="10"/>
      <c r="H31" s="19">
        <v>4</v>
      </c>
      <c r="I31" s="9" t="s">
        <v>40</v>
      </c>
      <c r="J31" s="7">
        <v>2</v>
      </c>
      <c r="L31">
        <v>51</v>
      </c>
      <c r="M31" s="23">
        <v>9</v>
      </c>
      <c r="O31">
        <v>29</v>
      </c>
      <c r="P31" s="23">
        <v>1</v>
      </c>
      <c r="R31" s="18">
        <v>4.71</v>
      </c>
      <c r="S31">
        <v>18</v>
      </c>
    </row>
    <row r="32" spans="1:21" x14ac:dyDescent="0.25">
      <c r="A32" s="7">
        <v>2</v>
      </c>
      <c r="B32" s="9"/>
      <c r="C32" s="19">
        <v>3</v>
      </c>
      <c r="D32" s="19">
        <v>3</v>
      </c>
      <c r="E32" s="19">
        <v>3</v>
      </c>
      <c r="F32" s="19">
        <v>5</v>
      </c>
      <c r="G32" s="19">
        <v>3</v>
      </c>
      <c r="H32" s="19">
        <v>3</v>
      </c>
      <c r="I32" s="9"/>
      <c r="J32" s="7">
        <v>2</v>
      </c>
      <c r="L32">
        <v>50</v>
      </c>
      <c r="M32" s="23">
        <v>9</v>
      </c>
      <c r="O32">
        <v>30</v>
      </c>
      <c r="P32" s="23">
        <v>0</v>
      </c>
      <c r="R32" s="18">
        <f>R31-0.01</f>
        <v>4.7</v>
      </c>
      <c r="S32">
        <v>18</v>
      </c>
    </row>
    <row r="33" spans="1:19" x14ac:dyDescent="0.25">
      <c r="A33" s="7">
        <v>2</v>
      </c>
      <c r="B33" s="9"/>
      <c r="C33" s="19">
        <v>2</v>
      </c>
      <c r="D33" s="19">
        <v>2</v>
      </c>
      <c r="E33" s="19">
        <v>2</v>
      </c>
      <c r="F33" s="19">
        <v>4</v>
      </c>
      <c r="G33" s="19">
        <v>2</v>
      </c>
      <c r="H33" s="19">
        <v>2</v>
      </c>
      <c r="I33" s="9"/>
      <c r="J33" s="7">
        <v>2</v>
      </c>
      <c r="L33">
        <v>49</v>
      </c>
      <c r="M33" s="23">
        <v>9</v>
      </c>
      <c r="O33">
        <v>31</v>
      </c>
      <c r="P33" s="23">
        <v>0</v>
      </c>
      <c r="R33" s="18">
        <v>4.6900000000000004</v>
      </c>
      <c r="S33">
        <v>18</v>
      </c>
    </row>
    <row r="34" spans="1:19" x14ac:dyDescent="0.25">
      <c r="A34" s="7"/>
      <c r="B34" s="9"/>
      <c r="C34" s="9"/>
      <c r="D34" s="9"/>
      <c r="E34" s="9"/>
      <c r="F34" s="9"/>
      <c r="G34" s="9"/>
      <c r="H34" s="9"/>
      <c r="I34" s="9"/>
      <c r="J34" s="7"/>
      <c r="L34">
        <v>48</v>
      </c>
      <c r="M34" s="23">
        <v>8</v>
      </c>
      <c r="O34">
        <v>32</v>
      </c>
      <c r="P34" s="23">
        <v>0</v>
      </c>
      <c r="R34" s="18">
        <v>4.6800000000000006</v>
      </c>
      <c r="S34">
        <v>18</v>
      </c>
    </row>
    <row r="35" spans="1:19" x14ac:dyDescent="0.25">
      <c r="A35" s="7">
        <v>1</v>
      </c>
      <c r="B35" s="9"/>
      <c r="C35" s="9"/>
      <c r="D35" s="9"/>
      <c r="E35" s="9"/>
      <c r="F35" s="9"/>
      <c r="G35" s="9"/>
      <c r="H35" s="9"/>
      <c r="I35" s="9"/>
      <c r="J35" s="7">
        <v>1</v>
      </c>
      <c r="L35">
        <v>47</v>
      </c>
      <c r="M35" s="23">
        <v>8</v>
      </c>
      <c r="O35">
        <v>33</v>
      </c>
      <c r="P35" s="23">
        <v>0</v>
      </c>
      <c r="R35" s="18">
        <v>4.6700000000000008</v>
      </c>
      <c r="S35">
        <v>18</v>
      </c>
    </row>
    <row r="36" spans="1:19" x14ac:dyDescent="0.25">
      <c r="A36" s="7">
        <v>1</v>
      </c>
      <c r="B36" s="9"/>
      <c r="C36" s="9"/>
      <c r="D36" s="9"/>
      <c r="E36" s="9"/>
      <c r="F36" s="9"/>
      <c r="G36" s="9"/>
      <c r="H36" s="9"/>
      <c r="I36" s="9">
        <v>9</v>
      </c>
      <c r="J36" s="7">
        <v>1</v>
      </c>
      <c r="L36">
        <v>46</v>
      </c>
      <c r="M36" s="23">
        <v>8</v>
      </c>
      <c r="O36">
        <v>34</v>
      </c>
      <c r="P36" s="23">
        <v>0</v>
      </c>
      <c r="R36" s="18">
        <v>4.660000000000001</v>
      </c>
      <c r="S36">
        <v>17</v>
      </c>
    </row>
    <row r="37" spans="1:19" x14ac:dyDescent="0.25">
      <c r="A37" s="7">
        <v>1</v>
      </c>
      <c r="B37" s="9"/>
      <c r="C37" s="9"/>
      <c r="D37" s="9"/>
      <c r="E37" s="9"/>
      <c r="F37" s="9"/>
      <c r="G37" s="9"/>
      <c r="H37" s="9"/>
      <c r="I37" s="9">
        <v>8</v>
      </c>
      <c r="J37" s="7">
        <v>1</v>
      </c>
      <c r="L37">
        <v>45</v>
      </c>
      <c r="M37" s="23">
        <v>8</v>
      </c>
      <c r="O37">
        <v>35</v>
      </c>
      <c r="P37" s="23">
        <v>0</v>
      </c>
      <c r="R37" s="18">
        <v>4.6500000000000012</v>
      </c>
      <c r="S37">
        <v>17</v>
      </c>
    </row>
    <row r="38" spans="1:19" x14ac:dyDescent="0.25">
      <c r="A38" s="7">
        <v>1</v>
      </c>
      <c r="B38" s="9"/>
      <c r="C38" s="9"/>
      <c r="D38" s="9"/>
      <c r="E38" s="9"/>
      <c r="F38" s="9"/>
      <c r="G38" s="9"/>
      <c r="H38" s="9"/>
      <c r="I38" s="9">
        <v>7</v>
      </c>
      <c r="J38" s="7">
        <v>1</v>
      </c>
      <c r="L38">
        <v>44</v>
      </c>
      <c r="M38" s="23">
        <v>7</v>
      </c>
      <c r="O38">
        <v>36</v>
      </c>
      <c r="P38" s="23">
        <v>0</v>
      </c>
      <c r="R38" s="18">
        <v>4.6400000000000015</v>
      </c>
      <c r="S38">
        <v>17</v>
      </c>
    </row>
    <row r="39" spans="1:19" x14ac:dyDescent="0.25">
      <c r="A39" s="7">
        <v>1</v>
      </c>
      <c r="B39" s="9"/>
      <c r="C39" s="9"/>
      <c r="D39" s="9"/>
      <c r="E39" s="9"/>
      <c r="F39" s="9">
        <v>3</v>
      </c>
      <c r="G39" s="9"/>
      <c r="H39" s="9"/>
      <c r="I39" s="9">
        <v>6</v>
      </c>
      <c r="J39" s="7">
        <v>1</v>
      </c>
      <c r="L39">
        <v>43</v>
      </c>
      <c r="M39" s="23">
        <v>7</v>
      </c>
      <c r="R39" s="18">
        <v>4.6300000000000017</v>
      </c>
      <c r="S39">
        <v>17</v>
      </c>
    </row>
    <row r="40" spans="1:19" x14ac:dyDescent="0.25">
      <c r="A40" s="7">
        <v>1</v>
      </c>
      <c r="B40" s="9"/>
      <c r="C40" s="9"/>
      <c r="D40" s="9"/>
      <c r="E40" s="9"/>
      <c r="F40" s="9">
        <v>2</v>
      </c>
      <c r="G40" s="9"/>
      <c r="H40" s="9"/>
      <c r="I40" s="9">
        <v>5</v>
      </c>
      <c r="J40" s="7">
        <v>1</v>
      </c>
      <c r="L40">
        <v>42</v>
      </c>
      <c r="M40" s="23">
        <v>7</v>
      </c>
      <c r="R40" s="18">
        <v>4.6200000000000019</v>
      </c>
      <c r="S40">
        <v>17</v>
      </c>
    </row>
    <row r="41" spans="1:19" x14ac:dyDescent="0.25">
      <c r="A41" s="7">
        <v>1</v>
      </c>
      <c r="B41" s="9">
        <v>1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19">
        <v>4</v>
      </c>
      <c r="J41" s="7">
        <v>1</v>
      </c>
      <c r="L41">
        <v>41</v>
      </c>
      <c r="M41" s="23">
        <v>7</v>
      </c>
      <c r="R41" s="18">
        <v>4.6100000000000021</v>
      </c>
      <c r="S41">
        <v>17</v>
      </c>
    </row>
    <row r="42" spans="1:19" x14ac:dyDescent="0.25">
      <c r="A42" s="7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20">
        <v>3</v>
      </c>
      <c r="J42" s="7">
        <v>1</v>
      </c>
      <c r="L42">
        <v>40</v>
      </c>
      <c r="M42" s="23">
        <v>6</v>
      </c>
      <c r="R42" s="18">
        <v>4.6000000000000023</v>
      </c>
      <c r="S42">
        <v>17</v>
      </c>
    </row>
    <row r="43" spans="1:19" x14ac:dyDescent="0.25">
      <c r="A43" s="7">
        <v>0</v>
      </c>
      <c r="B43" s="9"/>
      <c r="C43" s="9"/>
      <c r="D43" s="9"/>
      <c r="E43" s="9"/>
      <c r="F43" s="9"/>
      <c r="G43" s="9"/>
      <c r="H43" s="9"/>
      <c r="I43" s="19">
        <v>2</v>
      </c>
      <c r="J43" s="7">
        <v>0</v>
      </c>
      <c r="L43">
        <v>39</v>
      </c>
      <c r="M43" s="23">
        <v>6</v>
      </c>
      <c r="R43" s="18">
        <v>4.5900000000000025</v>
      </c>
      <c r="S43">
        <v>17</v>
      </c>
    </row>
    <row r="44" spans="1:19" x14ac:dyDescent="0.25">
      <c r="A44" s="7">
        <v>0</v>
      </c>
      <c r="B44" s="9"/>
      <c r="C44" s="9"/>
      <c r="D44" s="9"/>
      <c r="E44" s="9"/>
      <c r="F44" s="9"/>
      <c r="G44" s="9"/>
      <c r="H44" s="9"/>
      <c r="I44" s="19">
        <v>1</v>
      </c>
      <c r="J44" s="7">
        <v>0</v>
      </c>
      <c r="L44">
        <v>38</v>
      </c>
      <c r="M44" s="23">
        <v>6</v>
      </c>
      <c r="R44" s="18">
        <v>4.5800000000000027</v>
      </c>
      <c r="S44">
        <v>17</v>
      </c>
    </row>
    <row r="45" spans="1:19" ht="16.5" thickBot="1" x14ac:dyDescent="0.3">
      <c r="A45" s="8">
        <v>0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>
        <v>0</v>
      </c>
      <c r="J45" s="8">
        <v>0</v>
      </c>
      <c r="L45">
        <v>37</v>
      </c>
      <c r="M45" s="23">
        <v>6</v>
      </c>
      <c r="R45" s="18">
        <v>4.5700000000000029</v>
      </c>
      <c r="S45">
        <v>17</v>
      </c>
    </row>
    <row r="46" spans="1:19" x14ac:dyDescent="0.25">
      <c r="L46">
        <v>36</v>
      </c>
      <c r="M46" s="23">
        <v>5</v>
      </c>
      <c r="R46" s="18">
        <v>4.5600000000000032</v>
      </c>
      <c r="S46">
        <v>17</v>
      </c>
    </row>
    <row r="47" spans="1:19" x14ac:dyDescent="0.25">
      <c r="L47">
        <v>35</v>
      </c>
      <c r="M47" s="23">
        <v>5</v>
      </c>
      <c r="R47" s="18">
        <v>4.5500000000000034</v>
      </c>
      <c r="S47">
        <v>17</v>
      </c>
    </row>
    <row r="48" spans="1:19" x14ac:dyDescent="0.25">
      <c r="L48">
        <v>34</v>
      </c>
      <c r="M48" s="23">
        <v>4</v>
      </c>
      <c r="R48" s="18">
        <v>4.5400000000000036</v>
      </c>
      <c r="S48">
        <v>17</v>
      </c>
    </row>
    <row r="49" spans="12:19" x14ac:dyDescent="0.25">
      <c r="L49">
        <v>33</v>
      </c>
      <c r="M49" s="23">
        <v>4</v>
      </c>
      <c r="R49" s="18">
        <v>4.5300000000000038</v>
      </c>
      <c r="S49">
        <v>17</v>
      </c>
    </row>
    <row r="50" spans="12:19" x14ac:dyDescent="0.25">
      <c r="L50">
        <v>32</v>
      </c>
      <c r="M50" s="23">
        <v>3</v>
      </c>
      <c r="R50" s="18">
        <v>4.520000000000004</v>
      </c>
      <c r="S50">
        <v>17</v>
      </c>
    </row>
    <row r="51" spans="12:19" x14ac:dyDescent="0.25">
      <c r="L51">
        <v>31</v>
      </c>
      <c r="M51" s="23">
        <v>3</v>
      </c>
      <c r="R51" s="18">
        <v>4.5100000000000042</v>
      </c>
      <c r="S51">
        <v>17</v>
      </c>
    </row>
    <row r="52" spans="12:19" x14ac:dyDescent="0.25">
      <c r="L52">
        <v>30</v>
      </c>
      <c r="M52" s="23">
        <v>3</v>
      </c>
      <c r="R52" s="18">
        <v>4.5000000000000044</v>
      </c>
      <c r="S52">
        <v>17</v>
      </c>
    </row>
    <row r="53" spans="12:19" x14ac:dyDescent="0.25">
      <c r="L53">
        <v>29</v>
      </c>
      <c r="M53" s="23">
        <v>3</v>
      </c>
      <c r="R53" s="18">
        <v>4.4900000000000047</v>
      </c>
      <c r="S53">
        <v>17</v>
      </c>
    </row>
    <row r="54" spans="12:19" x14ac:dyDescent="0.25">
      <c r="L54">
        <v>28</v>
      </c>
      <c r="M54" s="23">
        <v>3</v>
      </c>
      <c r="R54" s="18">
        <v>4.4800000000000049</v>
      </c>
      <c r="S54">
        <v>16</v>
      </c>
    </row>
    <row r="55" spans="12:19" x14ac:dyDescent="0.25">
      <c r="L55">
        <v>27</v>
      </c>
      <c r="M55" s="23">
        <v>2</v>
      </c>
      <c r="R55" s="18">
        <f t="shared" ref="R55:R59" si="0">R54-0.01</f>
        <v>4.4700000000000051</v>
      </c>
      <c r="S55">
        <v>16</v>
      </c>
    </row>
    <row r="56" spans="12:19" x14ac:dyDescent="0.25">
      <c r="L56">
        <v>26</v>
      </c>
      <c r="M56" s="23">
        <v>2</v>
      </c>
      <c r="R56" s="18">
        <f t="shared" si="0"/>
        <v>4.4600000000000053</v>
      </c>
      <c r="S56">
        <v>16</v>
      </c>
    </row>
    <row r="57" spans="12:19" x14ac:dyDescent="0.25">
      <c r="L57">
        <v>25</v>
      </c>
      <c r="M57" s="23">
        <v>2</v>
      </c>
      <c r="R57" s="18">
        <f t="shared" si="0"/>
        <v>4.4500000000000055</v>
      </c>
      <c r="S57">
        <v>16</v>
      </c>
    </row>
    <row r="58" spans="12:19" x14ac:dyDescent="0.25">
      <c r="L58">
        <v>24</v>
      </c>
      <c r="M58" s="23">
        <v>2</v>
      </c>
      <c r="R58" s="18">
        <f t="shared" si="0"/>
        <v>4.4400000000000057</v>
      </c>
      <c r="S58">
        <v>16</v>
      </c>
    </row>
    <row r="59" spans="12:19" x14ac:dyDescent="0.25">
      <c r="L59">
        <v>23</v>
      </c>
      <c r="M59" s="23">
        <v>2</v>
      </c>
      <c r="R59" s="18">
        <f t="shared" si="0"/>
        <v>4.4300000000000059</v>
      </c>
      <c r="S59">
        <v>16</v>
      </c>
    </row>
    <row r="60" spans="12:19" x14ac:dyDescent="0.25">
      <c r="L60">
        <v>22</v>
      </c>
      <c r="M60" s="23">
        <v>2</v>
      </c>
      <c r="Q60" s="18"/>
      <c r="R60" s="18">
        <v>4.42</v>
      </c>
      <c r="S60">
        <v>16</v>
      </c>
    </row>
    <row r="61" spans="12:19" x14ac:dyDescent="0.25">
      <c r="L61">
        <v>21</v>
      </c>
      <c r="M61" s="23">
        <v>2</v>
      </c>
      <c r="Q61" s="18"/>
      <c r="R61" s="18">
        <v>4.41</v>
      </c>
      <c r="S61">
        <v>16</v>
      </c>
    </row>
    <row r="62" spans="12:19" x14ac:dyDescent="0.25">
      <c r="L62">
        <v>20</v>
      </c>
      <c r="M62" s="23">
        <v>2</v>
      </c>
      <c r="Q62" s="18"/>
      <c r="R62" s="18">
        <v>4.4000000000000004</v>
      </c>
      <c r="S62">
        <v>16</v>
      </c>
    </row>
    <row r="63" spans="12:19" x14ac:dyDescent="0.25">
      <c r="L63">
        <v>19</v>
      </c>
      <c r="M63" s="23">
        <v>2</v>
      </c>
      <c r="Q63" s="18"/>
      <c r="R63" s="18">
        <v>4.3899999999999997</v>
      </c>
      <c r="S63">
        <v>16</v>
      </c>
    </row>
    <row r="64" spans="12:19" x14ac:dyDescent="0.25">
      <c r="L64">
        <v>18</v>
      </c>
      <c r="M64" s="23">
        <v>2</v>
      </c>
      <c r="Q64" s="18"/>
      <c r="R64" s="18">
        <v>4.38</v>
      </c>
      <c r="S64">
        <v>16</v>
      </c>
    </row>
    <row r="65" spans="12:19" x14ac:dyDescent="0.25">
      <c r="L65">
        <v>17</v>
      </c>
      <c r="M65" s="23">
        <v>2</v>
      </c>
      <c r="Q65" s="18"/>
      <c r="R65" s="18">
        <v>4.37</v>
      </c>
      <c r="S65">
        <v>16</v>
      </c>
    </row>
    <row r="66" spans="12:19" x14ac:dyDescent="0.25">
      <c r="L66">
        <v>16</v>
      </c>
      <c r="M66" s="23">
        <v>2</v>
      </c>
      <c r="Q66" s="18"/>
      <c r="R66" s="18">
        <v>4.3600000000000003</v>
      </c>
      <c r="S66">
        <v>16</v>
      </c>
    </row>
    <row r="67" spans="12:19" x14ac:dyDescent="0.25">
      <c r="L67">
        <v>15</v>
      </c>
      <c r="M67" s="23">
        <v>2</v>
      </c>
      <c r="Q67" s="18"/>
      <c r="R67" s="18">
        <v>4.3499999999999996</v>
      </c>
      <c r="S67">
        <v>16</v>
      </c>
    </row>
    <row r="68" spans="12:19" x14ac:dyDescent="0.25">
      <c r="L68">
        <v>14</v>
      </c>
      <c r="M68" s="23">
        <v>2</v>
      </c>
      <c r="Q68" s="18"/>
      <c r="R68" s="18">
        <v>4.34</v>
      </c>
      <c r="S68">
        <v>16</v>
      </c>
    </row>
    <row r="69" spans="12:19" x14ac:dyDescent="0.25">
      <c r="L69">
        <v>13</v>
      </c>
      <c r="M69" s="23">
        <v>2</v>
      </c>
      <c r="Q69" s="18"/>
      <c r="R69" s="18">
        <v>4.33</v>
      </c>
      <c r="S69">
        <v>16</v>
      </c>
    </row>
    <row r="70" spans="12:19" x14ac:dyDescent="0.25">
      <c r="L70">
        <v>12</v>
      </c>
      <c r="M70" s="23">
        <v>2</v>
      </c>
      <c r="Q70" s="18"/>
      <c r="R70" s="18">
        <v>4.32</v>
      </c>
      <c r="S70">
        <v>16</v>
      </c>
    </row>
    <row r="71" spans="12:19" x14ac:dyDescent="0.25">
      <c r="L71">
        <v>11</v>
      </c>
      <c r="M71" s="23">
        <v>2</v>
      </c>
      <c r="Q71" s="18"/>
      <c r="R71" s="18">
        <v>4.3099999999999996</v>
      </c>
      <c r="S71">
        <v>16</v>
      </c>
    </row>
    <row r="72" spans="12:19" x14ac:dyDescent="0.25">
      <c r="L72">
        <v>10</v>
      </c>
      <c r="M72" s="23">
        <v>2</v>
      </c>
      <c r="Q72" s="18"/>
      <c r="R72" s="18">
        <v>4.3</v>
      </c>
      <c r="S72">
        <v>16</v>
      </c>
    </row>
    <row r="73" spans="12:19" x14ac:dyDescent="0.25">
      <c r="L73">
        <v>9</v>
      </c>
      <c r="M73" s="23">
        <v>2</v>
      </c>
      <c r="Q73" s="18"/>
      <c r="R73" s="18">
        <v>4.29</v>
      </c>
      <c r="S73">
        <v>15</v>
      </c>
    </row>
    <row r="74" spans="12:19" x14ac:dyDescent="0.25">
      <c r="L74">
        <v>8</v>
      </c>
      <c r="M74" s="23">
        <v>2</v>
      </c>
      <c r="Q74" s="18"/>
      <c r="R74" s="18">
        <v>4.28</v>
      </c>
      <c r="S74">
        <v>15</v>
      </c>
    </row>
    <row r="75" spans="12:19" x14ac:dyDescent="0.25">
      <c r="L75">
        <v>7</v>
      </c>
      <c r="M75" s="23">
        <v>1</v>
      </c>
      <c r="Q75" s="18"/>
      <c r="R75" s="18">
        <v>4.2699999999999996</v>
      </c>
      <c r="S75">
        <v>15</v>
      </c>
    </row>
    <row r="76" spans="12:19" x14ac:dyDescent="0.25">
      <c r="L76">
        <v>6</v>
      </c>
      <c r="M76" s="23">
        <v>1</v>
      </c>
      <c r="Q76" s="18"/>
      <c r="R76" s="18">
        <v>4.26</v>
      </c>
      <c r="S76">
        <v>15</v>
      </c>
    </row>
    <row r="77" spans="12:19" x14ac:dyDescent="0.25">
      <c r="L77">
        <v>5</v>
      </c>
      <c r="M77" s="23">
        <v>1</v>
      </c>
      <c r="Q77" s="18"/>
      <c r="R77" s="18">
        <v>4.25</v>
      </c>
      <c r="S77">
        <v>15</v>
      </c>
    </row>
    <row r="78" spans="12:19" x14ac:dyDescent="0.25">
      <c r="L78">
        <v>4</v>
      </c>
      <c r="M78" s="23">
        <v>1</v>
      </c>
      <c r="Q78" s="18"/>
      <c r="R78" s="18">
        <v>4.24</v>
      </c>
      <c r="S78">
        <v>15</v>
      </c>
    </row>
    <row r="79" spans="12:19" x14ac:dyDescent="0.25">
      <c r="L79">
        <v>3</v>
      </c>
      <c r="M79" s="23">
        <v>1</v>
      </c>
      <c r="Q79" s="18"/>
      <c r="R79" s="18">
        <v>4.2300000000000004</v>
      </c>
      <c r="S79">
        <v>15</v>
      </c>
    </row>
    <row r="80" spans="12:19" x14ac:dyDescent="0.25">
      <c r="L80">
        <v>2</v>
      </c>
      <c r="M80" s="23">
        <v>1</v>
      </c>
      <c r="Q80" s="18"/>
      <c r="R80" s="18">
        <v>4.22</v>
      </c>
      <c r="S80">
        <v>15</v>
      </c>
    </row>
    <row r="81" spans="12:19" x14ac:dyDescent="0.25">
      <c r="L81">
        <v>1</v>
      </c>
      <c r="M81" s="23">
        <v>1</v>
      </c>
      <c r="Q81" s="18"/>
      <c r="R81" s="18">
        <v>4.21</v>
      </c>
      <c r="S81">
        <v>15</v>
      </c>
    </row>
    <row r="82" spans="12:19" x14ac:dyDescent="0.25">
      <c r="L82">
        <v>0</v>
      </c>
      <c r="M82" s="23">
        <v>1</v>
      </c>
      <c r="Q82" s="18"/>
      <c r="R82" s="18">
        <v>4.2</v>
      </c>
      <c r="S82">
        <v>15</v>
      </c>
    </row>
    <row r="83" spans="12:19" x14ac:dyDescent="0.25">
      <c r="Q83" s="18"/>
      <c r="R83" s="18">
        <v>4.1900000000000004</v>
      </c>
      <c r="S83">
        <v>15</v>
      </c>
    </row>
    <row r="84" spans="12:19" x14ac:dyDescent="0.25">
      <c r="Q84" s="18"/>
      <c r="R84" s="18">
        <v>4.18</v>
      </c>
      <c r="S84">
        <v>15</v>
      </c>
    </row>
    <row r="85" spans="12:19" x14ac:dyDescent="0.25">
      <c r="Q85" s="18"/>
      <c r="R85" s="18">
        <v>4.17</v>
      </c>
      <c r="S85">
        <v>15</v>
      </c>
    </row>
    <row r="86" spans="12:19" x14ac:dyDescent="0.25">
      <c r="Q86" s="18"/>
      <c r="R86" s="18">
        <v>4.16</v>
      </c>
      <c r="S86">
        <v>15</v>
      </c>
    </row>
    <row r="87" spans="12:19" x14ac:dyDescent="0.25">
      <c r="Q87" s="18"/>
      <c r="R87" s="18">
        <v>4.1500000000000004</v>
      </c>
      <c r="S87">
        <v>15</v>
      </c>
    </row>
    <row r="88" spans="12:19" x14ac:dyDescent="0.25">
      <c r="Q88" s="18"/>
      <c r="R88" s="18">
        <v>4.1399999999999997</v>
      </c>
      <c r="S88">
        <v>15</v>
      </c>
    </row>
    <row r="89" spans="12:19" x14ac:dyDescent="0.25">
      <c r="Q89" s="18"/>
      <c r="R89" s="18">
        <v>4.13</v>
      </c>
      <c r="S89">
        <v>15</v>
      </c>
    </row>
    <row r="90" spans="12:19" x14ac:dyDescent="0.25">
      <c r="Q90" s="18"/>
      <c r="R90" s="18">
        <v>4.12</v>
      </c>
      <c r="S90">
        <v>15</v>
      </c>
    </row>
    <row r="91" spans="12:19" x14ac:dyDescent="0.25">
      <c r="Q91" s="18"/>
      <c r="R91" s="18">
        <v>4.1100000000000003</v>
      </c>
      <c r="S91">
        <v>14</v>
      </c>
    </row>
    <row r="92" spans="12:19" x14ac:dyDescent="0.25">
      <c r="Q92" s="18"/>
      <c r="R92" s="18">
        <v>4.0999999999999996</v>
      </c>
      <c r="S92">
        <v>14</v>
      </c>
    </row>
    <row r="93" spans="12:19" x14ac:dyDescent="0.25">
      <c r="Q93" s="18"/>
      <c r="R93" s="18">
        <v>4.09</v>
      </c>
      <c r="S93">
        <v>14</v>
      </c>
    </row>
    <row r="94" spans="12:19" x14ac:dyDescent="0.25">
      <c r="Q94" s="18"/>
      <c r="R94" s="18">
        <v>4.08</v>
      </c>
      <c r="S94">
        <v>14</v>
      </c>
    </row>
    <row r="95" spans="12:19" x14ac:dyDescent="0.25">
      <c r="Q95" s="18"/>
      <c r="R95" s="18">
        <v>4.07</v>
      </c>
      <c r="S95">
        <v>14</v>
      </c>
    </row>
    <row r="96" spans="12:19" x14ac:dyDescent="0.25">
      <c r="Q96" s="18"/>
      <c r="R96" s="18">
        <v>4.0599999999999996</v>
      </c>
      <c r="S96">
        <v>14</v>
      </c>
    </row>
    <row r="97" spans="17:19" x14ac:dyDescent="0.25">
      <c r="Q97" s="18"/>
      <c r="R97" s="18">
        <v>4.05</v>
      </c>
      <c r="S97">
        <v>14</v>
      </c>
    </row>
    <row r="98" spans="17:19" x14ac:dyDescent="0.25">
      <c r="Q98" s="18"/>
      <c r="R98" s="18">
        <v>4.04</v>
      </c>
      <c r="S98">
        <v>14</v>
      </c>
    </row>
    <row r="99" spans="17:19" x14ac:dyDescent="0.25">
      <c r="Q99" s="18"/>
      <c r="R99" s="18">
        <v>4.03</v>
      </c>
      <c r="S99">
        <v>14</v>
      </c>
    </row>
    <row r="100" spans="17:19" x14ac:dyDescent="0.25">
      <c r="Q100" s="18"/>
      <c r="R100" s="18">
        <v>4.0199999999999996</v>
      </c>
      <c r="S100">
        <v>14</v>
      </c>
    </row>
    <row r="101" spans="17:19" x14ac:dyDescent="0.25">
      <c r="Q101" s="18"/>
      <c r="R101" s="18">
        <v>4.01</v>
      </c>
      <c r="S101">
        <v>14</v>
      </c>
    </row>
    <row r="102" spans="17:19" x14ac:dyDescent="0.25">
      <c r="Q102" s="18"/>
      <c r="R102" s="18">
        <v>4</v>
      </c>
      <c r="S102">
        <v>14</v>
      </c>
    </row>
    <row r="103" spans="17:19" x14ac:dyDescent="0.25">
      <c r="Q103" s="18"/>
      <c r="R103" s="18">
        <v>3.99</v>
      </c>
      <c r="S103">
        <v>14</v>
      </c>
    </row>
    <row r="104" spans="17:19" x14ac:dyDescent="0.25">
      <c r="Q104" s="18"/>
      <c r="R104" s="18">
        <v>3.98</v>
      </c>
      <c r="S104">
        <v>14</v>
      </c>
    </row>
    <row r="105" spans="17:19" x14ac:dyDescent="0.25">
      <c r="Q105" s="18"/>
      <c r="R105" s="18">
        <v>3.97</v>
      </c>
      <c r="S105">
        <v>14</v>
      </c>
    </row>
    <row r="106" spans="17:19" x14ac:dyDescent="0.25">
      <c r="Q106" s="18"/>
      <c r="R106" s="18">
        <v>3.96</v>
      </c>
      <c r="S106">
        <v>14</v>
      </c>
    </row>
    <row r="107" spans="17:19" x14ac:dyDescent="0.25">
      <c r="Q107" s="18"/>
      <c r="R107" s="18">
        <v>3.95</v>
      </c>
      <c r="S107">
        <v>14</v>
      </c>
    </row>
    <row r="108" spans="17:19" x14ac:dyDescent="0.25">
      <c r="Q108" s="18"/>
      <c r="R108" s="18">
        <v>3.94</v>
      </c>
      <c r="S108">
        <v>13</v>
      </c>
    </row>
    <row r="109" spans="17:19" x14ac:dyDescent="0.25">
      <c r="Q109" s="18"/>
      <c r="R109" s="18">
        <v>3.93</v>
      </c>
      <c r="S109">
        <v>13</v>
      </c>
    </row>
    <row r="110" spans="17:19" x14ac:dyDescent="0.25">
      <c r="Q110" s="18"/>
      <c r="R110" s="18">
        <v>3.92</v>
      </c>
      <c r="S110">
        <v>13</v>
      </c>
    </row>
    <row r="111" spans="17:19" x14ac:dyDescent="0.25">
      <c r="Q111" s="18"/>
      <c r="R111" s="18">
        <v>3.91</v>
      </c>
      <c r="S111">
        <v>13</v>
      </c>
    </row>
    <row r="112" spans="17:19" x14ac:dyDescent="0.25">
      <c r="Q112" s="18"/>
      <c r="R112" s="18">
        <v>3.9</v>
      </c>
      <c r="S112">
        <v>13</v>
      </c>
    </row>
    <row r="113" spans="17:19" x14ac:dyDescent="0.25">
      <c r="Q113" s="18"/>
      <c r="R113" s="18">
        <v>3.89</v>
      </c>
      <c r="S113">
        <v>13</v>
      </c>
    </row>
    <row r="114" spans="17:19" x14ac:dyDescent="0.25">
      <c r="Q114" s="18"/>
      <c r="R114" s="18">
        <v>3.88</v>
      </c>
      <c r="S114">
        <v>13</v>
      </c>
    </row>
    <row r="115" spans="17:19" x14ac:dyDescent="0.25">
      <c r="Q115" s="18"/>
      <c r="R115" s="18">
        <v>3.87</v>
      </c>
      <c r="S115">
        <v>13</v>
      </c>
    </row>
    <row r="116" spans="17:19" x14ac:dyDescent="0.25">
      <c r="Q116" s="18"/>
      <c r="R116" s="18">
        <v>3.86</v>
      </c>
      <c r="S116">
        <v>13</v>
      </c>
    </row>
    <row r="117" spans="17:19" x14ac:dyDescent="0.25">
      <c r="Q117" s="18"/>
      <c r="R117" s="18">
        <v>3.85</v>
      </c>
      <c r="S117">
        <v>13</v>
      </c>
    </row>
    <row r="118" spans="17:19" x14ac:dyDescent="0.25">
      <c r="Q118" s="18"/>
      <c r="R118" s="18">
        <v>3.84</v>
      </c>
      <c r="S118">
        <v>13</v>
      </c>
    </row>
    <row r="119" spans="17:19" x14ac:dyDescent="0.25">
      <c r="Q119" s="18"/>
      <c r="R119" s="18">
        <v>3.83</v>
      </c>
      <c r="S119">
        <v>13</v>
      </c>
    </row>
    <row r="120" spans="17:19" x14ac:dyDescent="0.25">
      <c r="Q120" s="18"/>
      <c r="R120" s="18">
        <v>3.82</v>
      </c>
      <c r="S120">
        <v>13</v>
      </c>
    </row>
    <row r="121" spans="17:19" x14ac:dyDescent="0.25">
      <c r="Q121" s="18"/>
      <c r="R121" s="18">
        <v>3.81</v>
      </c>
      <c r="S121">
        <v>13</v>
      </c>
    </row>
    <row r="122" spans="17:19" x14ac:dyDescent="0.25">
      <c r="Q122" s="18"/>
      <c r="R122" s="18">
        <v>3.8</v>
      </c>
      <c r="S122">
        <v>13</v>
      </c>
    </row>
    <row r="123" spans="17:19" x14ac:dyDescent="0.25">
      <c r="Q123" s="18"/>
      <c r="R123" s="18">
        <v>3.79</v>
      </c>
      <c r="S123">
        <v>12</v>
      </c>
    </row>
    <row r="124" spans="17:19" x14ac:dyDescent="0.25">
      <c r="Q124" s="18"/>
      <c r="R124" s="18">
        <v>3.78</v>
      </c>
      <c r="S124">
        <v>12</v>
      </c>
    </row>
    <row r="125" spans="17:19" x14ac:dyDescent="0.25">
      <c r="Q125" s="18"/>
      <c r="R125" s="18">
        <v>3.77</v>
      </c>
      <c r="S125">
        <v>12</v>
      </c>
    </row>
    <row r="126" spans="17:19" x14ac:dyDescent="0.25">
      <c r="Q126" s="18"/>
      <c r="R126" s="18">
        <v>3.76</v>
      </c>
      <c r="S126">
        <v>12</v>
      </c>
    </row>
    <row r="127" spans="17:19" x14ac:dyDescent="0.25">
      <c r="Q127" s="18"/>
      <c r="R127" s="18">
        <v>3.75</v>
      </c>
      <c r="S127">
        <v>12</v>
      </c>
    </row>
    <row r="128" spans="17:19" x14ac:dyDescent="0.25">
      <c r="Q128" s="18"/>
      <c r="R128" s="18">
        <v>3.74</v>
      </c>
      <c r="S128">
        <v>12</v>
      </c>
    </row>
    <row r="129" spans="17:19" x14ac:dyDescent="0.25">
      <c r="Q129" s="18"/>
      <c r="R129" s="18">
        <v>3.73</v>
      </c>
      <c r="S129">
        <v>12</v>
      </c>
    </row>
    <row r="130" spans="17:19" x14ac:dyDescent="0.25">
      <c r="Q130" s="18"/>
      <c r="R130" s="18">
        <v>3.72</v>
      </c>
      <c r="S130">
        <v>12</v>
      </c>
    </row>
    <row r="131" spans="17:19" x14ac:dyDescent="0.25">
      <c r="Q131" s="18"/>
      <c r="R131" s="18">
        <v>3.71</v>
      </c>
      <c r="S131">
        <v>12</v>
      </c>
    </row>
    <row r="132" spans="17:19" x14ac:dyDescent="0.25">
      <c r="Q132" s="18"/>
      <c r="R132" s="18">
        <v>3.7</v>
      </c>
      <c r="S132">
        <v>11</v>
      </c>
    </row>
    <row r="133" spans="17:19" x14ac:dyDescent="0.25">
      <c r="Q133" s="18"/>
      <c r="R133" s="18">
        <v>3.69</v>
      </c>
      <c r="S133">
        <v>11</v>
      </c>
    </row>
    <row r="134" spans="17:19" x14ac:dyDescent="0.25">
      <c r="Q134" s="18"/>
      <c r="R134" s="18">
        <v>3.68</v>
      </c>
      <c r="S134">
        <v>11</v>
      </c>
    </row>
    <row r="135" spans="17:19" x14ac:dyDescent="0.25">
      <c r="Q135" s="18"/>
      <c r="R135" s="18">
        <v>3.67</v>
      </c>
      <c r="S135">
        <v>11</v>
      </c>
    </row>
    <row r="136" spans="17:19" x14ac:dyDescent="0.25">
      <c r="Q136" s="18"/>
      <c r="R136" s="18">
        <v>3.66</v>
      </c>
      <c r="S136">
        <v>11</v>
      </c>
    </row>
    <row r="137" spans="17:19" x14ac:dyDescent="0.25">
      <c r="Q137" s="18"/>
      <c r="R137" s="18">
        <v>3.65</v>
      </c>
      <c r="S137">
        <v>11</v>
      </c>
    </row>
    <row r="138" spans="17:19" x14ac:dyDescent="0.25">
      <c r="Q138" s="18"/>
      <c r="R138" s="18">
        <v>3.64</v>
      </c>
      <c r="S138">
        <v>11</v>
      </c>
    </row>
    <row r="139" spans="17:19" x14ac:dyDescent="0.25">
      <c r="Q139" s="18"/>
      <c r="R139" s="18">
        <v>3.63</v>
      </c>
      <c r="S139">
        <v>11</v>
      </c>
    </row>
    <row r="140" spans="17:19" x14ac:dyDescent="0.25">
      <c r="Q140" s="18"/>
      <c r="R140" s="18">
        <v>3.62</v>
      </c>
      <c r="S140">
        <v>11</v>
      </c>
    </row>
    <row r="141" spans="17:19" x14ac:dyDescent="0.25">
      <c r="Q141" s="18"/>
      <c r="R141" s="18">
        <v>3.61</v>
      </c>
      <c r="S141">
        <v>11</v>
      </c>
    </row>
    <row r="142" spans="17:19" x14ac:dyDescent="0.25">
      <c r="Q142" s="18"/>
      <c r="R142" s="18">
        <v>3.6</v>
      </c>
      <c r="S142">
        <v>11</v>
      </c>
    </row>
    <row r="143" spans="17:19" x14ac:dyDescent="0.25">
      <c r="Q143" s="18"/>
      <c r="R143" s="18">
        <v>3.59</v>
      </c>
      <c r="S143">
        <v>11</v>
      </c>
    </row>
    <row r="144" spans="17:19" x14ac:dyDescent="0.25">
      <c r="Q144" s="18"/>
      <c r="R144" s="18">
        <v>3.58</v>
      </c>
      <c r="S144">
        <v>11</v>
      </c>
    </row>
    <row r="145" spans="17:19" x14ac:dyDescent="0.25">
      <c r="Q145" s="18"/>
      <c r="R145" s="18">
        <v>3.57</v>
      </c>
      <c r="S145">
        <v>11</v>
      </c>
    </row>
    <row r="146" spans="17:19" x14ac:dyDescent="0.25">
      <c r="Q146" s="18"/>
      <c r="R146" s="18">
        <v>3.56</v>
      </c>
      <c r="S146">
        <v>11</v>
      </c>
    </row>
    <row r="147" spans="17:19" x14ac:dyDescent="0.25">
      <c r="Q147" s="18"/>
      <c r="R147" s="18">
        <v>3.55</v>
      </c>
      <c r="S147">
        <v>11</v>
      </c>
    </row>
    <row r="148" spans="17:19" x14ac:dyDescent="0.25">
      <c r="Q148" s="18"/>
      <c r="R148" s="18">
        <v>3.54</v>
      </c>
      <c r="S148">
        <v>11</v>
      </c>
    </row>
    <row r="149" spans="17:19" x14ac:dyDescent="0.25">
      <c r="Q149" s="18"/>
      <c r="R149" s="18">
        <v>3.53</v>
      </c>
      <c r="S149">
        <v>11</v>
      </c>
    </row>
    <row r="150" spans="17:19" x14ac:dyDescent="0.25">
      <c r="Q150" s="18"/>
      <c r="R150" s="18">
        <v>3.52</v>
      </c>
      <c r="S150">
        <v>11</v>
      </c>
    </row>
    <row r="151" spans="17:19" x14ac:dyDescent="0.25">
      <c r="Q151" s="18"/>
      <c r="R151" s="18">
        <v>3.51</v>
      </c>
      <c r="S151">
        <v>11</v>
      </c>
    </row>
    <row r="152" spans="17:19" x14ac:dyDescent="0.25">
      <c r="Q152" s="18"/>
      <c r="R152" s="18">
        <v>3.5</v>
      </c>
      <c r="S152">
        <v>11</v>
      </c>
    </row>
    <row r="153" spans="17:19" x14ac:dyDescent="0.25">
      <c r="Q153" s="18"/>
      <c r="R153" s="18">
        <v>3.49</v>
      </c>
      <c r="S153">
        <v>10</v>
      </c>
    </row>
    <row r="154" spans="17:19" x14ac:dyDescent="0.25">
      <c r="Q154" s="18"/>
      <c r="R154" s="18">
        <v>3.48</v>
      </c>
      <c r="S154">
        <v>10</v>
      </c>
    </row>
    <row r="155" spans="17:19" x14ac:dyDescent="0.25">
      <c r="Q155" s="18"/>
      <c r="R155" s="18">
        <v>3.47</v>
      </c>
      <c r="S155">
        <v>10</v>
      </c>
    </row>
    <row r="156" spans="17:19" x14ac:dyDescent="0.25">
      <c r="Q156" s="18"/>
      <c r="R156" s="18">
        <v>3.46</v>
      </c>
      <c r="S156">
        <v>10</v>
      </c>
    </row>
    <row r="157" spans="17:19" x14ac:dyDescent="0.25">
      <c r="Q157" s="18"/>
      <c r="R157" s="18">
        <v>3.45</v>
      </c>
      <c r="S157">
        <v>10</v>
      </c>
    </row>
    <row r="158" spans="17:19" x14ac:dyDescent="0.25">
      <c r="Q158" s="18"/>
      <c r="R158" s="18">
        <v>3.44</v>
      </c>
      <c r="S158">
        <v>10</v>
      </c>
    </row>
    <row r="159" spans="17:19" x14ac:dyDescent="0.25">
      <c r="Q159" s="18"/>
      <c r="R159" s="18">
        <v>3.43</v>
      </c>
      <c r="S159">
        <v>10</v>
      </c>
    </row>
    <row r="160" spans="17:19" x14ac:dyDescent="0.25">
      <c r="Q160" s="18"/>
      <c r="R160" s="18">
        <v>3.42</v>
      </c>
      <c r="S160">
        <v>10</v>
      </c>
    </row>
    <row r="161" spans="17:19" x14ac:dyDescent="0.25">
      <c r="Q161" s="18"/>
      <c r="R161" s="18">
        <v>3.41</v>
      </c>
      <c r="S161">
        <v>10</v>
      </c>
    </row>
    <row r="162" spans="17:19" x14ac:dyDescent="0.25">
      <c r="Q162" s="18"/>
      <c r="R162" s="18">
        <v>3.4</v>
      </c>
      <c r="S162">
        <v>10</v>
      </c>
    </row>
    <row r="163" spans="17:19" x14ac:dyDescent="0.25">
      <c r="Q163" s="18"/>
      <c r="R163" s="18">
        <v>3.39</v>
      </c>
      <c r="S163">
        <v>10</v>
      </c>
    </row>
    <row r="164" spans="17:19" x14ac:dyDescent="0.25">
      <c r="Q164" s="18"/>
      <c r="R164" s="18">
        <v>3.38</v>
      </c>
      <c r="S164">
        <v>10</v>
      </c>
    </row>
    <row r="165" spans="17:19" x14ac:dyDescent="0.25">
      <c r="Q165" s="18"/>
      <c r="R165" s="18">
        <v>3.37</v>
      </c>
      <c r="S165">
        <v>10</v>
      </c>
    </row>
    <row r="166" spans="17:19" x14ac:dyDescent="0.25">
      <c r="Q166" s="18"/>
      <c r="R166" s="18">
        <v>3.36</v>
      </c>
      <c r="S166">
        <v>10</v>
      </c>
    </row>
    <row r="167" spans="17:19" x14ac:dyDescent="0.25">
      <c r="Q167" s="18"/>
      <c r="R167" s="18">
        <v>3.35</v>
      </c>
      <c r="S167">
        <v>10</v>
      </c>
    </row>
    <row r="168" spans="17:19" x14ac:dyDescent="0.25">
      <c r="Q168" s="18"/>
      <c r="R168" s="18">
        <v>3.34</v>
      </c>
      <c r="S168">
        <v>10</v>
      </c>
    </row>
    <row r="169" spans="17:19" x14ac:dyDescent="0.25">
      <c r="Q169" s="18"/>
      <c r="R169" s="18">
        <v>3.33</v>
      </c>
      <c r="S169">
        <v>10</v>
      </c>
    </row>
    <row r="170" spans="17:19" x14ac:dyDescent="0.25">
      <c r="Q170" s="18"/>
      <c r="R170" s="18">
        <v>3.32</v>
      </c>
      <c r="S170">
        <v>10</v>
      </c>
    </row>
    <row r="171" spans="17:19" x14ac:dyDescent="0.25">
      <c r="Q171" s="18"/>
      <c r="R171" s="18">
        <v>3.31</v>
      </c>
      <c r="S171">
        <v>10</v>
      </c>
    </row>
    <row r="172" spans="17:19" x14ac:dyDescent="0.25">
      <c r="Q172" s="18"/>
      <c r="R172" s="18">
        <v>3.3</v>
      </c>
      <c r="S172">
        <v>10</v>
      </c>
    </row>
    <row r="173" spans="17:19" x14ac:dyDescent="0.25">
      <c r="Q173" s="18"/>
      <c r="R173" s="18">
        <v>3.29</v>
      </c>
      <c r="S173">
        <v>10</v>
      </c>
    </row>
    <row r="174" spans="17:19" x14ac:dyDescent="0.25">
      <c r="Q174" s="18"/>
      <c r="R174" s="18">
        <v>3.28</v>
      </c>
      <c r="S174">
        <v>10</v>
      </c>
    </row>
    <row r="175" spans="17:19" x14ac:dyDescent="0.25">
      <c r="Q175" s="18"/>
      <c r="R175" s="18">
        <v>3.27</v>
      </c>
      <c r="S175">
        <v>10</v>
      </c>
    </row>
    <row r="176" spans="17:19" x14ac:dyDescent="0.25">
      <c r="Q176" s="18"/>
      <c r="R176" s="18">
        <v>3.26</v>
      </c>
      <c r="S176">
        <v>10</v>
      </c>
    </row>
    <row r="177" spans="17:19" x14ac:dyDescent="0.25">
      <c r="Q177" s="18"/>
      <c r="R177" s="18">
        <v>3.25</v>
      </c>
      <c r="S177">
        <v>9</v>
      </c>
    </row>
    <row r="178" spans="17:19" x14ac:dyDescent="0.25">
      <c r="Q178" s="18"/>
      <c r="R178" s="18">
        <v>3.24</v>
      </c>
      <c r="S178">
        <v>9</v>
      </c>
    </row>
    <row r="179" spans="17:19" x14ac:dyDescent="0.25">
      <c r="Q179" s="18"/>
      <c r="R179" s="18">
        <v>3.23</v>
      </c>
      <c r="S179">
        <v>9</v>
      </c>
    </row>
    <row r="180" spans="17:19" x14ac:dyDescent="0.25">
      <c r="Q180" s="18"/>
      <c r="R180" s="18">
        <v>3.22</v>
      </c>
      <c r="S180">
        <v>9</v>
      </c>
    </row>
    <row r="181" spans="17:19" x14ac:dyDescent="0.25">
      <c r="Q181" s="18"/>
      <c r="R181" s="18">
        <v>3.21</v>
      </c>
      <c r="S181">
        <v>9</v>
      </c>
    </row>
    <row r="182" spans="17:19" x14ac:dyDescent="0.25">
      <c r="Q182" s="18"/>
      <c r="R182" s="18">
        <v>3.2</v>
      </c>
      <c r="S182">
        <v>9</v>
      </c>
    </row>
    <row r="183" spans="17:19" x14ac:dyDescent="0.25">
      <c r="Q183" s="18"/>
      <c r="R183" s="18">
        <v>3.19</v>
      </c>
      <c r="S183">
        <v>9</v>
      </c>
    </row>
    <row r="184" spans="17:19" x14ac:dyDescent="0.25">
      <c r="Q184" s="18"/>
      <c r="R184" s="18">
        <v>3.18</v>
      </c>
      <c r="S184">
        <v>9</v>
      </c>
    </row>
    <row r="185" spans="17:19" x14ac:dyDescent="0.25">
      <c r="Q185" s="18"/>
      <c r="R185" s="18">
        <v>3.17</v>
      </c>
      <c r="S185">
        <v>9</v>
      </c>
    </row>
    <row r="186" spans="17:19" x14ac:dyDescent="0.25">
      <c r="Q186" s="18"/>
      <c r="R186" s="18">
        <v>3.16</v>
      </c>
      <c r="S186">
        <v>9</v>
      </c>
    </row>
    <row r="187" spans="17:19" x14ac:dyDescent="0.25">
      <c r="Q187" s="18"/>
      <c r="R187" s="18">
        <v>3.15</v>
      </c>
      <c r="S187">
        <v>9</v>
      </c>
    </row>
    <row r="188" spans="17:19" x14ac:dyDescent="0.25">
      <c r="Q188" s="18"/>
      <c r="R188" s="18">
        <v>3.14</v>
      </c>
      <c r="S188">
        <v>9</v>
      </c>
    </row>
    <row r="189" spans="17:19" x14ac:dyDescent="0.25">
      <c r="Q189" s="18"/>
      <c r="R189" s="18">
        <v>3.13</v>
      </c>
      <c r="S189">
        <v>9</v>
      </c>
    </row>
    <row r="190" spans="17:19" x14ac:dyDescent="0.25">
      <c r="Q190" s="18"/>
      <c r="R190" s="18">
        <v>3.12</v>
      </c>
      <c r="S190">
        <v>9</v>
      </c>
    </row>
    <row r="191" spans="17:19" x14ac:dyDescent="0.25">
      <c r="Q191" s="18"/>
      <c r="R191" s="18">
        <v>3.11</v>
      </c>
      <c r="S191">
        <v>9</v>
      </c>
    </row>
    <row r="192" spans="17:19" x14ac:dyDescent="0.25">
      <c r="Q192" s="18"/>
      <c r="R192" s="18">
        <v>3.1</v>
      </c>
      <c r="S192">
        <v>9</v>
      </c>
    </row>
    <row r="193" spans="17:19" x14ac:dyDescent="0.25">
      <c r="Q193" s="18"/>
      <c r="R193" s="18">
        <v>3.09</v>
      </c>
      <c r="S193">
        <v>9</v>
      </c>
    </row>
    <row r="194" spans="17:19" x14ac:dyDescent="0.25">
      <c r="Q194" s="18"/>
      <c r="R194" s="18">
        <v>3.08</v>
      </c>
      <c r="S194">
        <v>9</v>
      </c>
    </row>
    <row r="195" spans="17:19" x14ac:dyDescent="0.25">
      <c r="Q195" s="18"/>
      <c r="R195" s="18">
        <v>3.07</v>
      </c>
      <c r="S195">
        <v>9</v>
      </c>
    </row>
    <row r="196" spans="17:19" x14ac:dyDescent="0.25">
      <c r="Q196" s="18"/>
      <c r="R196" s="18">
        <v>3.06</v>
      </c>
      <c r="S196">
        <v>9</v>
      </c>
    </row>
    <row r="197" spans="17:19" x14ac:dyDescent="0.25">
      <c r="Q197" s="18"/>
      <c r="R197" s="18">
        <v>3.05</v>
      </c>
      <c r="S197">
        <v>9</v>
      </c>
    </row>
    <row r="198" spans="17:19" x14ac:dyDescent="0.25">
      <c r="Q198" s="18"/>
      <c r="R198" s="18">
        <v>3.04</v>
      </c>
      <c r="S198">
        <v>9</v>
      </c>
    </row>
    <row r="199" spans="17:19" x14ac:dyDescent="0.25">
      <c r="Q199" s="18"/>
      <c r="R199" s="18">
        <v>3.03</v>
      </c>
      <c r="S199">
        <v>9</v>
      </c>
    </row>
    <row r="200" spans="17:19" x14ac:dyDescent="0.25">
      <c r="Q200" s="18"/>
      <c r="R200" s="18">
        <v>3.02</v>
      </c>
      <c r="S200">
        <v>9</v>
      </c>
    </row>
    <row r="201" spans="17:19" x14ac:dyDescent="0.25">
      <c r="Q201" s="18"/>
      <c r="R201" s="18">
        <v>3.01</v>
      </c>
      <c r="S201">
        <v>9</v>
      </c>
    </row>
    <row r="202" spans="17:19" x14ac:dyDescent="0.25">
      <c r="Q202" s="18"/>
      <c r="R202" s="18">
        <v>3</v>
      </c>
      <c r="S202">
        <v>9</v>
      </c>
    </row>
    <row r="203" spans="17:19" x14ac:dyDescent="0.25">
      <c r="Q203" s="18"/>
      <c r="R203" s="18">
        <v>2.99</v>
      </c>
      <c r="S203">
        <v>9</v>
      </c>
    </row>
    <row r="204" spans="17:19" x14ac:dyDescent="0.25">
      <c r="Q204" s="18"/>
      <c r="R204" s="18">
        <v>2.98</v>
      </c>
      <c r="S204">
        <v>9</v>
      </c>
    </row>
    <row r="205" spans="17:19" x14ac:dyDescent="0.25">
      <c r="Q205" s="18"/>
      <c r="R205" s="18">
        <v>2.97</v>
      </c>
      <c r="S205">
        <v>9</v>
      </c>
    </row>
    <row r="206" spans="17:19" x14ac:dyDescent="0.25">
      <c r="Q206" s="18"/>
      <c r="R206" s="18">
        <v>2.96</v>
      </c>
      <c r="S206">
        <v>9</v>
      </c>
    </row>
    <row r="207" spans="17:19" x14ac:dyDescent="0.25">
      <c r="Q207" s="18"/>
      <c r="R207" s="18">
        <v>2.95</v>
      </c>
      <c r="S207">
        <v>9</v>
      </c>
    </row>
    <row r="208" spans="17:19" x14ac:dyDescent="0.25">
      <c r="Q208" s="18"/>
      <c r="R208" s="18">
        <v>2.94</v>
      </c>
      <c r="S208">
        <v>9</v>
      </c>
    </row>
    <row r="209" spans="17:19" x14ac:dyDescent="0.25">
      <c r="Q209" s="18"/>
      <c r="R209" s="18">
        <v>2.93</v>
      </c>
      <c r="S209">
        <v>9</v>
      </c>
    </row>
    <row r="210" spans="17:19" x14ac:dyDescent="0.25">
      <c r="Q210" s="18"/>
      <c r="R210" s="18">
        <v>2.92</v>
      </c>
      <c r="S210">
        <v>8</v>
      </c>
    </row>
    <row r="211" spans="17:19" x14ac:dyDescent="0.25">
      <c r="Q211" s="18"/>
      <c r="R211" s="18">
        <v>2.91</v>
      </c>
      <c r="S211">
        <v>8</v>
      </c>
    </row>
    <row r="212" spans="17:19" x14ac:dyDescent="0.25">
      <c r="Q212" s="18"/>
      <c r="R212" s="18">
        <v>2.9</v>
      </c>
      <c r="S212">
        <v>8</v>
      </c>
    </row>
    <row r="213" spans="17:19" x14ac:dyDescent="0.25">
      <c r="Q213" s="18"/>
      <c r="R213" s="18">
        <v>2.89</v>
      </c>
      <c r="S213">
        <v>8</v>
      </c>
    </row>
    <row r="214" spans="17:19" x14ac:dyDescent="0.25">
      <c r="Q214" s="18"/>
      <c r="R214" s="18">
        <v>2.88</v>
      </c>
      <c r="S214">
        <v>8</v>
      </c>
    </row>
    <row r="215" spans="17:19" x14ac:dyDescent="0.25">
      <c r="Q215" s="18"/>
      <c r="R215" s="18">
        <v>2.87</v>
      </c>
      <c r="S215">
        <v>8</v>
      </c>
    </row>
    <row r="216" spans="17:19" x14ac:dyDescent="0.25">
      <c r="Q216" s="18"/>
      <c r="R216" s="18">
        <v>2.86</v>
      </c>
      <c r="S216">
        <v>8</v>
      </c>
    </row>
    <row r="217" spans="17:19" x14ac:dyDescent="0.25">
      <c r="Q217" s="18"/>
      <c r="R217" s="18">
        <v>2.85</v>
      </c>
      <c r="S217">
        <v>8</v>
      </c>
    </row>
    <row r="218" spans="17:19" x14ac:dyDescent="0.25">
      <c r="Q218" s="18"/>
      <c r="R218" s="18">
        <v>2.84</v>
      </c>
      <c r="S218">
        <v>8</v>
      </c>
    </row>
    <row r="219" spans="17:19" x14ac:dyDescent="0.25">
      <c r="Q219" s="18"/>
      <c r="R219" s="18">
        <v>2.83</v>
      </c>
      <c r="S219">
        <v>8</v>
      </c>
    </row>
    <row r="220" spans="17:19" x14ac:dyDescent="0.25">
      <c r="Q220" s="18"/>
      <c r="R220" s="18">
        <v>2.82</v>
      </c>
      <c r="S220">
        <v>8</v>
      </c>
    </row>
    <row r="221" spans="17:19" x14ac:dyDescent="0.25">
      <c r="Q221" s="18"/>
      <c r="R221" s="18">
        <v>2.81</v>
      </c>
      <c r="S221">
        <v>8</v>
      </c>
    </row>
    <row r="222" spans="17:19" x14ac:dyDescent="0.25">
      <c r="Q222" s="18"/>
      <c r="R222" s="18">
        <v>2.8</v>
      </c>
      <c r="S222">
        <v>8</v>
      </c>
    </row>
    <row r="223" spans="17:19" x14ac:dyDescent="0.25">
      <c r="Q223" s="18"/>
      <c r="R223" s="18">
        <v>2.79</v>
      </c>
      <c r="S223">
        <v>8</v>
      </c>
    </row>
    <row r="224" spans="17:19" x14ac:dyDescent="0.25">
      <c r="Q224" s="18"/>
      <c r="R224" s="18">
        <v>2.78</v>
      </c>
      <c r="S224">
        <v>8</v>
      </c>
    </row>
    <row r="225" spans="17:19" x14ac:dyDescent="0.25">
      <c r="Q225" s="18"/>
      <c r="R225" s="18">
        <v>2.77</v>
      </c>
      <c r="S225">
        <v>8</v>
      </c>
    </row>
    <row r="226" spans="17:19" x14ac:dyDescent="0.25">
      <c r="Q226" s="18"/>
      <c r="R226" s="18">
        <v>2.76</v>
      </c>
      <c r="S226">
        <v>8</v>
      </c>
    </row>
    <row r="227" spans="17:19" x14ac:dyDescent="0.25">
      <c r="Q227" s="18"/>
      <c r="R227" s="18">
        <v>2.75</v>
      </c>
      <c r="S227">
        <v>8</v>
      </c>
    </row>
    <row r="228" spans="17:19" x14ac:dyDescent="0.25">
      <c r="Q228" s="18"/>
      <c r="R228" s="18">
        <v>2.74</v>
      </c>
      <c r="S228">
        <v>8</v>
      </c>
    </row>
    <row r="229" spans="17:19" x14ac:dyDescent="0.25">
      <c r="Q229" s="18"/>
      <c r="R229" s="18">
        <v>2.73</v>
      </c>
      <c r="S229">
        <v>8</v>
      </c>
    </row>
    <row r="230" spans="17:19" x14ac:dyDescent="0.25">
      <c r="Q230" s="18"/>
      <c r="R230" s="18">
        <v>2.72</v>
      </c>
      <c r="S230">
        <v>8</v>
      </c>
    </row>
    <row r="231" spans="17:19" x14ac:dyDescent="0.25">
      <c r="Q231" s="18"/>
      <c r="R231" s="18">
        <v>2.71</v>
      </c>
      <c r="S231">
        <v>7</v>
      </c>
    </row>
    <row r="232" spans="17:19" x14ac:dyDescent="0.25">
      <c r="Q232" s="18"/>
      <c r="R232" s="18">
        <v>2.7</v>
      </c>
      <c r="S232">
        <v>7</v>
      </c>
    </row>
    <row r="233" spans="17:19" x14ac:dyDescent="0.25">
      <c r="Q233" s="18"/>
      <c r="R233" s="18">
        <v>2.69</v>
      </c>
      <c r="S233">
        <v>7</v>
      </c>
    </row>
    <row r="234" spans="17:19" x14ac:dyDescent="0.25">
      <c r="Q234" s="18"/>
      <c r="R234" s="18">
        <v>2.68</v>
      </c>
      <c r="S234">
        <v>7</v>
      </c>
    </row>
    <row r="235" spans="17:19" x14ac:dyDescent="0.25">
      <c r="Q235" s="18"/>
      <c r="R235" s="18">
        <v>2.67</v>
      </c>
      <c r="S235">
        <v>7</v>
      </c>
    </row>
    <row r="236" spans="17:19" x14ac:dyDescent="0.25">
      <c r="Q236" s="18"/>
      <c r="R236" s="18">
        <v>2.66</v>
      </c>
      <c r="S236">
        <v>7</v>
      </c>
    </row>
    <row r="237" spans="17:19" x14ac:dyDescent="0.25">
      <c r="Q237" s="18"/>
      <c r="R237" s="18">
        <v>2.65</v>
      </c>
      <c r="S237">
        <v>7</v>
      </c>
    </row>
    <row r="238" spans="17:19" x14ac:dyDescent="0.25">
      <c r="Q238" s="18"/>
      <c r="R238" s="18">
        <v>2.64</v>
      </c>
      <c r="S238">
        <v>7</v>
      </c>
    </row>
    <row r="239" spans="17:19" x14ac:dyDescent="0.25">
      <c r="Q239" s="18"/>
      <c r="R239" s="18">
        <v>2.63</v>
      </c>
      <c r="S239">
        <v>7</v>
      </c>
    </row>
    <row r="240" spans="17:19" x14ac:dyDescent="0.25">
      <c r="Q240" s="18"/>
      <c r="R240" s="18">
        <v>2.62</v>
      </c>
      <c r="S240">
        <v>7</v>
      </c>
    </row>
    <row r="241" spans="17:19" x14ac:dyDescent="0.25">
      <c r="Q241" s="18"/>
      <c r="R241" s="18">
        <v>2.61</v>
      </c>
      <c r="S241">
        <v>7</v>
      </c>
    </row>
    <row r="242" spans="17:19" x14ac:dyDescent="0.25">
      <c r="Q242" s="18"/>
      <c r="R242" s="18">
        <v>2.6</v>
      </c>
      <c r="S242">
        <v>7</v>
      </c>
    </row>
    <row r="243" spans="17:19" x14ac:dyDescent="0.25">
      <c r="Q243" s="18"/>
      <c r="R243" s="18">
        <v>2.59</v>
      </c>
      <c r="S243">
        <v>7</v>
      </c>
    </row>
    <row r="244" spans="17:19" x14ac:dyDescent="0.25">
      <c r="Q244" s="18"/>
      <c r="R244" s="18">
        <v>2.58</v>
      </c>
      <c r="S244">
        <v>7</v>
      </c>
    </row>
    <row r="245" spans="17:19" x14ac:dyDescent="0.25">
      <c r="Q245" s="18"/>
      <c r="R245" s="18">
        <v>2.57</v>
      </c>
      <c r="S245">
        <v>7</v>
      </c>
    </row>
    <row r="246" spans="17:19" x14ac:dyDescent="0.25">
      <c r="Q246" s="18"/>
      <c r="R246" s="18">
        <v>2.56</v>
      </c>
      <c r="S246">
        <v>7</v>
      </c>
    </row>
    <row r="247" spans="17:19" x14ac:dyDescent="0.25">
      <c r="Q247" s="18"/>
      <c r="R247" s="18">
        <v>2.5499999999999998</v>
      </c>
      <c r="S247">
        <v>7</v>
      </c>
    </row>
    <row r="248" spans="17:19" x14ac:dyDescent="0.25">
      <c r="Q248" s="18"/>
      <c r="R248" s="18">
        <v>2.54</v>
      </c>
      <c r="S248">
        <v>7</v>
      </c>
    </row>
    <row r="249" spans="17:19" x14ac:dyDescent="0.25">
      <c r="Q249" s="18"/>
      <c r="R249" s="18">
        <v>2.5299999999999998</v>
      </c>
      <c r="S249">
        <v>7</v>
      </c>
    </row>
    <row r="250" spans="17:19" x14ac:dyDescent="0.25">
      <c r="Q250" s="18"/>
      <c r="R250" s="18">
        <v>2.52</v>
      </c>
      <c r="S250">
        <v>7</v>
      </c>
    </row>
    <row r="251" spans="17:19" x14ac:dyDescent="0.25">
      <c r="Q251" s="18"/>
      <c r="R251" s="18">
        <v>2.5099999999999998</v>
      </c>
      <c r="S251">
        <v>7</v>
      </c>
    </row>
    <row r="252" spans="17:19" x14ac:dyDescent="0.25">
      <c r="Q252" s="18"/>
      <c r="R252" s="18">
        <v>2.5</v>
      </c>
      <c r="S252">
        <v>7</v>
      </c>
    </row>
    <row r="253" spans="17:19" x14ac:dyDescent="0.25">
      <c r="Q253" s="18"/>
      <c r="R253" s="18">
        <v>2.4900000000000002</v>
      </c>
      <c r="S253">
        <v>7</v>
      </c>
    </row>
    <row r="254" spans="17:19" x14ac:dyDescent="0.25">
      <c r="Q254" s="18"/>
      <c r="R254" s="18">
        <v>2.48</v>
      </c>
      <c r="S254">
        <v>7</v>
      </c>
    </row>
    <row r="255" spans="17:19" x14ac:dyDescent="0.25">
      <c r="Q255" s="18"/>
      <c r="R255" s="18">
        <v>2.4700000000000002</v>
      </c>
      <c r="S255">
        <v>7</v>
      </c>
    </row>
    <row r="256" spans="17:19" x14ac:dyDescent="0.25">
      <c r="Q256" s="18"/>
      <c r="R256" s="18">
        <v>2.46</v>
      </c>
      <c r="S256">
        <v>7</v>
      </c>
    </row>
    <row r="257" spans="17:19" x14ac:dyDescent="0.25">
      <c r="Q257" s="18"/>
      <c r="R257" s="18">
        <v>2.4500000000000002</v>
      </c>
      <c r="S257">
        <v>7</v>
      </c>
    </row>
    <row r="258" spans="17:19" x14ac:dyDescent="0.25">
      <c r="Q258" s="18"/>
      <c r="R258" s="18">
        <v>2.44</v>
      </c>
      <c r="S258">
        <v>7</v>
      </c>
    </row>
    <row r="259" spans="17:19" x14ac:dyDescent="0.25">
      <c r="Q259" s="18"/>
      <c r="R259" s="18">
        <v>2.4300000000000002</v>
      </c>
      <c r="S259">
        <v>6</v>
      </c>
    </row>
    <row r="260" spans="17:19" x14ac:dyDescent="0.25">
      <c r="Q260" s="18"/>
      <c r="R260" s="18">
        <v>2.42</v>
      </c>
      <c r="S260">
        <v>6</v>
      </c>
    </row>
    <row r="261" spans="17:19" x14ac:dyDescent="0.25">
      <c r="Q261" s="18"/>
      <c r="R261" s="18">
        <v>2.41</v>
      </c>
      <c r="S261">
        <v>6</v>
      </c>
    </row>
    <row r="262" spans="17:19" x14ac:dyDescent="0.25">
      <c r="Q262" s="18"/>
      <c r="R262" s="18">
        <v>2.4</v>
      </c>
      <c r="S262">
        <v>6</v>
      </c>
    </row>
    <row r="263" spans="17:19" x14ac:dyDescent="0.25">
      <c r="Q263" s="18"/>
      <c r="R263" s="18">
        <v>2.39</v>
      </c>
      <c r="S263">
        <v>6</v>
      </c>
    </row>
    <row r="264" spans="17:19" x14ac:dyDescent="0.25">
      <c r="Q264" s="18"/>
      <c r="R264" s="18">
        <v>2.38</v>
      </c>
      <c r="S264">
        <v>6</v>
      </c>
    </row>
    <row r="265" spans="17:19" x14ac:dyDescent="0.25">
      <c r="Q265" s="18"/>
      <c r="R265" s="18">
        <v>2.37</v>
      </c>
      <c r="S265">
        <v>6</v>
      </c>
    </row>
    <row r="266" spans="17:19" x14ac:dyDescent="0.25">
      <c r="Q266" s="18"/>
      <c r="R266" s="18">
        <v>2.36</v>
      </c>
      <c r="S266">
        <v>6</v>
      </c>
    </row>
    <row r="267" spans="17:19" x14ac:dyDescent="0.25">
      <c r="Q267" s="18"/>
      <c r="R267" s="18">
        <v>2.35</v>
      </c>
      <c r="S267">
        <v>6</v>
      </c>
    </row>
    <row r="268" spans="17:19" x14ac:dyDescent="0.25">
      <c r="Q268" s="18"/>
      <c r="R268" s="18">
        <v>2.34</v>
      </c>
      <c r="S268">
        <v>6</v>
      </c>
    </row>
    <row r="269" spans="17:19" x14ac:dyDescent="0.25">
      <c r="Q269" s="18"/>
      <c r="R269" s="18">
        <v>2.33</v>
      </c>
      <c r="S269">
        <v>6</v>
      </c>
    </row>
    <row r="270" spans="17:19" x14ac:dyDescent="0.25">
      <c r="Q270" s="18"/>
      <c r="R270" s="18">
        <v>2.3199999999999998</v>
      </c>
      <c r="S270">
        <v>6</v>
      </c>
    </row>
    <row r="271" spans="17:19" x14ac:dyDescent="0.25">
      <c r="Q271" s="18"/>
      <c r="R271" s="18">
        <v>2.31</v>
      </c>
      <c r="S271">
        <v>6</v>
      </c>
    </row>
    <row r="272" spans="17:19" x14ac:dyDescent="0.25">
      <c r="Q272" s="18"/>
      <c r="R272" s="18">
        <v>2.2999999999999998</v>
      </c>
      <c r="S272">
        <v>6</v>
      </c>
    </row>
    <row r="273" spans="17:19" x14ac:dyDescent="0.25">
      <c r="Q273" s="18"/>
      <c r="R273" s="18">
        <v>2.29</v>
      </c>
      <c r="S273">
        <v>6</v>
      </c>
    </row>
    <row r="274" spans="17:19" x14ac:dyDescent="0.25">
      <c r="Q274" s="18"/>
      <c r="R274" s="18">
        <v>2.2799999999999998</v>
      </c>
      <c r="S274">
        <v>6</v>
      </c>
    </row>
    <row r="275" spans="17:19" x14ac:dyDescent="0.25">
      <c r="Q275" s="18"/>
      <c r="R275" s="18">
        <v>2.27</v>
      </c>
      <c r="S275">
        <v>6</v>
      </c>
    </row>
    <row r="276" spans="17:19" x14ac:dyDescent="0.25">
      <c r="Q276" s="18"/>
      <c r="R276" s="18">
        <v>2.2599999999999998</v>
      </c>
      <c r="S276">
        <v>6</v>
      </c>
    </row>
    <row r="277" spans="17:19" x14ac:dyDescent="0.25">
      <c r="Q277" s="18"/>
      <c r="R277" s="18">
        <v>2.25</v>
      </c>
      <c r="S277">
        <v>6</v>
      </c>
    </row>
    <row r="278" spans="17:19" x14ac:dyDescent="0.25">
      <c r="Q278" s="18"/>
      <c r="R278" s="18">
        <v>2.2400000000000002</v>
      </c>
      <c r="S278">
        <v>6</v>
      </c>
    </row>
    <row r="279" spans="17:19" x14ac:dyDescent="0.25">
      <c r="Q279" s="18"/>
      <c r="R279" s="18">
        <v>2.23</v>
      </c>
      <c r="S279">
        <v>6</v>
      </c>
    </row>
    <row r="280" spans="17:19" x14ac:dyDescent="0.25">
      <c r="Q280" s="18"/>
      <c r="R280" s="18">
        <v>2.2200000000000002</v>
      </c>
      <c r="S280">
        <v>6</v>
      </c>
    </row>
    <row r="281" spans="17:19" x14ac:dyDescent="0.25">
      <c r="Q281" s="18"/>
      <c r="R281" s="18">
        <v>2.21</v>
      </c>
      <c r="S281">
        <v>6</v>
      </c>
    </row>
    <row r="282" spans="17:19" x14ac:dyDescent="0.25">
      <c r="Q282" s="18"/>
      <c r="R282" s="18">
        <v>2.2000000000000002</v>
      </c>
      <c r="S282">
        <v>6</v>
      </c>
    </row>
    <row r="283" spans="17:19" x14ac:dyDescent="0.25">
      <c r="Q283" s="18"/>
      <c r="R283" s="18">
        <v>2.19</v>
      </c>
      <c r="S283">
        <v>6</v>
      </c>
    </row>
    <row r="284" spans="17:19" x14ac:dyDescent="0.25">
      <c r="Q284" s="18"/>
      <c r="R284" s="18">
        <v>2.1800000000000002</v>
      </c>
      <c r="S284">
        <v>6</v>
      </c>
    </row>
    <row r="285" spans="17:19" x14ac:dyDescent="0.25">
      <c r="Q285" s="18"/>
      <c r="R285" s="18">
        <v>2.17</v>
      </c>
      <c r="S285">
        <v>6</v>
      </c>
    </row>
    <row r="286" spans="17:19" x14ac:dyDescent="0.25">
      <c r="Q286" s="18"/>
      <c r="R286" s="18">
        <v>2.16</v>
      </c>
      <c r="S286">
        <v>6</v>
      </c>
    </row>
    <row r="287" spans="17:19" x14ac:dyDescent="0.25">
      <c r="Q287" s="18"/>
      <c r="R287" s="18">
        <v>2.15</v>
      </c>
      <c r="S287">
        <v>6</v>
      </c>
    </row>
    <row r="288" spans="17:19" x14ac:dyDescent="0.25">
      <c r="Q288" s="18"/>
      <c r="R288" s="18">
        <v>2.14</v>
      </c>
      <c r="S288">
        <v>6</v>
      </c>
    </row>
    <row r="289" spans="17:19" x14ac:dyDescent="0.25">
      <c r="Q289" s="18"/>
      <c r="R289" s="18">
        <v>2.13</v>
      </c>
      <c r="S289">
        <v>6</v>
      </c>
    </row>
    <row r="290" spans="17:19" x14ac:dyDescent="0.25">
      <c r="Q290" s="18"/>
      <c r="R290" s="18">
        <v>2.12</v>
      </c>
      <c r="S290">
        <v>6</v>
      </c>
    </row>
    <row r="291" spans="17:19" x14ac:dyDescent="0.25">
      <c r="Q291" s="18"/>
      <c r="R291" s="18">
        <v>2.11</v>
      </c>
      <c r="S291">
        <v>6</v>
      </c>
    </row>
    <row r="292" spans="17:19" x14ac:dyDescent="0.25">
      <c r="Q292" s="18"/>
      <c r="R292" s="18">
        <v>2.1</v>
      </c>
      <c r="S292">
        <v>6</v>
      </c>
    </row>
    <row r="293" spans="17:19" x14ac:dyDescent="0.25">
      <c r="Q293" s="18"/>
      <c r="R293" s="18">
        <v>2.09</v>
      </c>
      <c r="S293">
        <v>6</v>
      </c>
    </row>
    <row r="294" spans="17:19" x14ac:dyDescent="0.25">
      <c r="Q294" s="18"/>
      <c r="R294" s="18">
        <v>2.08</v>
      </c>
      <c r="S294">
        <v>6</v>
      </c>
    </row>
    <row r="295" spans="17:19" x14ac:dyDescent="0.25">
      <c r="Q295" s="18"/>
      <c r="R295" s="18">
        <v>2.0699999999999998</v>
      </c>
      <c r="S295">
        <v>6</v>
      </c>
    </row>
    <row r="296" spans="17:19" x14ac:dyDescent="0.25">
      <c r="Q296" s="18"/>
      <c r="R296" s="18">
        <v>2.06</v>
      </c>
      <c r="S296">
        <v>6</v>
      </c>
    </row>
    <row r="297" spans="17:19" x14ac:dyDescent="0.25">
      <c r="Q297" s="18"/>
      <c r="R297" s="18">
        <v>2.0499999999999998</v>
      </c>
      <c r="S297">
        <v>6</v>
      </c>
    </row>
    <row r="298" spans="17:19" x14ac:dyDescent="0.25">
      <c r="Q298" s="18"/>
      <c r="R298" s="18">
        <v>2.04</v>
      </c>
      <c r="S298">
        <v>6</v>
      </c>
    </row>
    <row r="299" spans="17:19" x14ac:dyDescent="0.25">
      <c r="Q299" s="18"/>
      <c r="R299" s="18">
        <v>2.0299999999999998</v>
      </c>
      <c r="S299">
        <v>6</v>
      </c>
    </row>
    <row r="300" spans="17:19" x14ac:dyDescent="0.25">
      <c r="Q300" s="18"/>
      <c r="R300" s="18">
        <v>2.02</v>
      </c>
      <c r="S300">
        <v>6</v>
      </c>
    </row>
    <row r="301" spans="17:19" x14ac:dyDescent="0.25">
      <c r="Q301" s="18"/>
      <c r="R301" s="18">
        <v>2.0099999999999998</v>
      </c>
      <c r="S301">
        <v>6</v>
      </c>
    </row>
    <row r="302" spans="17:19" x14ac:dyDescent="0.25">
      <c r="Q302" s="18"/>
      <c r="R302" s="18">
        <v>2</v>
      </c>
      <c r="S302">
        <v>6</v>
      </c>
    </row>
    <row r="303" spans="17:19" x14ac:dyDescent="0.25">
      <c r="Q303" s="18"/>
      <c r="R303" s="18">
        <v>1.99</v>
      </c>
      <c r="S303">
        <v>5</v>
      </c>
    </row>
    <row r="304" spans="17:19" x14ac:dyDescent="0.25">
      <c r="Q304" s="18"/>
      <c r="R304" s="18">
        <v>1.98</v>
      </c>
      <c r="S304">
        <v>5</v>
      </c>
    </row>
    <row r="305" spans="17:19" x14ac:dyDescent="0.25">
      <c r="Q305" s="18"/>
      <c r="R305" s="18">
        <v>1.97</v>
      </c>
      <c r="S305">
        <v>5</v>
      </c>
    </row>
    <row r="306" spans="17:19" x14ac:dyDescent="0.25">
      <c r="Q306" s="18"/>
      <c r="R306" s="18">
        <v>1.96</v>
      </c>
      <c r="S306">
        <v>5</v>
      </c>
    </row>
    <row r="307" spans="17:19" x14ac:dyDescent="0.25">
      <c r="Q307" s="18"/>
      <c r="R307" s="18">
        <v>1.95</v>
      </c>
      <c r="S307">
        <v>5</v>
      </c>
    </row>
    <row r="308" spans="17:19" x14ac:dyDescent="0.25">
      <c r="Q308" s="18"/>
      <c r="R308" s="18">
        <v>1.94</v>
      </c>
      <c r="S308">
        <v>5</v>
      </c>
    </row>
    <row r="309" spans="17:19" x14ac:dyDescent="0.25">
      <c r="Q309" s="18"/>
      <c r="R309" s="18">
        <v>1.93</v>
      </c>
      <c r="S309">
        <v>5</v>
      </c>
    </row>
    <row r="310" spans="17:19" x14ac:dyDescent="0.25">
      <c r="Q310" s="18"/>
      <c r="R310" s="18">
        <v>1.92</v>
      </c>
      <c r="S310">
        <v>5</v>
      </c>
    </row>
    <row r="311" spans="17:19" x14ac:dyDescent="0.25">
      <c r="Q311" s="18"/>
      <c r="R311" s="18">
        <v>1.91</v>
      </c>
      <c r="S311">
        <v>5</v>
      </c>
    </row>
    <row r="312" spans="17:19" x14ac:dyDescent="0.25">
      <c r="Q312" s="18"/>
      <c r="R312" s="18">
        <v>1.9</v>
      </c>
      <c r="S312">
        <v>5</v>
      </c>
    </row>
    <row r="313" spans="17:19" x14ac:dyDescent="0.25">
      <c r="Q313" s="18"/>
      <c r="R313" s="18">
        <v>1.89</v>
      </c>
      <c r="S313">
        <v>5</v>
      </c>
    </row>
    <row r="314" spans="17:19" x14ac:dyDescent="0.25">
      <c r="Q314" s="18"/>
      <c r="R314" s="18">
        <v>1.88</v>
      </c>
      <c r="S314">
        <v>5</v>
      </c>
    </row>
    <row r="315" spans="17:19" x14ac:dyDescent="0.25">
      <c r="Q315" s="18"/>
      <c r="R315" s="18">
        <v>1.87</v>
      </c>
      <c r="S315">
        <v>5</v>
      </c>
    </row>
    <row r="316" spans="17:19" x14ac:dyDescent="0.25">
      <c r="Q316" s="18"/>
      <c r="R316" s="18">
        <v>1.86</v>
      </c>
      <c r="S316">
        <v>5</v>
      </c>
    </row>
    <row r="317" spans="17:19" x14ac:dyDescent="0.25">
      <c r="Q317" s="18"/>
      <c r="R317" s="18">
        <v>1.85</v>
      </c>
      <c r="S317">
        <v>5</v>
      </c>
    </row>
    <row r="318" spans="17:19" x14ac:dyDescent="0.25">
      <c r="Q318" s="18"/>
      <c r="R318" s="18">
        <v>1.84</v>
      </c>
      <c r="S318">
        <v>5</v>
      </c>
    </row>
    <row r="319" spans="17:19" x14ac:dyDescent="0.25">
      <c r="Q319" s="18"/>
      <c r="R319" s="18">
        <v>1.83</v>
      </c>
      <c r="S319">
        <v>5</v>
      </c>
    </row>
    <row r="320" spans="17:19" x14ac:dyDescent="0.25">
      <c r="Q320" s="18"/>
      <c r="R320" s="18">
        <v>1.82</v>
      </c>
      <c r="S320">
        <v>5</v>
      </c>
    </row>
    <row r="321" spans="17:19" x14ac:dyDescent="0.25">
      <c r="Q321" s="18"/>
      <c r="R321" s="18">
        <v>1.81</v>
      </c>
      <c r="S321">
        <v>5</v>
      </c>
    </row>
    <row r="322" spans="17:19" x14ac:dyDescent="0.25">
      <c r="Q322" s="18"/>
      <c r="R322" s="18">
        <v>1.8</v>
      </c>
      <c r="S322">
        <v>5</v>
      </c>
    </row>
    <row r="323" spans="17:19" x14ac:dyDescent="0.25">
      <c r="Q323" s="18"/>
      <c r="R323" s="18">
        <v>1.79</v>
      </c>
      <c r="S323">
        <v>5</v>
      </c>
    </row>
    <row r="324" spans="17:19" x14ac:dyDescent="0.25">
      <c r="Q324" s="18"/>
      <c r="R324" s="18">
        <v>1.78</v>
      </c>
      <c r="S324">
        <v>5</v>
      </c>
    </row>
    <row r="325" spans="17:19" x14ac:dyDescent="0.25">
      <c r="Q325" s="18"/>
      <c r="R325" s="18">
        <v>1.77</v>
      </c>
      <c r="S325">
        <v>5</v>
      </c>
    </row>
    <row r="326" spans="17:19" x14ac:dyDescent="0.25">
      <c r="Q326" s="18"/>
      <c r="R326" s="18">
        <v>1.76</v>
      </c>
      <c r="S326">
        <v>5</v>
      </c>
    </row>
    <row r="327" spans="17:19" x14ac:dyDescent="0.25">
      <c r="Q327" s="18"/>
      <c r="R327" s="18">
        <v>1.75</v>
      </c>
      <c r="S327">
        <v>5</v>
      </c>
    </row>
    <row r="328" spans="17:19" x14ac:dyDescent="0.25">
      <c r="Q328" s="18"/>
      <c r="R328" s="18">
        <v>1.74</v>
      </c>
      <c r="S328">
        <v>5</v>
      </c>
    </row>
    <row r="329" spans="17:19" x14ac:dyDescent="0.25">
      <c r="Q329" s="18"/>
      <c r="R329" s="18">
        <v>1.73</v>
      </c>
      <c r="S329">
        <v>5</v>
      </c>
    </row>
    <row r="330" spans="17:19" x14ac:dyDescent="0.25">
      <c r="Q330" s="18"/>
      <c r="R330" s="18">
        <v>1.72</v>
      </c>
      <c r="S330">
        <v>5</v>
      </c>
    </row>
    <row r="331" spans="17:19" x14ac:dyDescent="0.25">
      <c r="Q331" s="18"/>
      <c r="R331" s="18">
        <v>1.71</v>
      </c>
      <c r="S331">
        <v>5</v>
      </c>
    </row>
    <row r="332" spans="17:19" x14ac:dyDescent="0.25">
      <c r="Q332" s="18"/>
      <c r="R332" s="18">
        <v>1.7</v>
      </c>
      <c r="S332">
        <v>5</v>
      </c>
    </row>
    <row r="333" spans="17:19" x14ac:dyDescent="0.25">
      <c r="Q333" s="18"/>
      <c r="R333" s="18">
        <v>1.69</v>
      </c>
      <c r="S333">
        <v>5</v>
      </c>
    </row>
    <row r="334" spans="17:19" x14ac:dyDescent="0.25">
      <c r="Q334" s="18"/>
      <c r="R334" s="18">
        <v>1.68</v>
      </c>
      <c r="S334">
        <v>5</v>
      </c>
    </row>
    <row r="335" spans="17:19" x14ac:dyDescent="0.25">
      <c r="Q335" s="18"/>
      <c r="R335" s="18">
        <v>1.67</v>
      </c>
      <c r="S335">
        <v>5</v>
      </c>
    </row>
    <row r="336" spans="17:19" x14ac:dyDescent="0.25">
      <c r="Q336" s="18"/>
      <c r="R336" s="18">
        <v>1.66</v>
      </c>
      <c r="S336">
        <v>5</v>
      </c>
    </row>
    <row r="337" spans="17:19" x14ac:dyDescent="0.25">
      <c r="Q337" s="18"/>
      <c r="R337" s="18">
        <v>1.65</v>
      </c>
      <c r="S337">
        <v>5</v>
      </c>
    </row>
    <row r="338" spans="17:19" x14ac:dyDescent="0.25">
      <c r="Q338" s="18"/>
      <c r="R338" s="18">
        <v>1.64</v>
      </c>
      <c r="S338">
        <v>5</v>
      </c>
    </row>
    <row r="339" spans="17:19" x14ac:dyDescent="0.25">
      <c r="Q339" s="18"/>
      <c r="R339" s="18">
        <v>1.63</v>
      </c>
      <c r="S339">
        <v>5</v>
      </c>
    </row>
    <row r="340" spans="17:19" x14ac:dyDescent="0.25">
      <c r="Q340" s="18"/>
      <c r="R340" s="18">
        <v>1.62</v>
      </c>
      <c r="S340">
        <v>5</v>
      </c>
    </row>
    <row r="341" spans="17:19" x14ac:dyDescent="0.25">
      <c r="Q341" s="18"/>
      <c r="R341" s="18">
        <v>1.61</v>
      </c>
      <c r="S341">
        <v>5</v>
      </c>
    </row>
    <row r="342" spans="17:19" x14ac:dyDescent="0.25">
      <c r="Q342" s="18"/>
      <c r="R342" s="18">
        <v>1.6</v>
      </c>
      <c r="S342">
        <v>4</v>
      </c>
    </row>
    <row r="343" spans="17:19" x14ac:dyDescent="0.25">
      <c r="Q343" s="18"/>
      <c r="R343" s="18">
        <v>1.59</v>
      </c>
      <c r="S343">
        <v>4</v>
      </c>
    </row>
    <row r="344" spans="17:19" x14ac:dyDescent="0.25">
      <c r="Q344" s="18"/>
      <c r="R344" s="18">
        <v>1.58</v>
      </c>
      <c r="S344">
        <v>4</v>
      </c>
    </row>
    <row r="345" spans="17:19" x14ac:dyDescent="0.25">
      <c r="Q345" s="18"/>
      <c r="R345" s="18">
        <v>1.57</v>
      </c>
      <c r="S345">
        <v>4</v>
      </c>
    </row>
    <row r="346" spans="17:19" x14ac:dyDescent="0.25">
      <c r="Q346" s="18"/>
      <c r="R346" s="18">
        <v>1.56</v>
      </c>
      <c r="S346">
        <v>4</v>
      </c>
    </row>
    <row r="347" spans="17:19" x14ac:dyDescent="0.25">
      <c r="Q347" s="18"/>
      <c r="R347" s="18">
        <v>1.55</v>
      </c>
      <c r="S347">
        <v>4</v>
      </c>
    </row>
    <row r="348" spans="17:19" x14ac:dyDescent="0.25">
      <c r="Q348" s="18"/>
      <c r="R348" s="18">
        <v>1.54</v>
      </c>
      <c r="S348">
        <v>4</v>
      </c>
    </row>
    <row r="349" spans="17:19" x14ac:dyDescent="0.25">
      <c r="Q349" s="18"/>
      <c r="R349" s="18">
        <v>1.53</v>
      </c>
      <c r="S349">
        <v>4</v>
      </c>
    </row>
    <row r="350" spans="17:19" x14ac:dyDescent="0.25">
      <c r="Q350" s="18"/>
      <c r="R350" s="18">
        <v>1.52</v>
      </c>
      <c r="S350">
        <v>4</v>
      </c>
    </row>
    <row r="351" spans="17:19" x14ac:dyDescent="0.25">
      <c r="Q351" s="18"/>
      <c r="R351" s="18">
        <v>1.51</v>
      </c>
      <c r="S351">
        <v>4</v>
      </c>
    </row>
    <row r="352" spans="17:19" x14ac:dyDescent="0.25">
      <c r="Q352" s="18"/>
      <c r="R352" s="18">
        <v>1.5</v>
      </c>
      <c r="S352">
        <v>4</v>
      </c>
    </row>
    <row r="353" spans="17:19" x14ac:dyDescent="0.25">
      <c r="Q353" s="18"/>
      <c r="R353" s="18">
        <v>1.49</v>
      </c>
      <c r="S353">
        <v>4</v>
      </c>
    </row>
    <row r="354" spans="17:19" x14ac:dyDescent="0.25">
      <c r="Q354" s="18"/>
      <c r="R354" s="18">
        <v>1.48</v>
      </c>
      <c r="S354">
        <v>4</v>
      </c>
    </row>
    <row r="355" spans="17:19" x14ac:dyDescent="0.25">
      <c r="Q355" s="18"/>
      <c r="R355" s="18">
        <v>1.47</v>
      </c>
      <c r="S355">
        <v>4</v>
      </c>
    </row>
    <row r="356" spans="17:19" x14ac:dyDescent="0.25">
      <c r="Q356" s="18"/>
      <c r="R356" s="18">
        <v>1.46</v>
      </c>
      <c r="S356">
        <v>4</v>
      </c>
    </row>
    <row r="357" spans="17:19" x14ac:dyDescent="0.25">
      <c r="Q357" s="18"/>
      <c r="R357" s="18">
        <v>1.45</v>
      </c>
      <c r="S357">
        <v>4</v>
      </c>
    </row>
    <row r="358" spans="17:19" x14ac:dyDescent="0.25">
      <c r="Q358" s="18"/>
      <c r="R358" s="18">
        <v>1.44</v>
      </c>
      <c r="S358">
        <v>4</v>
      </c>
    </row>
    <row r="359" spans="17:19" x14ac:dyDescent="0.25">
      <c r="Q359" s="18"/>
      <c r="R359" s="18">
        <v>1.43</v>
      </c>
      <c r="S359">
        <v>4</v>
      </c>
    </row>
    <row r="360" spans="17:19" x14ac:dyDescent="0.25">
      <c r="Q360" s="18"/>
      <c r="R360" s="18">
        <v>1.42</v>
      </c>
      <c r="S360">
        <v>3</v>
      </c>
    </row>
    <row r="361" spans="17:19" x14ac:dyDescent="0.25">
      <c r="Q361" s="18"/>
      <c r="R361" s="18">
        <v>1.41</v>
      </c>
      <c r="S361">
        <v>3</v>
      </c>
    </row>
    <row r="362" spans="17:19" x14ac:dyDescent="0.25">
      <c r="Q362" s="18"/>
      <c r="R362" s="18">
        <v>1.4</v>
      </c>
      <c r="S362">
        <v>3</v>
      </c>
    </row>
    <row r="363" spans="17:19" x14ac:dyDescent="0.25">
      <c r="Q363" s="18"/>
      <c r="R363" s="18">
        <v>1.39</v>
      </c>
      <c r="S363">
        <v>3</v>
      </c>
    </row>
    <row r="364" spans="17:19" x14ac:dyDescent="0.25">
      <c r="Q364" s="18"/>
      <c r="R364" s="18">
        <v>1.38</v>
      </c>
      <c r="S364">
        <v>3</v>
      </c>
    </row>
    <row r="365" spans="17:19" x14ac:dyDescent="0.25">
      <c r="Q365" s="18"/>
      <c r="R365" s="18">
        <v>1.37</v>
      </c>
      <c r="S365">
        <v>3</v>
      </c>
    </row>
    <row r="366" spans="17:19" x14ac:dyDescent="0.25">
      <c r="Q366" s="18"/>
      <c r="R366" s="18">
        <v>1.36</v>
      </c>
      <c r="S366">
        <v>3</v>
      </c>
    </row>
    <row r="367" spans="17:19" x14ac:dyDescent="0.25">
      <c r="Q367" s="18"/>
      <c r="R367" s="18">
        <v>1.35</v>
      </c>
      <c r="S367">
        <v>3</v>
      </c>
    </row>
    <row r="368" spans="17:19" x14ac:dyDescent="0.25">
      <c r="Q368" s="18"/>
      <c r="R368" s="18">
        <v>1.34</v>
      </c>
      <c r="S368">
        <v>3</v>
      </c>
    </row>
    <row r="369" spans="17:19" x14ac:dyDescent="0.25">
      <c r="Q369" s="18"/>
      <c r="R369" s="18">
        <v>1.33</v>
      </c>
      <c r="S369">
        <v>3</v>
      </c>
    </row>
    <row r="370" spans="17:19" x14ac:dyDescent="0.25">
      <c r="Q370" s="18"/>
      <c r="R370" s="18">
        <v>1.32</v>
      </c>
      <c r="S370">
        <v>3</v>
      </c>
    </row>
    <row r="371" spans="17:19" x14ac:dyDescent="0.25">
      <c r="Q371" s="18"/>
      <c r="R371" s="18">
        <v>1.31</v>
      </c>
      <c r="S371">
        <v>3</v>
      </c>
    </row>
    <row r="372" spans="17:19" x14ac:dyDescent="0.25">
      <c r="Q372" s="18"/>
      <c r="R372" s="18">
        <v>1.3</v>
      </c>
      <c r="S372">
        <v>2</v>
      </c>
    </row>
    <row r="373" spans="17:19" x14ac:dyDescent="0.25">
      <c r="Q373" s="18"/>
      <c r="R373" s="18">
        <v>1.29</v>
      </c>
      <c r="S373">
        <v>2</v>
      </c>
    </row>
    <row r="374" spans="17:19" x14ac:dyDescent="0.25">
      <c r="Q374" s="18"/>
      <c r="R374" s="18">
        <v>1.28</v>
      </c>
      <c r="S374">
        <v>2</v>
      </c>
    </row>
    <row r="375" spans="17:19" x14ac:dyDescent="0.25">
      <c r="Q375" s="18"/>
      <c r="R375" s="18">
        <v>1.27</v>
      </c>
      <c r="S375">
        <v>2</v>
      </c>
    </row>
    <row r="376" spans="17:19" x14ac:dyDescent="0.25">
      <c r="Q376" s="18"/>
      <c r="R376" s="18">
        <v>1.26</v>
      </c>
      <c r="S376">
        <v>2</v>
      </c>
    </row>
    <row r="377" spans="17:19" x14ac:dyDescent="0.25">
      <c r="Q377" s="18"/>
      <c r="R377" s="18">
        <v>1.25</v>
      </c>
      <c r="S377">
        <v>2</v>
      </c>
    </row>
    <row r="378" spans="17:19" x14ac:dyDescent="0.25">
      <c r="Q378" s="18"/>
      <c r="R378" s="18">
        <v>1.24</v>
      </c>
      <c r="S378">
        <v>2</v>
      </c>
    </row>
    <row r="379" spans="17:19" x14ac:dyDescent="0.25">
      <c r="Q379" s="18"/>
      <c r="R379" s="18">
        <v>1.23</v>
      </c>
      <c r="S379">
        <v>2</v>
      </c>
    </row>
    <row r="380" spans="17:19" x14ac:dyDescent="0.25">
      <c r="Q380" s="18"/>
      <c r="R380" s="18">
        <v>1.22</v>
      </c>
      <c r="S380">
        <v>2</v>
      </c>
    </row>
    <row r="381" spans="17:19" x14ac:dyDescent="0.25">
      <c r="Q381" s="18"/>
      <c r="R381" s="18">
        <v>1.21</v>
      </c>
      <c r="S381">
        <v>2</v>
      </c>
    </row>
    <row r="382" spans="17:19" x14ac:dyDescent="0.25">
      <c r="Q382" s="18"/>
      <c r="R382" s="18">
        <v>1.2</v>
      </c>
      <c r="S382">
        <v>2</v>
      </c>
    </row>
    <row r="383" spans="17:19" x14ac:dyDescent="0.25">
      <c r="Q383" s="18"/>
      <c r="R383" s="18">
        <v>1.19</v>
      </c>
      <c r="S383">
        <v>2</v>
      </c>
    </row>
    <row r="384" spans="17:19" x14ac:dyDescent="0.25">
      <c r="Q384" s="18"/>
      <c r="R384" s="18">
        <v>1.18</v>
      </c>
      <c r="S384">
        <v>2</v>
      </c>
    </row>
    <row r="385" spans="17:19" x14ac:dyDescent="0.25">
      <c r="Q385" s="18"/>
      <c r="R385" s="18">
        <v>1.17</v>
      </c>
      <c r="S385">
        <v>2</v>
      </c>
    </row>
    <row r="386" spans="17:19" x14ac:dyDescent="0.25">
      <c r="Q386" s="18"/>
      <c r="R386" s="18">
        <v>1.1599999999999999</v>
      </c>
      <c r="S386">
        <v>2</v>
      </c>
    </row>
    <row r="387" spans="17:19" x14ac:dyDescent="0.25">
      <c r="Q387" s="18"/>
      <c r="R387" s="18">
        <v>1.1499999999999999</v>
      </c>
      <c r="S387">
        <v>2</v>
      </c>
    </row>
    <row r="388" spans="17:19" x14ac:dyDescent="0.25">
      <c r="Q388" s="18"/>
      <c r="R388" s="18">
        <v>1.1399999999999999</v>
      </c>
      <c r="S388">
        <v>2</v>
      </c>
    </row>
    <row r="389" spans="17:19" x14ac:dyDescent="0.25">
      <c r="Q389" s="18"/>
      <c r="R389" s="18">
        <v>1.1299999999999999</v>
      </c>
      <c r="S389">
        <v>2</v>
      </c>
    </row>
    <row r="390" spans="17:19" x14ac:dyDescent="0.25">
      <c r="Q390" s="18"/>
      <c r="R390" s="18">
        <v>1.1200000000000001</v>
      </c>
      <c r="S390">
        <v>2</v>
      </c>
    </row>
    <row r="391" spans="17:19" x14ac:dyDescent="0.25">
      <c r="Q391" s="18"/>
      <c r="R391" s="18">
        <v>1.1100000000000001</v>
      </c>
      <c r="S391">
        <v>2</v>
      </c>
    </row>
    <row r="392" spans="17:19" x14ac:dyDescent="0.25">
      <c r="Q392" s="18"/>
      <c r="R392" s="18">
        <v>1.1000000000000001</v>
      </c>
      <c r="S392">
        <v>2</v>
      </c>
    </row>
    <row r="393" spans="17:19" x14ac:dyDescent="0.25">
      <c r="Q393" s="18"/>
      <c r="R393" s="18">
        <v>1.0900000000000001</v>
      </c>
      <c r="S393">
        <v>2</v>
      </c>
    </row>
    <row r="394" spans="17:19" x14ac:dyDescent="0.25">
      <c r="Q394" s="18"/>
      <c r="R394" s="18">
        <v>1.08</v>
      </c>
      <c r="S394">
        <v>2</v>
      </c>
    </row>
    <row r="395" spans="17:19" x14ac:dyDescent="0.25">
      <c r="Q395" s="18"/>
      <c r="R395" s="18">
        <v>1.07</v>
      </c>
      <c r="S395">
        <v>2</v>
      </c>
    </row>
    <row r="396" spans="17:19" x14ac:dyDescent="0.25">
      <c r="Q396" s="18"/>
      <c r="R396" s="18">
        <v>1.06</v>
      </c>
      <c r="S396">
        <v>1</v>
      </c>
    </row>
    <row r="397" spans="17:19" x14ac:dyDescent="0.25">
      <c r="Q397" s="18"/>
      <c r="R397" s="18">
        <v>1.05</v>
      </c>
      <c r="S397">
        <v>1</v>
      </c>
    </row>
    <row r="398" spans="17:19" x14ac:dyDescent="0.25">
      <c r="Q398" s="18"/>
      <c r="R398" s="18">
        <v>1.04</v>
      </c>
      <c r="S398">
        <v>1</v>
      </c>
    </row>
    <row r="399" spans="17:19" x14ac:dyDescent="0.25">
      <c r="Q399" s="18"/>
      <c r="R399" s="18">
        <v>1.03</v>
      </c>
      <c r="S399">
        <v>1</v>
      </c>
    </row>
    <row r="400" spans="17:19" x14ac:dyDescent="0.25">
      <c r="Q400" s="18"/>
      <c r="R400" s="18">
        <v>1.02</v>
      </c>
      <c r="S400">
        <v>1</v>
      </c>
    </row>
    <row r="401" spans="17:19" x14ac:dyDescent="0.25">
      <c r="Q401" s="18"/>
      <c r="R401" s="18">
        <v>1.01</v>
      </c>
      <c r="S401">
        <v>1</v>
      </c>
    </row>
    <row r="402" spans="17:19" x14ac:dyDescent="0.25">
      <c r="Q402" s="18"/>
      <c r="R402" s="18">
        <v>1</v>
      </c>
      <c r="S402">
        <v>1</v>
      </c>
    </row>
    <row r="403" spans="17:19" x14ac:dyDescent="0.25">
      <c r="Q403" s="18"/>
      <c r="R403" s="18">
        <v>0.99</v>
      </c>
      <c r="S403">
        <v>1</v>
      </c>
    </row>
    <row r="404" spans="17:19" x14ac:dyDescent="0.25">
      <c r="Q404" s="18"/>
      <c r="R404" s="18">
        <v>0.98</v>
      </c>
      <c r="S404">
        <v>1</v>
      </c>
    </row>
    <row r="405" spans="17:19" x14ac:dyDescent="0.25">
      <c r="Q405" s="18"/>
      <c r="R405" s="18">
        <v>0.97</v>
      </c>
      <c r="S405">
        <v>1</v>
      </c>
    </row>
    <row r="406" spans="17:19" x14ac:dyDescent="0.25">
      <c r="Q406" s="18"/>
      <c r="R406" s="18">
        <v>0.96</v>
      </c>
      <c r="S406">
        <v>1</v>
      </c>
    </row>
    <row r="407" spans="17:19" x14ac:dyDescent="0.25">
      <c r="Q407" s="18"/>
      <c r="R407" s="18">
        <v>0.95</v>
      </c>
      <c r="S407">
        <v>1</v>
      </c>
    </row>
    <row r="408" spans="17:19" x14ac:dyDescent="0.25">
      <c r="Q408" s="18"/>
      <c r="R408" s="18">
        <v>0.94</v>
      </c>
      <c r="S408">
        <v>1</v>
      </c>
    </row>
    <row r="409" spans="17:19" x14ac:dyDescent="0.25">
      <c r="Q409" s="18"/>
      <c r="R409" s="18">
        <v>0.93</v>
      </c>
      <c r="S409">
        <v>1</v>
      </c>
    </row>
    <row r="410" spans="17:19" x14ac:dyDescent="0.25">
      <c r="Q410" s="18"/>
      <c r="R410" s="18">
        <v>0.92</v>
      </c>
      <c r="S410">
        <v>1</v>
      </c>
    </row>
    <row r="411" spans="17:19" x14ac:dyDescent="0.25">
      <c r="Q411" s="18"/>
      <c r="R411" s="18">
        <v>0.91</v>
      </c>
      <c r="S411">
        <v>1</v>
      </c>
    </row>
    <row r="412" spans="17:19" x14ac:dyDescent="0.25">
      <c r="Q412" s="18"/>
      <c r="R412" s="18">
        <v>0.9</v>
      </c>
      <c r="S412">
        <v>1</v>
      </c>
    </row>
    <row r="413" spans="17:19" x14ac:dyDescent="0.25">
      <c r="Q413" s="18"/>
      <c r="R413" s="18">
        <v>0.89</v>
      </c>
      <c r="S413">
        <v>1</v>
      </c>
    </row>
    <row r="414" spans="17:19" x14ac:dyDescent="0.25">
      <c r="Q414" s="18"/>
      <c r="R414" s="18">
        <v>0.88</v>
      </c>
      <c r="S414">
        <v>1</v>
      </c>
    </row>
    <row r="415" spans="17:19" x14ac:dyDescent="0.25">
      <c r="Q415" s="18"/>
      <c r="R415" s="18">
        <v>0.87</v>
      </c>
      <c r="S415">
        <v>1</v>
      </c>
    </row>
    <row r="416" spans="17:19" x14ac:dyDescent="0.25">
      <c r="Q416" s="18"/>
      <c r="R416" s="18">
        <v>0.86</v>
      </c>
      <c r="S416">
        <v>1</v>
      </c>
    </row>
    <row r="417" spans="17:19" x14ac:dyDescent="0.25">
      <c r="Q417" s="18"/>
      <c r="R417" s="18">
        <v>0.85</v>
      </c>
      <c r="S417">
        <v>1</v>
      </c>
    </row>
    <row r="418" spans="17:19" x14ac:dyDescent="0.25">
      <c r="Q418" s="18"/>
      <c r="R418" s="18">
        <v>0.84</v>
      </c>
      <c r="S418">
        <v>1</v>
      </c>
    </row>
    <row r="419" spans="17:19" x14ac:dyDescent="0.25">
      <c r="Q419" s="18"/>
      <c r="R419" s="18">
        <v>0.83</v>
      </c>
      <c r="S419">
        <v>1</v>
      </c>
    </row>
    <row r="420" spans="17:19" x14ac:dyDescent="0.25">
      <c r="Q420" s="18"/>
      <c r="R420" s="18">
        <v>0.82</v>
      </c>
      <c r="S420">
        <v>1</v>
      </c>
    </row>
    <row r="421" spans="17:19" x14ac:dyDescent="0.25">
      <c r="Q421" s="18"/>
      <c r="R421" s="18">
        <v>0.81</v>
      </c>
      <c r="S421">
        <v>1</v>
      </c>
    </row>
    <row r="422" spans="17:19" x14ac:dyDescent="0.25">
      <c r="Q422" s="18"/>
      <c r="R422" s="18">
        <v>0.8</v>
      </c>
      <c r="S422">
        <v>1</v>
      </c>
    </row>
    <row r="423" spans="17:19" x14ac:dyDescent="0.25">
      <c r="Q423" s="18"/>
      <c r="R423" s="18">
        <v>0.79</v>
      </c>
      <c r="S423">
        <v>1</v>
      </c>
    </row>
    <row r="424" spans="17:19" x14ac:dyDescent="0.25">
      <c r="Q424" s="18"/>
      <c r="R424" s="18">
        <v>0.78</v>
      </c>
      <c r="S424">
        <v>1</v>
      </c>
    </row>
    <row r="425" spans="17:19" x14ac:dyDescent="0.25">
      <c r="Q425" s="18"/>
      <c r="R425" s="18">
        <v>0.77</v>
      </c>
      <c r="S425">
        <v>1</v>
      </c>
    </row>
    <row r="426" spans="17:19" x14ac:dyDescent="0.25">
      <c r="Q426" s="18"/>
      <c r="R426" s="18">
        <v>0.76</v>
      </c>
      <c r="S426">
        <v>1</v>
      </c>
    </row>
    <row r="427" spans="17:19" x14ac:dyDescent="0.25">
      <c r="Q427" s="18"/>
      <c r="R427" s="18">
        <v>0.75</v>
      </c>
      <c r="S427">
        <v>1</v>
      </c>
    </row>
    <row r="428" spans="17:19" x14ac:dyDescent="0.25">
      <c r="Q428" s="18"/>
      <c r="R428" s="18">
        <v>0.74</v>
      </c>
      <c r="S428">
        <v>1</v>
      </c>
    </row>
    <row r="429" spans="17:19" x14ac:dyDescent="0.25">
      <c r="Q429" s="18"/>
      <c r="R429" s="18">
        <v>0.73</v>
      </c>
      <c r="S429">
        <v>1</v>
      </c>
    </row>
    <row r="430" spans="17:19" x14ac:dyDescent="0.25">
      <c r="Q430" s="18"/>
      <c r="R430" s="18">
        <v>0.72</v>
      </c>
      <c r="S430">
        <v>1</v>
      </c>
    </row>
    <row r="431" spans="17:19" x14ac:dyDescent="0.25">
      <c r="Q431" s="18"/>
      <c r="R431" s="18">
        <v>0.71</v>
      </c>
      <c r="S431">
        <v>1</v>
      </c>
    </row>
    <row r="432" spans="17:19" x14ac:dyDescent="0.25">
      <c r="Q432" s="18"/>
      <c r="R432" s="18">
        <v>0.7</v>
      </c>
      <c r="S432">
        <v>1</v>
      </c>
    </row>
    <row r="433" spans="17:19" x14ac:dyDescent="0.25">
      <c r="Q433" s="18"/>
      <c r="R433" s="18">
        <v>0.69</v>
      </c>
      <c r="S433">
        <v>1</v>
      </c>
    </row>
    <row r="434" spans="17:19" x14ac:dyDescent="0.25">
      <c r="Q434" s="18"/>
      <c r="R434" s="18">
        <v>0.68</v>
      </c>
      <c r="S434">
        <v>1</v>
      </c>
    </row>
    <row r="435" spans="17:19" x14ac:dyDescent="0.25">
      <c r="Q435" s="18"/>
      <c r="R435" s="18">
        <v>0.67</v>
      </c>
      <c r="S435">
        <v>1</v>
      </c>
    </row>
    <row r="436" spans="17:19" x14ac:dyDescent="0.25">
      <c r="Q436" s="18"/>
      <c r="R436" s="18">
        <v>0.66</v>
      </c>
      <c r="S436">
        <v>1</v>
      </c>
    </row>
    <row r="437" spans="17:19" x14ac:dyDescent="0.25">
      <c r="Q437" s="18"/>
      <c r="R437" s="18">
        <v>0.65</v>
      </c>
      <c r="S437">
        <v>1</v>
      </c>
    </row>
    <row r="438" spans="17:19" x14ac:dyDescent="0.25">
      <c r="Q438" s="18"/>
      <c r="R438" s="18">
        <v>0.64</v>
      </c>
      <c r="S438">
        <v>1</v>
      </c>
    </row>
    <row r="439" spans="17:19" x14ac:dyDescent="0.25">
      <c r="Q439" s="18"/>
      <c r="R439" s="18">
        <v>0.63</v>
      </c>
      <c r="S439">
        <v>1</v>
      </c>
    </row>
    <row r="440" spans="17:19" x14ac:dyDescent="0.25">
      <c r="Q440" s="18"/>
      <c r="R440" s="18">
        <v>0.62</v>
      </c>
      <c r="S440">
        <v>1</v>
      </c>
    </row>
    <row r="441" spans="17:19" x14ac:dyDescent="0.25">
      <c r="Q441" s="18"/>
      <c r="R441" s="18">
        <v>0.61</v>
      </c>
      <c r="S441">
        <v>1</v>
      </c>
    </row>
    <row r="442" spans="17:19" x14ac:dyDescent="0.25">
      <c r="Q442" s="18"/>
      <c r="R442" s="18">
        <v>0.6</v>
      </c>
      <c r="S442">
        <v>1</v>
      </c>
    </row>
    <row r="443" spans="17:19" x14ac:dyDescent="0.25">
      <c r="Q443" s="18"/>
      <c r="R443" s="18">
        <v>0.59</v>
      </c>
      <c r="S443">
        <v>1</v>
      </c>
    </row>
    <row r="444" spans="17:19" x14ac:dyDescent="0.25">
      <c r="Q444" s="18"/>
      <c r="R444" s="18">
        <v>0.57999999999999996</v>
      </c>
      <c r="S444">
        <v>1</v>
      </c>
    </row>
    <row r="445" spans="17:19" x14ac:dyDescent="0.25">
      <c r="Q445" s="18"/>
      <c r="R445" s="18">
        <v>0.56999999999999995</v>
      </c>
      <c r="S445">
        <v>1</v>
      </c>
    </row>
    <row r="446" spans="17:19" x14ac:dyDescent="0.25">
      <c r="Q446" s="18"/>
      <c r="R446" s="18">
        <v>0.56000000000000005</v>
      </c>
      <c r="S446">
        <v>1</v>
      </c>
    </row>
    <row r="447" spans="17:19" x14ac:dyDescent="0.25">
      <c r="Q447" s="18"/>
      <c r="R447" s="18">
        <v>0.55000000000000004</v>
      </c>
      <c r="S447">
        <v>1</v>
      </c>
    </row>
    <row r="448" spans="17:19" x14ac:dyDescent="0.25">
      <c r="Q448" s="18"/>
      <c r="R448" s="18">
        <v>0.54</v>
      </c>
      <c r="S448">
        <v>1</v>
      </c>
    </row>
    <row r="449" spans="17:19" x14ac:dyDescent="0.25">
      <c r="Q449" s="18"/>
      <c r="R449" s="18">
        <v>0.53</v>
      </c>
      <c r="S449">
        <v>1</v>
      </c>
    </row>
    <row r="450" spans="17:19" x14ac:dyDescent="0.25">
      <c r="Q450" s="18"/>
      <c r="R450" s="18">
        <v>0.52</v>
      </c>
      <c r="S450">
        <v>1</v>
      </c>
    </row>
    <row r="451" spans="17:19" x14ac:dyDescent="0.25">
      <c r="Q451" s="18"/>
      <c r="R451" s="18">
        <v>0.51</v>
      </c>
      <c r="S451">
        <v>1</v>
      </c>
    </row>
    <row r="452" spans="17:19" x14ac:dyDescent="0.25">
      <c r="Q452" s="18"/>
      <c r="R452" s="18">
        <v>0.5</v>
      </c>
      <c r="S452">
        <v>1</v>
      </c>
    </row>
    <row r="453" spans="17:19" x14ac:dyDescent="0.25">
      <c r="Q453" s="18"/>
      <c r="R453" s="18">
        <v>0.49</v>
      </c>
      <c r="S453">
        <v>1</v>
      </c>
    </row>
    <row r="454" spans="17:19" x14ac:dyDescent="0.25">
      <c r="Q454" s="18"/>
      <c r="R454" s="18">
        <v>0.48</v>
      </c>
      <c r="S454">
        <v>1</v>
      </c>
    </row>
    <row r="455" spans="17:19" x14ac:dyDescent="0.25">
      <c r="Q455" s="18"/>
      <c r="R455" s="18">
        <v>0.47</v>
      </c>
      <c r="S455">
        <v>1</v>
      </c>
    </row>
    <row r="456" spans="17:19" x14ac:dyDescent="0.25">
      <c r="Q456" s="18"/>
      <c r="R456" s="18">
        <v>0.46</v>
      </c>
      <c r="S456">
        <v>1</v>
      </c>
    </row>
    <row r="457" spans="17:19" x14ac:dyDescent="0.25">
      <c r="Q457" s="18"/>
      <c r="R457" s="18">
        <v>0.45</v>
      </c>
      <c r="S457">
        <v>1</v>
      </c>
    </row>
    <row r="458" spans="17:19" x14ac:dyDescent="0.25">
      <c r="Q458" s="18"/>
      <c r="R458" s="18">
        <v>0.44</v>
      </c>
      <c r="S458">
        <v>1</v>
      </c>
    </row>
    <row r="459" spans="17:19" x14ac:dyDescent="0.25">
      <c r="Q459" s="18"/>
      <c r="R459" s="18">
        <v>0.43</v>
      </c>
      <c r="S459">
        <v>1</v>
      </c>
    </row>
    <row r="460" spans="17:19" x14ac:dyDescent="0.25">
      <c r="Q460" s="18"/>
      <c r="R460" s="18">
        <v>0.42</v>
      </c>
      <c r="S460">
        <v>1</v>
      </c>
    </row>
    <row r="461" spans="17:19" x14ac:dyDescent="0.25">
      <c r="Q461" s="18"/>
      <c r="R461" s="18">
        <v>0.41</v>
      </c>
      <c r="S461">
        <v>1</v>
      </c>
    </row>
    <row r="462" spans="17:19" x14ac:dyDescent="0.25">
      <c r="Q462" s="18"/>
      <c r="R462" s="18">
        <v>0.4</v>
      </c>
      <c r="S462">
        <v>1</v>
      </c>
    </row>
    <row r="463" spans="17:19" x14ac:dyDescent="0.25">
      <c r="Q463" s="18"/>
      <c r="R463" s="18">
        <v>0.39</v>
      </c>
      <c r="S463">
        <v>1</v>
      </c>
    </row>
    <row r="464" spans="17:19" x14ac:dyDescent="0.25">
      <c r="Q464" s="18"/>
      <c r="R464" s="18">
        <v>0.38</v>
      </c>
      <c r="S464">
        <v>1</v>
      </c>
    </row>
    <row r="465" spans="17:19" x14ac:dyDescent="0.25">
      <c r="Q465" s="18"/>
      <c r="R465" s="18">
        <v>0.37</v>
      </c>
      <c r="S465">
        <v>1</v>
      </c>
    </row>
    <row r="466" spans="17:19" x14ac:dyDescent="0.25">
      <c r="Q466" s="18"/>
      <c r="R466" s="18">
        <v>0.36</v>
      </c>
      <c r="S466">
        <v>1</v>
      </c>
    </row>
    <row r="467" spans="17:19" x14ac:dyDescent="0.25">
      <c r="Q467" s="18"/>
      <c r="R467" s="18">
        <v>0.35</v>
      </c>
      <c r="S467">
        <v>1</v>
      </c>
    </row>
    <row r="468" spans="17:19" x14ac:dyDescent="0.25">
      <c r="Q468" s="18"/>
      <c r="R468" s="18">
        <v>0.34</v>
      </c>
      <c r="S468">
        <v>1</v>
      </c>
    </row>
    <row r="469" spans="17:19" x14ac:dyDescent="0.25">
      <c r="Q469" s="18"/>
      <c r="R469" s="18">
        <v>0.33</v>
      </c>
      <c r="S469">
        <v>1</v>
      </c>
    </row>
    <row r="470" spans="17:19" x14ac:dyDescent="0.25">
      <c r="Q470" s="18"/>
      <c r="R470" s="18">
        <v>0.32</v>
      </c>
      <c r="S470">
        <v>1</v>
      </c>
    </row>
    <row r="471" spans="17:19" x14ac:dyDescent="0.25">
      <c r="Q471" s="18"/>
      <c r="R471" s="18">
        <v>0.31</v>
      </c>
      <c r="S471">
        <v>1</v>
      </c>
    </row>
    <row r="472" spans="17:19" x14ac:dyDescent="0.25">
      <c r="Q472" s="18"/>
      <c r="R472" s="18">
        <v>0.3</v>
      </c>
      <c r="S472">
        <v>1</v>
      </c>
    </row>
    <row r="473" spans="17:19" x14ac:dyDescent="0.25">
      <c r="Q473" s="18"/>
      <c r="R473" s="18">
        <v>0.28999999999999998</v>
      </c>
      <c r="S473">
        <v>1</v>
      </c>
    </row>
    <row r="474" spans="17:19" x14ac:dyDescent="0.25">
      <c r="Q474" s="18"/>
      <c r="R474" s="18">
        <v>0.28000000000000003</v>
      </c>
      <c r="S474">
        <v>1</v>
      </c>
    </row>
    <row r="475" spans="17:19" x14ac:dyDescent="0.25">
      <c r="Q475" s="18"/>
      <c r="R475" s="18">
        <v>0.27</v>
      </c>
      <c r="S475">
        <v>1</v>
      </c>
    </row>
    <row r="476" spans="17:19" x14ac:dyDescent="0.25">
      <c r="Q476" s="18"/>
      <c r="R476" s="18">
        <v>0.26</v>
      </c>
      <c r="S476">
        <v>1</v>
      </c>
    </row>
    <row r="477" spans="17:19" x14ac:dyDescent="0.25">
      <c r="Q477" s="18"/>
      <c r="R477" s="18">
        <v>0.25</v>
      </c>
      <c r="S477">
        <v>1</v>
      </c>
    </row>
    <row r="478" spans="17:19" x14ac:dyDescent="0.25">
      <c r="Q478" s="18"/>
      <c r="R478" s="18">
        <v>0.24</v>
      </c>
      <c r="S478">
        <v>1</v>
      </c>
    </row>
    <row r="479" spans="17:19" x14ac:dyDescent="0.25">
      <c r="Q479" s="18"/>
      <c r="R479" s="18">
        <v>0.23</v>
      </c>
      <c r="S479">
        <v>1</v>
      </c>
    </row>
    <row r="480" spans="17:19" x14ac:dyDescent="0.25">
      <c r="Q480" s="18"/>
      <c r="R480" s="18">
        <v>0.22</v>
      </c>
      <c r="S480">
        <v>1</v>
      </c>
    </row>
    <row r="481" spans="17:19" x14ac:dyDescent="0.25">
      <c r="Q481" s="18"/>
      <c r="R481" s="18">
        <v>0.21</v>
      </c>
      <c r="S481">
        <v>1</v>
      </c>
    </row>
    <row r="482" spans="17:19" x14ac:dyDescent="0.25">
      <c r="Q482" s="18"/>
      <c r="R482" s="18">
        <v>0.2</v>
      </c>
      <c r="S482">
        <v>1</v>
      </c>
    </row>
    <row r="483" spans="17:19" x14ac:dyDescent="0.25">
      <c r="Q483" s="18"/>
      <c r="R483" s="18">
        <v>0.19</v>
      </c>
      <c r="S483">
        <v>1</v>
      </c>
    </row>
    <row r="484" spans="17:19" x14ac:dyDescent="0.25">
      <c r="Q484" s="18"/>
      <c r="R484" s="18">
        <v>0.18</v>
      </c>
      <c r="S484">
        <v>1</v>
      </c>
    </row>
    <row r="485" spans="17:19" x14ac:dyDescent="0.25">
      <c r="Q485" s="18"/>
      <c r="R485" s="18">
        <v>0.17</v>
      </c>
      <c r="S485">
        <v>1</v>
      </c>
    </row>
    <row r="486" spans="17:19" x14ac:dyDescent="0.25">
      <c r="Q486" s="18"/>
      <c r="R486" s="18">
        <v>0.16</v>
      </c>
      <c r="S486">
        <v>1</v>
      </c>
    </row>
    <row r="487" spans="17:19" x14ac:dyDescent="0.25">
      <c r="Q487" s="18"/>
      <c r="R487" s="18">
        <v>0.15</v>
      </c>
      <c r="S487">
        <v>1</v>
      </c>
    </row>
    <row r="488" spans="17:19" x14ac:dyDescent="0.25">
      <c r="Q488" s="18"/>
      <c r="R488" s="18">
        <v>0.14000000000000001</v>
      </c>
      <c r="S488">
        <v>1</v>
      </c>
    </row>
    <row r="489" spans="17:19" x14ac:dyDescent="0.25">
      <c r="Q489" s="18"/>
      <c r="R489" s="18">
        <v>0.13</v>
      </c>
      <c r="S489">
        <v>1</v>
      </c>
    </row>
    <row r="490" spans="17:19" x14ac:dyDescent="0.25">
      <c r="Q490" s="18"/>
      <c r="R490" s="18">
        <v>0.12</v>
      </c>
      <c r="S490">
        <v>1</v>
      </c>
    </row>
    <row r="491" spans="17:19" x14ac:dyDescent="0.25">
      <c r="Q491" s="18"/>
      <c r="R491" s="18">
        <v>0.11</v>
      </c>
      <c r="S491">
        <v>1</v>
      </c>
    </row>
    <row r="492" spans="17:19" x14ac:dyDescent="0.25">
      <c r="Q492" s="18"/>
      <c r="R492" s="18">
        <v>0.1</v>
      </c>
      <c r="S492">
        <v>1</v>
      </c>
    </row>
    <row r="493" spans="17:19" x14ac:dyDescent="0.25">
      <c r="Q493" s="18"/>
      <c r="R493" s="18">
        <v>0.09</v>
      </c>
      <c r="S493">
        <v>1</v>
      </c>
    </row>
    <row r="494" spans="17:19" x14ac:dyDescent="0.25">
      <c r="Q494" s="18"/>
      <c r="R494" s="18">
        <v>0.08</v>
      </c>
      <c r="S494">
        <v>1</v>
      </c>
    </row>
    <row r="495" spans="17:19" x14ac:dyDescent="0.25">
      <c r="Q495" s="18"/>
      <c r="R495" s="18">
        <v>7.0000000000000007E-2</v>
      </c>
      <c r="S495">
        <v>1</v>
      </c>
    </row>
    <row r="496" spans="17:19" x14ac:dyDescent="0.25">
      <c r="Q496" s="18"/>
      <c r="R496" s="18">
        <v>0.06</v>
      </c>
      <c r="S496">
        <v>1</v>
      </c>
    </row>
    <row r="497" spans="17:19" x14ac:dyDescent="0.25">
      <c r="Q497" s="18"/>
      <c r="R497" s="18">
        <v>0.05</v>
      </c>
      <c r="S497">
        <v>1</v>
      </c>
    </row>
    <row r="498" spans="17:19" x14ac:dyDescent="0.25">
      <c r="Q498" s="18"/>
      <c r="R498" s="18">
        <v>0.04</v>
      </c>
      <c r="S498">
        <v>1</v>
      </c>
    </row>
    <row r="499" spans="17:19" x14ac:dyDescent="0.25">
      <c r="Q499" s="18"/>
      <c r="R499" s="18">
        <v>0.03</v>
      </c>
      <c r="S499">
        <v>1</v>
      </c>
    </row>
    <row r="500" spans="17:19" x14ac:dyDescent="0.25">
      <c r="Q500" s="18"/>
      <c r="R500" s="18">
        <v>0.02</v>
      </c>
      <c r="S500">
        <v>1</v>
      </c>
    </row>
    <row r="501" spans="17:19" x14ac:dyDescent="0.25">
      <c r="Q501" s="18"/>
      <c r="R501" s="18">
        <v>0.01</v>
      </c>
      <c r="S501">
        <v>1</v>
      </c>
    </row>
    <row r="502" spans="17:19" x14ac:dyDescent="0.25">
      <c r="Q502" s="18"/>
      <c r="R502" s="18">
        <v>0</v>
      </c>
      <c r="S50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pane xSplit="1" topLeftCell="B1" activePane="topRight" state="frozen"/>
      <selection pane="topRight" activeCell="D31" sqref="D31"/>
    </sheetView>
  </sheetViews>
  <sheetFormatPr defaultColWidth="10.875" defaultRowHeight="15.75" x14ac:dyDescent="0.25"/>
  <cols>
    <col min="1" max="3" width="10.875" style="1"/>
    <col min="4" max="4" width="10" style="1" customWidth="1"/>
    <col min="5" max="16384" width="10.875" style="1"/>
  </cols>
  <sheetData>
    <row r="1" spans="1:18" x14ac:dyDescent="0.2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O1" s="1" t="s">
        <v>12</v>
      </c>
      <c r="P1" s="1" t="s">
        <v>13</v>
      </c>
      <c r="Q1" s="1" t="s">
        <v>14</v>
      </c>
      <c r="R1" s="1" t="s">
        <v>35</v>
      </c>
    </row>
    <row r="2" spans="1:18" x14ac:dyDescent="0.25">
      <c r="A2" s="1">
        <v>19</v>
      </c>
      <c r="B2" s="2">
        <f>50+10*(((O2)-(13.22-10.2*(P2/100)+1.88*(Q2/10)+1.11*R2))/(2.72-0.16*(P2/100)-0.08*(Q2/10)-0.18*R2))/1.24</f>
        <v>81.169010201268264</v>
      </c>
      <c r="C2" s="2"/>
      <c r="D2" s="3">
        <f>50+10*(((O2)-(15.62-14.8*(P2/100)+2.05*(Q2/10)+1.9*R2))/(0.89+0.57*(P2/100)+0.54*(Q2/10)+0.02*R2))/1.24</f>
        <v>86.130370419931921</v>
      </c>
      <c r="E2" s="3">
        <f>50+10*(((O2)-(14.86-12*(P2/100)+1.4*(Q2/10)+1.81*R2))/(-0.6+2.29*(P2/100)+0.68*(Q2/10)+0.07*R2))/1.22</f>
        <v>89.032006245120982</v>
      </c>
      <c r="F2" s="2"/>
      <c r="G2" s="3">
        <f>50+10*(((O2)-(16.31-15.15*(P2/100)+1.88*(Q2/10)+1.78*0)) / (-0.65 +2.11*(P2/100)+0.8*(Q2/10) -0.1*0))/1.23</f>
        <v>99.711228602027333</v>
      </c>
      <c r="H2" s="2"/>
      <c r="I2" s="3"/>
      <c r="J2" s="3"/>
      <c r="K2" s="3"/>
      <c r="L2" s="3">
        <f>50+10*(((O2)-(14.08-9.91*(P2/100)+1.35*(Q2/10)+0.84*0))/(2.68-0.61*(P2/100)+0.07*(Q2/10)-0.06*0))/1.24</f>
        <v>83.182886534727658</v>
      </c>
      <c r="M2" s="3">
        <f>50+10*(((O2)-(7.86-2.34*(P2/100)+1.94*(Q2/10)+0.61*0))/(0.36+4.41*(P2/100)-0.66*(Q2/10)-0.001*0))/1.29</f>
        <v>82.902351691845737</v>
      </c>
      <c r="O2" s="1">
        <v>19</v>
      </c>
      <c r="P2" s="1">
        <v>65</v>
      </c>
      <c r="Q2" s="1">
        <v>12</v>
      </c>
      <c r="R2" s="1">
        <v>1</v>
      </c>
    </row>
    <row r="3" spans="1:18" x14ac:dyDescent="0.25">
      <c r="A3" s="1">
        <v>18</v>
      </c>
      <c r="B3" s="2">
        <f t="shared" ref="B3:B26" si="0">50+10*(((O3)-(13.22-10.2*(P3/100)+1.88*(Q3/10)+1.11*R3))/(2.72-0.16*(P3/100)-0.08*(Q3/10)-0.18*R3))/1.24</f>
        <v>77.722635787151916</v>
      </c>
      <c r="C3" s="2">
        <f>50+10*(((O3)-(14.93-13.5*(P3/100)+2*(Q3/10)+1.67*R3))/(-0.66+1.97*(P3/100)+0.97*(Q3/10)-0.24*R3))/1.19</f>
        <v>92.302450277618334</v>
      </c>
      <c r="D3" s="3">
        <f t="shared" ref="D3:D26" si="1">50+10*(((O3)-(15.62-14.8*(P3/100)+2.05*(Q3/10)+1.9*R3))/(0.89+0.57*(P3/100)+0.54*(Q3/10)+0.02*R3))/1.24</f>
        <v>81.948614584291661</v>
      </c>
      <c r="E3" s="3">
        <f t="shared" ref="E3:E27" si="2">50+10*(((O3)-(14.86-12*(P3/100)+1.4*(Q3/10)+1.81*R3))/(-0.6+2.29*(P3/100)+0.68*(Q3/10)+0.07*R3))/1.22</f>
        <v>84.412833908420282</v>
      </c>
      <c r="F3" s="2"/>
      <c r="G3" s="3">
        <f t="shared" ref="G3:G26" si="3">50+10*(((O3)-(16.31-15.15*(P3/100)+1.88*(Q3/10)+1.78*0)) / (-0.65 +2.11*(P3/100)+0.8*(Q3/10) -0.1*0))/1.23</f>
        <v>94.876211473979168</v>
      </c>
      <c r="H3" s="2"/>
      <c r="I3" s="3"/>
      <c r="J3" s="3"/>
      <c r="K3" s="3"/>
      <c r="L3" s="3">
        <f t="shared" ref="L3:L26" si="4">50+10*(((O3)-(14.08-9.91*(P3/100)+1.35*(Q3/10)+0.84*0))/(2.68-0.61*(P3/100)+0.07*(Q3/10)-0.06*0))/1.24</f>
        <v>79.776543924787958</v>
      </c>
      <c r="M3" s="3">
        <f t="shared" ref="M3:M26" si="5">50+10*(((O3)-(7.86-2.34*(P3/100)+1.94*(Q3/10)+0.61*0))/(0.36+4.41*(P3/100)-0.66*(Q3/10)-0.001*0))/1.29</f>
        <v>79.718150424852055</v>
      </c>
      <c r="O3" s="1">
        <v>18</v>
      </c>
      <c r="P3" s="1">
        <v>65</v>
      </c>
      <c r="Q3" s="1">
        <v>12</v>
      </c>
      <c r="R3" s="1">
        <v>1</v>
      </c>
    </row>
    <row r="4" spans="1:18" x14ac:dyDescent="0.25">
      <c r="A4" s="1">
        <v>17</v>
      </c>
      <c r="B4" s="2">
        <f t="shared" si="0"/>
        <v>74.276261373035567</v>
      </c>
      <c r="C4" s="2">
        <f t="shared" ref="C4:C26" si="6">50+10*(((O4)-(14.93-13.5*(P4/100)+2*(Q4/10)+1.67*R4))/(-0.66+1.97*(P4/100)+0.97*(Q4/10)-0.24*R4))/1.19</f>
        <v>86.861620659918231</v>
      </c>
      <c r="D4" s="3">
        <f t="shared" si="1"/>
        <v>77.766858748651401</v>
      </c>
      <c r="E4" s="3">
        <f t="shared" si="2"/>
        <v>79.793661571719582</v>
      </c>
      <c r="F4" s="2"/>
      <c r="G4" s="3">
        <f t="shared" si="3"/>
        <v>90.04119434593099</v>
      </c>
      <c r="H4" s="2"/>
      <c r="I4" s="3"/>
      <c r="J4" s="3"/>
      <c r="K4" s="3"/>
      <c r="L4" s="3">
        <f t="shared" si="4"/>
        <v>76.370201314848245</v>
      </c>
      <c r="M4" s="3">
        <f t="shared" si="5"/>
        <v>76.533949157858373</v>
      </c>
      <c r="O4" s="1">
        <v>17</v>
      </c>
      <c r="P4" s="1">
        <v>65</v>
      </c>
      <c r="Q4" s="1">
        <v>12</v>
      </c>
      <c r="R4" s="1">
        <v>1</v>
      </c>
    </row>
    <row r="5" spans="1:18" x14ac:dyDescent="0.25">
      <c r="B5" s="2"/>
      <c r="C5" s="2"/>
      <c r="D5" s="3">
        <f t="shared" si="1"/>
        <v>6.6770095427668252</v>
      </c>
      <c r="E5" s="3">
        <f t="shared" si="2"/>
        <v>1.267731847807525</v>
      </c>
      <c r="F5" s="2"/>
      <c r="G5" s="3"/>
      <c r="H5" s="2"/>
      <c r="I5" s="3"/>
      <c r="J5" s="3"/>
      <c r="K5" s="3"/>
      <c r="L5" s="3"/>
      <c r="M5" s="3"/>
      <c r="P5" s="1">
        <v>65</v>
      </c>
      <c r="Q5" s="1">
        <v>12</v>
      </c>
      <c r="R5" s="1">
        <v>1</v>
      </c>
    </row>
    <row r="6" spans="1:18" x14ac:dyDescent="0.25">
      <c r="A6" s="1">
        <v>16</v>
      </c>
      <c r="B6" s="2">
        <f t="shared" si="0"/>
        <v>70.829886958919218</v>
      </c>
      <c r="C6" s="2">
        <f t="shared" si="6"/>
        <v>81.420791042218127</v>
      </c>
      <c r="D6" s="3">
        <f t="shared" si="1"/>
        <v>73.585102913011127</v>
      </c>
      <c r="E6" s="3">
        <f t="shared" si="2"/>
        <v>75.174489235018868</v>
      </c>
      <c r="F6" s="2"/>
      <c r="G6" s="3">
        <f t="shared" si="3"/>
        <v>85.206177217882811</v>
      </c>
      <c r="H6" s="2">
        <f t="shared" ref="H6:H26" si="7">50+10*(((O6)-(13.62-11.76*(P6/100)+2.11*(Q6/10)+1.23*0))/(-0.61 +0.44*(P6/100)+1.49*(Q6/10)+0.3*0))/1.22</f>
        <v>91.946609334408322</v>
      </c>
      <c r="I6" s="3"/>
      <c r="J6" s="3"/>
      <c r="K6" s="3"/>
      <c r="L6" s="3">
        <f t="shared" si="4"/>
        <v>72.963858704908546</v>
      </c>
      <c r="M6" s="3">
        <f t="shared" si="5"/>
        <v>73.349747890864677</v>
      </c>
      <c r="O6" s="1">
        <v>16</v>
      </c>
      <c r="P6" s="1">
        <v>65</v>
      </c>
      <c r="Q6" s="1">
        <v>12</v>
      </c>
      <c r="R6" s="1">
        <v>1</v>
      </c>
    </row>
    <row r="7" spans="1:18" x14ac:dyDescent="0.25">
      <c r="A7" s="1">
        <v>15</v>
      </c>
      <c r="B7" s="2">
        <f t="shared" si="0"/>
        <v>67.383512544802869</v>
      </c>
      <c r="C7" s="2">
        <f t="shared" si="6"/>
        <v>75.979961424518009</v>
      </c>
      <c r="D7" s="3">
        <f t="shared" si="1"/>
        <v>69.403347077370853</v>
      </c>
      <c r="E7" s="3">
        <f t="shared" si="2"/>
        <v>70.555316898318154</v>
      </c>
      <c r="F7" s="2">
        <f>50+10*(((O7)-(18.18-17.14*(P7/100)+1.75*(Q7/10)+1.21*R7))/(0.05+0.65*(P7/100)+1.1*(Q7/10)-0.21*R7))/1.22</f>
        <v>74.090332271514768</v>
      </c>
      <c r="G7" s="3">
        <f t="shared" si="3"/>
        <v>80.371160089834632</v>
      </c>
      <c r="H7" s="2"/>
      <c r="I7" s="3">
        <f t="shared" ref="I7:I26" si="8">50+10*(((O7)-(13.61-10.1*(P7/100)+1.66*(Q7/10)+1.2*0))/(2.36-0.98*(P7/100)+0.29*(Q7/10)+0.04*0))/1.25</f>
        <v>73.03428295509417</v>
      </c>
      <c r="J7" s="3"/>
      <c r="K7" s="3"/>
      <c r="L7" s="3">
        <f t="shared" si="4"/>
        <v>69.557516094968832</v>
      </c>
      <c r="M7" s="3">
        <f t="shared" si="5"/>
        <v>70.165546623870995</v>
      </c>
      <c r="O7" s="1">
        <v>15</v>
      </c>
      <c r="P7" s="1">
        <v>65</v>
      </c>
      <c r="Q7" s="1">
        <v>12</v>
      </c>
      <c r="R7" s="1">
        <v>1</v>
      </c>
    </row>
    <row r="8" spans="1:18" x14ac:dyDescent="0.25">
      <c r="A8" s="1">
        <v>14</v>
      </c>
      <c r="B8" s="2">
        <f t="shared" si="0"/>
        <v>63.93713813068652</v>
      </c>
      <c r="C8" s="2">
        <f t="shared" si="6"/>
        <v>70.539131806817906</v>
      </c>
      <c r="D8" s="3">
        <f t="shared" si="1"/>
        <v>65.221591241730593</v>
      </c>
      <c r="E8" s="3">
        <f t="shared" si="2"/>
        <v>65.936144561617454</v>
      </c>
      <c r="F8" s="2"/>
      <c r="G8" s="3">
        <f t="shared" si="3"/>
        <v>75.536142961786453</v>
      </c>
      <c r="H8" s="2">
        <f t="shared" si="7"/>
        <v>80.748902624742456</v>
      </c>
      <c r="I8" s="3"/>
      <c r="J8" s="3"/>
      <c r="K8" s="3"/>
      <c r="L8" s="3">
        <f t="shared" si="4"/>
        <v>66.151173485029119</v>
      </c>
      <c r="M8" s="3">
        <f t="shared" si="5"/>
        <v>66.981345356877313</v>
      </c>
      <c r="O8" s="1">
        <v>14</v>
      </c>
      <c r="P8" s="1">
        <v>65</v>
      </c>
      <c r="Q8" s="1">
        <v>12</v>
      </c>
      <c r="R8" s="1">
        <v>1</v>
      </c>
    </row>
    <row r="9" spans="1:18" x14ac:dyDescent="0.25">
      <c r="B9" s="2"/>
      <c r="C9" s="2"/>
      <c r="D9" s="3">
        <f t="shared" si="1"/>
        <v>6.6770095427668252</v>
      </c>
      <c r="E9" s="3">
        <f t="shared" si="2"/>
        <v>1.267731847807525</v>
      </c>
      <c r="F9" s="2"/>
      <c r="G9" s="3"/>
      <c r="H9" s="2"/>
      <c r="I9" s="3"/>
      <c r="J9" s="3"/>
      <c r="K9" s="3"/>
      <c r="L9" s="3"/>
      <c r="M9" s="3"/>
      <c r="P9" s="1">
        <v>65</v>
      </c>
      <c r="Q9" s="1">
        <v>12</v>
      </c>
      <c r="R9" s="1">
        <v>1</v>
      </c>
    </row>
    <row r="10" spans="1:18" x14ac:dyDescent="0.25">
      <c r="A10" s="1">
        <v>13</v>
      </c>
      <c r="B10" s="2">
        <f t="shared" si="0"/>
        <v>60.490763716570171</v>
      </c>
      <c r="C10" s="2">
        <f t="shared" si="6"/>
        <v>65.098302189117803</v>
      </c>
      <c r="D10" s="3">
        <f t="shared" si="1"/>
        <v>61.039835406090319</v>
      </c>
      <c r="E10" s="3">
        <f t="shared" si="2"/>
        <v>61.316972224916739</v>
      </c>
      <c r="F10" s="2">
        <f t="shared" ref="F10:F26" si="9">50+10*(((O10)-(17.29-14.95*(P10/100)+1.42*(Q10/10)+1.15*0))/(-0.24+1.71*(P10/100)+0.87*(Q10/10)-0.26*0))/1.22</f>
        <v>65.933433465559219</v>
      </c>
      <c r="G10" s="3">
        <f t="shared" si="3"/>
        <v>70.701125833738274</v>
      </c>
      <c r="H10" s="2">
        <f t="shared" si="7"/>
        <v>75.15004926990953</v>
      </c>
      <c r="I10" s="3">
        <f t="shared" si="8"/>
        <v>65.308546595847417</v>
      </c>
      <c r="J10" s="3">
        <f t="shared" ref="J10:J27" si="10">50+10*(((O10)-(14.82-6.66*(P10/100)-0.14*(Q10/10)+0.37*0))/(1.27+2.74*(P10/100)-0.39*(Q10/10)-0.27*0))/1.24</f>
        <v>58.357998326527039</v>
      </c>
      <c r="K10" s="3">
        <f t="shared" ref="K10:K27" si="11">50+10*(((O10)-(11.12-8.77*(P10/100)+2.43*(Q10/10)+1.28*0))/(2.17+1.01*(P10/100)-0.21*(Q10/10)-0.05*0))/1.19</f>
        <v>65.225278303203197</v>
      </c>
      <c r="L10" s="3">
        <f t="shared" si="4"/>
        <v>62.74483087508942</v>
      </c>
      <c r="M10" s="3">
        <f t="shared" si="5"/>
        <v>63.797144089883631</v>
      </c>
      <c r="O10" s="1">
        <v>13</v>
      </c>
      <c r="P10" s="1">
        <v>65</v>
      </c>
      <c r="Q10" s="1">
        <v>12</v>
      </c>
      <c r="R10" s="1">
        <v>1</v>
      </c>
    </row>
    <row r="11" spans="1:18" x14ac:dyDescent="0.25">
      <c r="A11" s="1">
        <v>12</v>
      </c>
      <c r="B11" s="2">
        <f t="shared" si="0"/>
        <v>57.044389302453823</v>
      </c>
      <c r="C11" s="2">
        <f t="shared" si="6"/>
        <v>59.657472571417692</v>
      </c>
      <c r="D11" s="3">
        <f t="shared" si="1"/>
        <v>56.858079570450052</v>
      </c>
      <c r="E11" s="3">
        <f t="shared" si="2"/>
        <v>56.697799888216032</v>
      </c>
      <c r="F11" s="2"/>
      <c r="G11" s="3">
        <f t="shared" si="3"/>
        <v>65.866108705690095</v>
      </c>
      <c r="H11" s="2"/>
      <c r="I11" s="3">
        <f t="shared" si="8"/>
        <v>61.445678416224055</v>
      </c>
      <c r="J11" s="3"/>
      <c r="K11" s="3"/>
      <c r="L11" s="3">
        <f t="shared" si="4"/>
        <v>59.338488265149707</v>
      </c>
      <c r="M11" s="3">
        <f t="shared" si="5"/>
        <v>60.612942822889949</v>
      </c>
      <c r="O11" s="1">
        <v>12</v>
      </c>
      <c r="P11" s="1">
        <v>65</v>
      </c>
      <c r="Q11" s="1">
        <v>12</v>
      </c>
      <c r="R11" s="1">
        <v>1</v>
      </c>
    </row>
    <row r="12" spans="1:18" x14ac:dyDescent="0.25">
      <c r="A12" s="1">
        <v>11</v>
      </c>
      <c r="B12" s="2">
        <f t="shared" si="0"/>
        <v>53.598014888337474</v>
      </c>
      <c r="C12" s="2">
        <f t="shared" si="6"/>
        <v>54.216642953717582</v>
      </c>
      <c r="D12" s="3">
        <f t="shared" si="1"/>
        <v>52.676323734809785</v>
      </c>
      <c r="E12" s="3">
        <f t="shared" si="2"/>
        <v>52.078627551515325</v>
      </c>
      <c r="F12" s="2">
        <f t="shared" si="9"/>
        <v>57.375123560599249</v>
      </c>
      <c r="G12" s="3">
        <f t="shared" si="3"/>
        <v>61.031091577641924</v>
      </c>
      <c r="H12" s="2">
        <f t="shared" si="7"/>
        <v>63.952342560243665</v>
      </c>
      <c r="I12" s="3">
        <f t="shared" si="8"/>
        <v>57.582810236600679</v>
      </c>
      <c r="J12" s="3"/>
      <c r="K12" s="3"/>
      <c r="L12" s="3">
        <f t="shared" si="4"/>
        <v>55.93214565521</v>
      </c>
      <c r="M12" s="3">
        <f t="shared" si="5"/>
        <v>57.428741555896266</v>
      </c>
      <c r="O12" s="1">
        <v>11</v>
      </c>
      <c r="P12" s="1">
        <v>65</v>
      </c>
      <c r="Q12" s="1">
        <v>12</v>
      </c>
      <c r="R12" s="1">
        <v>1</v>
      </c>
    </row>
    <row r="13" spans="1:18" x14ac:dyDescent="0.25">
      <c r="B13" s="2"/>
      <c r="C13" s="2"/>
      <c r="D13" s="3">
        <f t="shared" si="1"/>
        <v>6.6770095427668252</v>
      </c>
      <c r="E13" s="3">
        <f t="shared" si="2"/>
        <v>1.267731847807525</v>
      </c>
      <c r="F13" s="2"/>
      <c r="G13" s="3"/>
      <c r="H13" s="2"/>
      <c r="I13" s="3"/>
      <c r="J13" s="3"/>
      <c r="K13" s="3"/>
      <c r="L13" s="3"/>
      <c r="M13" s="3"/>
      <c r="P13" s="1">
        <v>65</v>
      </c>
      <c r="Q13" s="1">
        <v>12</v>
      </c>
      <c r="R13" s="1">
        <v>1</v>
      </c>
    </row>
    <row r="14" spans="1:18" x14ac:dyDescent="0.25">
      <c r="A14" s="1">
        <v>10</v>
      </c>
      <c r="B14" s="2">
        <f t="shared" si="0"/>
        <v>50.151640474221118</v>
      </c>
      <c r="C14" s="2">
        <f t="shared" si="6"/>
        <v>48.775813336017478</v>
      </c>
      <c r="D14" s="3">
        <f t="shared" si="1"/>
        <v>48.49456789916951</v>
      </c>
      <c r="E14" s="3">
        <f t="shared" si="2"/>
        <v>47.459455214814618</v>
      </c>
      <c r="F14" s="2">
        <f t="shared" si="9"/>
        <v>53.095968608119264</v>
      </c>
      <c r="G14" s="3">
        <f t="shared" si="3"/>
        <v>56.196074449593745</v>
      </c>
      <c r="H14" s="2">
        <f t="shared" si="7"/>
        <v>58.353489205410739</v>
      </c>
      <c r="I14" s="3">
        <f t="shared" si="8"/>
        <v>53.71994205697731</v>
      </c>
      <c r="J14" s="3">
        <f t="shared" si="10"/>
        <v>48.991545214991319</v>
      </c>
      <c r="K14" s="3">
        <f t="shared" si="11"/>
        <v>55.433053003683511</v>
      </c>
      <c r="L14" s="3">
        <f t="shared" si="4"/>
        <v>52.525803045270294</v>
      </c>
      <c r="M14" s="3">
        <f t="shared" si="5"/>
        <v>54.244540288902584</v>
      </c>
      <c r="O14" s="1">
        <v>10</v>
      </c>
      <c r="P14" s="1">
        <v>65</v>
      </c>
      <c r="Q14" s="1">
        <v>12</v>
      </c>
      <c r="R14" s="1">
        <v>1</v>
      </c>
    </row>
    <row r="15" spans="1:18" x14ac:dyDescent="0.25">
      <c r="A15" s="1">
        <v>9</v>
      </c>
      <c r="B15" s="2">
        <f t="shared" si="0"/>
        <v>46.705266060104769</v>
      </c>
      <c r="C15" s="2">
        <f t="shared" si="6"/>
        <v>43.334983718317375</v>
      </c>
      <c r="D15" s="3">
        <f t="shared" si="1"/>
        <v>44.312812063529243</v>
      </c>
      <c r="E15" s="3">
        <f t="shared" si="2"/>
        <v>42.840282878113904</v>
      </c>
      <c r="F15" s="2"/>
      <c r="G15" s="3">
        <f t="shared" si="3"/>
        <v>51.361057321545566</v>
      </c>
      <c r="H15" s="2">
        <f t="shared" si="7"/>
        <v>52.754635850577806</v>
      </c>
      <c r="I15" s="3">
        <f t="shared" si="8"/>
        <v>49.85707387735394</v>
      </c>
      <c r="J15" s="3"/>
      <c r="K15" s="3"/>
      <c r="L15" s="3">
        <f t="shared" si="4"/>
        <v>49.119460435330588</v>
      </c>
      <c r="M15" s="3">
        <f t="shared" si="5"/>
        <v>51.060339021908895</v>
      </c>
      <c r="O15" s="1">
        <v>9</v>
      </c>
      <c r="P15" s="1">
        <v>65</v>
      </c>
      <c r="Q15" s="1">
        <v>12</v>
      </c>
      <c r="R15" s="1">
        <v>1</v>
      </c>
    </row>
    <row r="16" spans="1:18" x14ac:dyDescent="0.25">
      <c r="A16" s="1">
        <v>8</v>
      </c>
      <c r="B16" s="2">
        <f t="shared" si="0"/>
        <v>43.25889164598842</v>
      </c>
      <c r="C16" s="2">
        <f t="shared" si="6"/>
        <v>37.894154100617264</v>
      </c>
      <c r="D16" s="3">
        <f t="shared" si="1"/>
        <v>40.131056227888976</v>
      </c>
      <c r="E16" s="3">
        <f t="shared" si="2"/>
        <v>38.221110541413196</v>
      </c>
      <c r="F16" s="2">
        <f t="shared" si="9"/>
        <v>44.537658703159295</v>
      </c>
      <c r="G16" s="3">
        <f t="shared" si="3"/>
        <v>46.526040193497394</v>
      </c>
      <c r="H16" s="2">
        <f t="shared" si="7"/>
        <v>47.155782495744873</v>
      </c>
      <c r="I16" s="3">
        <f t="shared" si="8"/>
        <v>45.994205697730571</v>
      </c>
      <c r="J16" s="3">
        <f t="shared" si="10"/>
        <v>42.747243140634168</v>
      </c>
      <c r="K16" s="3">
        <f t="shared" si="11"/>
        <v>48.904902804003719</v>
      </c>
      <c r="L16" s="3">
        <f t="shared" si="4"/>
        <v>45.713117825390881</v>
      </c>
      <c r="M16" s="3">
        <f t="shared" si="5"/>
        <v>47.876137754915213</v>
      </c>
      <c r="O16" s="1">
        <v>8</v>
      </c>
      <c r="P16" s="1">
        <v>65</v>
      </c>
      <c r="Q16" s="1">
        <v>12</v>
      </c>
      <c r="R16" s="1">
        <v>1</v>
      </c>
    </row>
    <row r="17" spans="1:18" x14ac:dyDescent="0.25">
      <c r="B17" s="2"/>
      <c r="C17" s="2"/>
      <c r="D17" s="3">
        <f t="shared" si="1"/>
        <v>6.6770095427668252</v>
      </c>
      <c r="E17" s="3">
        <f t="shared" si="2"/>
        <v>1.267731847807525</v>
      </c>
      <c r="F17" s="2"/>
      <c r="G17" s="3"/>
      <c r="H17" s="2"/>
      <c r="I17" s="3"/>
      <c r="J17" s="3"/>
      <c r="K17" s="3"/>
      <c r="L17" s="3"/>
      <c r="M17" s="3"/>
      <c r="P17" s="1">
        <v>65</v>
      </c>
      <c r="Q17" s="1">
        <v>12</v>
      </c>
      <c r="R17" s="1">
        <v>1</v>
      </c>
    </row>
    <row r="18" spans="1:18" x14ac:dyDescent="0.25">
      <c r="A18" s="1">
        <v>7</v>
      </c>
      <c r="B18" s="2">
        <f t="shared" si="0"/>
        <v>39.812517231872071</v>
      </c>
      <c r="C18" s="2">
        <f t="shared" si="6"/>
        <v>32.453324482917154</v>
      </c>
      <c r="D18" s="3">
        <f t="shared" si="1"/>
        <v>35.949300392248709</v>
      </c>
      <c r="E18" s="3">
        <f t="shared" si="2"/>
        <v>33.601938204712489</v>
      </c>
      <c r="F18" s="2">
        <f t="shared" si="9"/>
        <v>40.25850375067931</v>
      </c>
      <c r="G18" s="3">
        <f t="shared" si="3"/>
        <v>41.691023065449215</v>
      </c>
      <c r="H18" s="2">
        <f t="shared" si="7"/>
        <v>41.556929140911947</v>
      </c>
      <c r="I18" s="3">
        <f t="shared" si="8"/>
        <v>42.131337518107195</v>
      </c>
      <c r="J18" s="3"/>
      <c r="K18" s="3">
        <f t="shared" si="11"/>
        <v>45.640827704163819</v>
      </c>
      <c r="L18" s="3">
        <f t="shared" si="4"/>
        <v>42.306775215451168</v>
      </c>
      <c r="M18" s="3">
        <f t="shared" si="5"/>
        <v>44.691936487921531</v>
      </c>
      <c r="O18" s="1">
        <v>7</v>
      </c>
      <c r="P18" s="1">
        <v>65</v>
      </c>
      <c r="Q18" s="1">
        <v>12</v>
      </c>
      <c r="R18" s="1">
        <v>1</v>
      </c>
    </row>
    <row r="19" spans="1:18" x14ac:dyDescent="0.25">
      <c r="A19" s="1">
        <v>6</v>
      </c>
      <c r="B19" s="2">
        <f t="shared" si="0"/>
        <v>36.366142817755723</v>
      </c>
      <c r="C19" s="2">
        <f t="shared" si="6"/>
        <v>27.01249486521705</v>
      </c>
      <c r="D19" s="3">
        <f t="shared" si="1"/>
        <v>31.767544556608438</v>
      </c>
      <c r="E19" s="3">
        <f t="shared" si="2"/>
        <v>28.982765868011779</v>
      </c>
      <c r="F19" s="2">
        <f t="shared" si="9"/>
        <v>35.979348798199332</v>
      </c>
      <c r="G19" s="3">
        <f t="shared" si="3"/>
        <v>36.856005937401036</v>
      </c>
      <c r="H19" s="2">
        <f t="shared" si="7"/>
        <v>35.958075786079014</v>
      </c>
      <c r="I19" s="3">
        <f t="shared" si="8"/>
        <v>38.268469338483825</v>
      </c>
      <c r="J19" s="3">
        <f t="shared" si="10"/>
        <v>36.502941066277025</v>
      </c>
      <c r="K19" s="3">
        <f t="shared" si="11"/>
        <v>42.376752604323926</v>
      </c>
      <c r="L19" s="3">
        <f t="shared" si="4"/>
        <v>38.900432605511469</v>
      </c>
      <c r="M19" s="3">
        <f t="shared" si="5"/>
        <v>41.507735220927842</v>
      </c>
      <c r="O19" s="1">
        <v>6</v>
      </c>
      <c r="P19" s="1">
        <v>65</v>
      </c>
      <c r="Q19" s="1">
        <v>12</v>
      </c>
      <c r="R19" s="1">
        <v>1</v>
      </c>
    </row>
    <row r="20" spans="1:18" x14ac:dyDescent="0.25">
      <c r="A20" s="1">
        <v>5</v>
      </c>
      <c r="B20" s="2">
        <f t="shared" si="0"/>
        <v>32.919768403639367</v>
      </c>
      <c r="C20" s="2">
        <f t="shared" si="6"/>
        <v>21.571665247516943</v>
      </c>
      <c r="D20" s="3">
        <f t="shared" si="1"/>
        <v>27.585788720968175</v>
      </c>
      <c r="E20" s="3">
        <f t="shared" si="2"/>
        <v>24.363593531311071</v>
      </c>
      <c r="F20" s="2">
        <f t="shared" si="9"/>
        <v>31.700193845719344</v>
      </c>
      <c r="G20" s="3">
        <f t="shared" si="3"/>
        <v>32.020988809352858</v>
      </c>
      <c r="H20" s="2">
        <f t="shared" si="7"/>
        <v>30.359222431246081</v>
      </c>
      <c r="I20" s="3">
        <f t="shared" si="8"/>
        <v>34.405601158860456</v>
      </c>
      <c r="J20" s="3">
        <f t="shared" si="10"/>
        <v>33.380790029098449</v>
      </c>
      <c r="K20" s="3">
        <f t="shared" si="11"/>
        <v>39.112677504484026</v>
      </c>
      <c r="L20" s="3">
        <f t="shared" si="4"/>
        <v>35.494089995571755</v>
      </c>
      <c r="M20" s="3">
        <f t="shared" si="5"/>
        <v>38.32353395393416</v>
      </c>
      <c r="O20" s="1">
        <v>5</v>
      </c>
      <c r="P20" s="1">
        <v>65</v>
      </c>
      <c r="Q20" s="1">
        <v>12</v>
      </c>
      <c r="R20" s="1">
        <v>1</v>
      </c>
    </row>
    <row r="21" spans="1:18" x14ac:dyDescent="0.25">
      <c r="B21" s="2"/>
      <c r="C21" s="2"/>
      <c r="D21" s="3">
        <f t="shared" si="1"/>
        <v>6.6770095427668252</v>
      </c>
      <c r="E21" s="3">
        <f t="shared" si="2"/>
        <v>1.267731847807525</v>
      </c>
      <c r="F21" s="2"/>
      <c r="G21" s="3"/>
      <c r="H21" s="2"/>
      <c r="I21" s="3"/>
      <c r="J21" s="3"/>
      <c r="K21" s="3"/>
      <c r="L21" s="3"/>
      <c r="M21" s="3"/>
      <c r="P21" s="1">
        <v>65</v>
      </c>
      <c r="Q21" s="1">
        <v>12</v>
      </c>
      <c r="R21" s="1">
        <v>1</v>
      </c>
    </row>
    <row r="22" spans="1:18" x14ac:dyDescent="0.25">
      <c r="A22" s="1">
        <v>4</v>
      </c>
      <c r="B22" s="2">
        <f t="shared" si="0"/>
        <v>29.473393989523021</v>
      </c>
      <c r="C22" s="2">
        <f t="shared" si="6"/>
        <v>16.130835629816829</v>
      </c>
      <c r="D22" s="3">
        <f t="shared" si="1"/>
        <v>23.404032885327901</v>
      </c>
      <c r="E22" s="3">
        <f t="shared" si="2"/>
        <v>19.744421194610361</v>
      </c>
      <c r="F22" s="2">
        <f t="shared" si="9"/>
        <v>27.421038893239363</v>
      </c>
      <c r="G22" s="3">
        <f t="shared" si="3"/>
        <v>27.185971681304686</v>
      </c>
      <c r="H22" s="2">
        <f t="shared" si="7"/>
        <v>24.760369076413156</v>
      </c>
      <c r="I22" s="3">
        <f t="shared" si="8"/>
        <v>30.542732979237083</v>
      </c>
      <c r="J22" s="3"/>
      <c r="K22" s="3">
        <f t="shared" si="11"/>
        <v>35.848602404644126</v>
      </c>
      <c r="L22" s="3">
        <f t="shared" si="4"/>
        <v>32.087747385632049</v>
      </c>
      <c r="M22" s="3">
        <f t="shared" si="5"/>
        <v>35.139332686940477</v>
      </c>
      <c r="O22" s="1">
        <v>4</v>
      </c>
      <c r="P22" s="1">
        <v>65</v>
      </c>
      <c r="Q22" s="1">
        <v>12</v>
      </c>
      <c r="R22" s="1">
        <v>1</v>
      </c>
    </row>
    <row r="23" spans="1:18" x14ac:dyDescent="0.25">
      <c r="A23" s="1">
        <v>3</v>
      </c>
      <c r="B23" s="2">
        <f t="shared" si="0"/>
        <v>26.027019575406673</v>
      </c>
      <c r="C23" s="2">
        <f t="shared" si="6"/>
        <v>10.690006012116726</v>
      </c>
      <c r="D23" s="3">
        <f t="shared" si="1"/>
        <v>19.222277049687637</v>
      </c>
      <c r="E23" s="3">
        <f t="shared" si="2"/>
        <v>15.125248857909654</v>
      </c>
      <c r="F23" s="2">
        <f t="shared" si="9"/>
        <v>23.141883940759374</v>
      </c>
      <c r="G23" s="3">
        <f t="shared" si="3"/>
        <v>22.350954553256507</v>
      </c>
      <c r="H23" s="2">
        <f t="shared" si="7"/>
        <v>19.161515721580223</v>
      </c>
      <c r="I23" s="3">
        <f t="shared" si="8"/>
        <v>26.679864799613714</v>
      </c>
      <c r="J23" s="3">
        <f t="shared" si="10"/>
        <v>27.136487954741298</v>
      </c>
      <c r="K23" s="3">
        <f t="shared" si="11"/>
        <v>32.584527304804233</v>
      </c>
      <c r="L23" s="3">
        <f t="shared" si="4"/>
        <v>28.681404775692343</v>
      </c>
      <c r="M23" s="3">
        <f t="shared" si="5"/>
        <v>31.955131419946792</v>
      </c>
      <c r="O23" s="1">
        <v>3</v>
      </c>
      <c r="P23" s="1">
        <v>65</v>
      </c>
      <c r="Q23" s="1">
        <v>12</v>
      </c>
      <c r="R23" s="1">
        <v>1</v>
      </c>
    </row>
    <row r="24" spans="1:18" x14ac:dyDescent="0.25">
      <c r="A24" s="1">
        <v>2</v>
      </c>
      <c r="B24" s="2">
        <f t="shared" si="0"/>
        <v>22.580645161290324</v>
      </c>
      <c r="C24" s="2">
        <f t="shared" si="6"/>
        <v>5.2491763944166223</v>
      </c>
      <c r="D24" s="3">
        <f t="shared" si="1"/>
        <v>15.040521214047367</v>
      </c>
      <c r="E24" s="3">
        <f t="shared" si="2"/>
        <v>10.506076521208939</v>
      </c>
      <c r="F24" s="2">
        <f t="shared" si="9"/>
        <v>18.86272898827939</v>
      </c>
      <c r="G24" s="3">
        <f t="shared" si="3"/>
        <v>17.515937425208328</v>
      </c>
      <c r="H24" s="2">
        <f t="shared" si="7"/>
        <v>13.562662366747297</v>
      </c>
      <c r="I24" s="3">
        <f t="shared" si="8"/>
        <v>22.816996619990341</v>
      </c>
      <c r="J24" s="3"/>
      <c r="K24" s="3">
        <f t="shared" si="11"/>
        <v>29.320452204964333</v>
      </c>
      <c r="L24" s="3">
        <f t="shared" si="4"/>
        <v>25.275062165752637</v>
      </c>
      <c r="M24" s="3">
        <f t="shared" si="5"/>
        <v>28.770930152953106</v>
      </c>
      <c r="O24" s="1">
        <v>2</v>
      </c>
      <c r="P24" s="1">
        <v>65</v>
      </c>
      <c r="Q24" s="1">
        <v>12</v>
      </c>
      <c r="R24" s="1">
        <v>1</v>
      </c>
    </row>
    <row r="25" spans="1:18" x14ac:dyDescent="0.25">
      <c r="B25" s="2"/>
      <c r="C25" s="2"/>
      <c r="D25" s="3">
        <f t="shared" si="1"/>
        <v>6.6770095427668252</v>
      </c>
      <c r="E25" s="3">
        <f t="shared" si="2"/>
        <v>1.267731847807525</v>
      </c>
      <c r="F25" s="2"/>
      <c r="G25" s="3"/>
      <c r="H25" s="2"/>
      <c r="I25" s="3"/>
      <c r="J25" s="3"/>
      <c r="K25" s="3"/>
      <c r="L25" s="3"/>
      <c r="M25" s="3"/>
      <c r="P25" s="1">
        <v>65</v>
      </c>
      <c r="Q25" s="1">
        <v>12</v>
      </c>
      <c r="R25" s="1">
        <v>1</v>
      </c>
    </row>
    <row r="26" spans="1:18" x14ac:dyDescent="0.25">
      <c r="A26" s="1">
        <v>1</v>
      </c>
      <c r="B26" s="2">
        <f t="shared" si="0"/>
        <v>19.134270747173975</v>
      </c>
      <c r="C26" s="2">
        <f t="shared" si="6"/>
        <v>-0.19165322328348822</v>
      </c>
      <c r="D26" s="3">
        <f t="shared" si="1"/>
        <v>10.858765378407092</v>
      </c>
      <c r="E26" s="3">
        <f t="shared" si="2"/>
        <v>5.8869041845082322</v>
      </c>
      <c r="F26" s="2">
        <f t="shared" si="9"/>
        <v>14.583574035799408</v>
      </c>
      <c r="G26" s="3">
        <f t="shared" si="3"/>
        <v>12.680920297160149</v>
      </c>
      <c r="H26" s="2">
        <f t="shared" si="7"/>
        <v>7.9638090119143641</v>
      </c>
      <c r="I26" s="3">
        <f t="shared" si="8"/>
        <v>18.954128440366969</v>
      </c>
      <c r="J26" s="3">
        <f t="shared" si="10"/>
        <v>20.892185880384154</v>
      </c>
      <c r="K26" s="3">
        <f t="shared" si="11"/>
        <v>26.05637710512444</v>
      </c>
      <c r="L26" s="3">
        <f t="shared" si="4"/>
        <v>21.868719555812927</v>
      </c>
      <c r="M26" s="3">
        <f t="shared" si="5"/>
        <v>25.586728885959424</v>
      </c>
      <c r="O26" s="1">
        <v>1</v>
      </c>
      <c r="P26" s="1">
        <v>65</v>
      </c>
      <c r="Q26" s="1">
        <v>12</v>
      </c>
      <c r="R26" s="1">
        <v>1</v>
      </c>
    </row>
    <row r="27" spans="1:18" x14ac:dyDescent="0.25">
      <c r="A27" s="1">
        <v>0</v>
      </c>
      <c r="B27" s="2"/>
      <c r="C27" s="2"/>
      <c r="D27" s="3"/>
      <c r="E27" s="3">
        <f t="shared" si="2"/>
        <v>1.267731847807525</v>
      </c>
      <c r="F27" s="2"/>
      <c r="G27" s="3"/>
      <c r="H27" s="2"/>
      <c r="I27" s="3"/>
      <c r="J27" s="3">
        <f t="shared" si="10"/>
        <v>17.770034843205579</v>
      </c>
      <c r="K27" s="3">
        <f t="shared" si="11"/>
        <v>22.79230200528454</v>
      </c>
      <c r="L27" s="3"/>
      <c r="M27" s="3"/>
      <c r="O27" s="1">
        <v>0</v>
      </c>
      <c r="P27" s="1">
        <v>65</v>
      </c>
      <c r="Q27" s="1">
        <v>12</v>
      </c>
      <c r="R27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Equations</vt:lpstr>
      <vt:lpstr>Sheet5</vt:lpstr>
      <vt:lpstr>raw to ss</vt:lpstr>
      <vt:lpstr>ss to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Kramer</dc:creator>
  <cp:lastModifiedBy>Arathi S</cp:lastModifiedBy>
  <dcterms:created xsi:type="dcterms:W3CDTF">2018-09-26T20:07:36Z</dcterms:created>
  <dcterms:modified xsi:type="dcterms:W3CDTF">2019-05-29T17:42:27Z</dcterms:modified>
</cp:coreProperties>
</file>